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0" yWindow="465" windowWidth="25605" windowHeight="14640" tabRatio="964" activeTab="1"/>
  </bookViews>
  <sheets>
    <sheet name="DM Đầu Tư" sheetId="1097" r:id="rId1"/>
    <sheet name="Tổng hợp" sheetId="286" r:id="rId2"/>
    <sheet name="GAS" sheetId="1170" state="hidden" r:id="rId3"/>
    <sheet name="Input yearly GAS" sheetId="1171" state="hidden" r:id="rId4"/>
    <sheet name="Input quaterly GAS" sheetId="1172" state="hidden" r:id="rId5"/>
    <sheet name="PHR" sheetId="1197" state="hidden" r:id="rId6"/>
    <sheet name="Input yearly PHR" sheetId="1198" state="hidden" r:id="rId7"/>
    <sheet name="Input quaterly PHR" sheetId="1199" state="hidden" r:id="rId8"/>
    <sheet name="DXG" sheetId="1200" state="hidden" r:id="rId9"/>
    <sheet name="Input yearly DXG" sheetId="1201" state="hidden" r:id="rId10"/>
    <sheet name="Input quaterly DXG" sheetId="1202" state="hidden" r:id="rId11"/>
    <sheet name="ANV" sheetId="1203" state="hidden" r:id="rId12"/>
    <sheet name="Input yearly ANV" sheetId="1204" state="hidden" r:id="rId13"/>
    <sheet name="Input quaterly ANV" sheetId="1205" state="hidden" r:id="rId14"/>
    <sheet name="VSC" sheetId="1206" state="hidden" r:id="rId15"/>
    <sheet name="Input yearly VSC" sheetId="1207" state="hidden" r:id="rId16"/>
    <sheet name="Input quaterly VSC" sheetId="1208" state="hidden" r:id="rId17"/>
    <sheet name="CSV" sheetId="1210" r:id="rId18"/>
    <sheet name="Input yearly CSV" sheetId="1211" r:id="rId19"/>
    <sheet name="Input quaterly CSV" sheetId="1212" r:id="rId20"/>
    <sheet name="MSN" sheetId="1176" state="hidden" r:id="rId21"/>
    <sheet name="Input yearly MSN" sheetId="1177" state="hidden" r:id="rId22"/>
    <sheet name="Input quaterly MSN" sheetId="1178" state="hidden" r:id="rId23"/>
    <sheet name="PPC" sheetId="1179" state="hidden" r:id="rId24"/>
    <sheet name="Input yearly PPC" sheetId="1180" state="hidden" r:id="rId25"/>
    <sheet name="Input quaterly PPC" sheetId="1181" state="hidden" r:id="rId26"/>
    <sheet name="CTD" sheetId="1182" state="hidden" r:id="rId27"/>
    <sheet name="Input yearly CTD" sheetId="1183" state="hidden" r:id="rId28"/>
    <sheet name="Input quaterly CTD" sheetId="1184" state="hidden" r:id="rId29"/>
    <sheet name="NT2" sheetId="1185" state="hidden" r:id="rId30"/>
    <sheet name="Input yearly NT2" sheetId="1186" state="hidden" r:id="rId31"/>
    <sheet name="Input quaterly NT2" sheetId="1187" state="hidden" r:id="rId32"/>
    <sheet name="PVT" sheetId="1188" state="hidden" r:id="rId33"/>
    <sheet name="Input yearly PVT" sheetId="1189" state="hidden" r:id="rId34"/>
    <sheet name="Input quaterly PVT" sheetId="1190" state="hidden" r:id="rId35"/>
    <sheet name="PNJ" sheetId="1191" state="hidden" r:id="rId36"/>
    <sheet name="Input yearly PNJ" sheetId="1192" state="hidden" r:id="rId37"/>
    <sheet name="Input quaterly PNJ" sheetId="1193" state="hidden" r:id="rId38"/>
    <sheet name="Buying&amp;selling checklist" sheetId="276" state="hidden" r:id="rId39"/>
    <sheet name="Sheet1" sheetId="1173" state="hidden" r:id="rId40"/>
  </sheets>
  <definedNames>
    <definedName name="_xlnm._FilterDatabase" localSheetId="1" hidden="1">'Tổng hợp'!$B$3:$M$49</definedName>
    <definedName name="stockonline.php?stcid_all" localSheetId="39">Sheet1!$A$1:$CV$1507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7" i="1210" l="1"/>
  <c r="AF38" i="1212"/>
  <c r="K34" i="1210" s="1"/>
  <c r="AE38" i="1212"/>
  <c r="J34" i="1210" s="1"/>
  <c r="AD38" i="1212"/>
  <c r="I34" i="1210" s="1"/>
  <c r="AC38" i="1212"/>
  <c r="H34" i="1210" s="1"/>
  <c r="AB38" i="1212"/>
  <c r="AA38" i="1212"/>
  <c r="F34" i="1210" s="1"/>
  <c r="Z38" i="1212"/>
  <c r="Y38" i="1212"/>
  <c r="D34" i="1210" s="1"/>
  <c r="W38" i="1212"/>
  <c r="V38" i="1212"/>
  <c r="U38" i="1212"/>
  <c r="T38" i="1212"/>
  <c r="S38" i="1212"/>
  <c r="R38" i="1212"/>
  <c r="Q38" i="1212"/>
  <c r="P38" i="1212"/>
  <c r="AF37" i="1212"/>
  <c r="AE37" i="1212"/>
  <c r="AD37" i="1212"/>
  <c r="AC37" i="1212"/>
  <c r="AB37" i="1212"/>
  <c r="AA37" i="1212"/>
  <c r="Z37" i="1212"/>
  <c r="Y37" i="1212"/>
  <c r="W37" i="1212"/>
  <c r="V37" i="1212"/>
  <c r="U37" i="1212"/>
  <c r="T37" i="1212"/>
  <c r="S37" i="1212"/>
  <c r="R37" i="1212"/>
  <c r="Q37" i="1212"/>
  <c r="P37" i="1212"/>
  <c r="AF36" i="1212"/>
  <c r="AE36" i="1212"/>
  <c r="AD36" i="1212"/>
  <c r="AC36" i="1212"/>
  <c r="AB36" i="1212"/>
  <c r="AA36" i="1212"/>
  <c r="Z36" i="1212"/>
  <c r="Y36" i="1212"/>
  <c r="W36" i="1212"/>
  <c r="V36" i="1212"/>
  <c r="U36" i="1212"/>
  <c r="T36" i="1212"/>
  <c r="S36" i="1212"/>
  <c r="R36" i="1212"/>
  <c r="Q36" i="1212"/>
  <c r="P36" i="1212"/>
  <c r="AF35" i="1212"/>
  <c r="AE35" i="1212"/>
  <c r="AD35" i="1212"/>
  <c r="AC35" i="1212"/>
  <c r="AB35" i="1212"/>
  <c r="AA35" i="1212"/>
  <c r="Z35" i="1212"/>
  <c r="Y35" i="1212"/>
  <c r="W35" i="1212"/>
  <c r="V35" i="1212"/>
  <c r="U35" i="1212"/>
  <c r="T35" i="1212"/>
  <c r="S35" i="1212"/>
  <c r="R35" i="1212"/>
  <c r="Q35" i="1212"/>
  <c r="P35" i="1212"/>
  <c r="AF34" i="1212"/>
  <c r="K35" i="1210" s="1"/>
  <c r="AE34" i="1212"/>
  <c r="AD34" i="1212"/>
  <c r="I35" i="1210" s="1"/>
  <c r="AC34" i="1212"/>
  <c r="H35" i="1210" s="1"/>
  <c r="AB34" i="1212"/>
  <c r="AA34" i="1212"/>
  <c r="F35" i="1210" s="1"/>
  <c r="Z34" i="1212"/>
  <c r="Y34" i="1212"/>
  <c r="D35" i="1210" s="1"/>
  <c r="W34" i="1212"/>
  <c r="V34" i="1212"/>
  <c r="U34" i="1212"/>
  <c r="T34" i="1212"/>
  <c r="S34" i="1212"/>
  <c r="R34" i="1212"/>
  <c r="Q34" i="1212"/>
  <c r="P34" i="1212"/>
  <c r="AF33" i="1212"/>
  <c r="K33" i="1210" s="1"/>
  <c r="K52" i="1210" s="1"/>
  <c r="AE33" i="1212"/>
  <c r="AD33" i="1212"/>
  <c r="I33" i="1210" s="1"/>
  <c r="I52" i="1210" s="1"/>
  <c r="AC33" i="1212"/>
  <c r="H33" i="1210" s="1"/>
  <c r="H40" i="1210" s="1"/>
  <c r="AB33" i="1212"/>
  <c r="AA33" i="1212"/>
  <c r="F33" i="1210" s="1"/>
  <c r="Z33" i="1212"/>
  <c r="Y33" i="1212"/>
  <c r="D33" i="1210" s="1"/>
  <c r="W33" i="1212"/>
  <c r="V33" i="1212"/>
  <c r="U33" i="1212"/>
  <c r="T33" i="1212"/>
  <c r="S33" i="1212"/>
  <c r="R33" i="1212"/>
  <c r="Q33" i="1212"/>
  <c r="P33" i="1212"/>
  <c r="AF32" i="1212"/>
  <c r="AE32" i="1212"/>
  <c r="AD32" i="1212"/>
  <c r="AC32" i="1212"/>
  <c r="AB32" i="1212"/>
  <c r="AA32" i="1212"/>
  <c r="Z32" i="1212"/>
  <c r="Y32" i="1212"/>
  <c r="W32" i="1212"/>
  <c r="V32" i="1212"/>
  <c r="U32" i="1212"/>
  <c r="T32" i="1212"/>
  <c r="S32" i="1212"/>
  <c r="R32" i="1212"/>
  <c r="Q32" i="1212"/>
  <c r="P32" i="1212"/>
  <c r="AF31" i="1212"/>
  <c r="AE31" i="1212"/>
  <c r="AD31" i="1212"/>
  <c r="AC31" i="1212"/>
  <c r="H54" i="1210" s="1"/>
  <c r="AB31" i="1212"/>
  <c r="AA31" i="1212"/>
  <c r="Z31" i="1212"/>
  <c r="Y31" i="1212"/>
  <c r="W31" i="1212"/>
  <c r="V31" i="1212"/>
  <c r="U31" i="1212"/>
  <c r="T31" i="1212"/>
  <c r="S31" i="1212"/>
  <c r="R31" i="1212"/>
  <c r="Q31" i="1212"/>
  <c r="P31" i="1212"/>
  <c r="AF30" i="1212"/>
  <c r="AE30" i="1212"/>
  <c r="AD30" i="1212"/>
  <c r="AC30" i="1212"/>
  <c r="AB30" i="1212"/>
  <c r="AA30" i="1212"/>
  <c r="Z30" i="1212"/>
  <c r="Y30" i="1212"/>
  <c r="W30" i="1212"/>
  <c r="V30" i="1212"/>
  <c r="U30" i="1212"/>
  <c r="T30" i="1212"/>
  <c r="S30" i="1212"/>
  <c r="R30" i="1212"/>
  <c r="Q30" i="1212"/>
  <c r="P30" i="1212"/>
  <c r="AF29" i="1212"/>
  <c r="AE29" i="1212"/>
  <c r="AD29" i="1212"/>
  <c r="AC29" i="1212"/>
  <c r="AB29" i="1212"/>
  <c r="AA29" i="1212"/>
  <c r="Z29" i="1212"/>
  <c r="Y29" i="1212"/>
  <c r="W29" i="1212"/>
  <c r="V29" i="1212"/>
  <c r="U29" i="1212"/>
  <c r="T29" i="1212"/>
  <c r="S29" i="1212"/>
  <c r="R29" i="1212"/>
  <c r="Q29" i="1212"/>
  <c r="P29" i="1212"/>
  <c r="AF28" i="1212"/>
  <c r="AE28" i="1212"/>
  <c r="AD28" i="1212"/>
  <c r="AC28" i="1212"/>
  <c r="AB28" i="1212"/>
  <c r="AA28" i="1212"/>
  <c r="Z28" i="1212"/>
  <c r="Y28" i="1212"/>
  <c r="W28" i="1212"/>
  <c r="V28" i="1212"/>
  <c r="U28" i="1212"/>
  <c r="T28" i="1212"/>
  <c r="S28" i="1212"/>
  <c r="R28" i="1212"/>
  <c r="Q28" i="1212"/>
  <c r="P28" i="1212"/>
  <c r="AF27" i="1212"/>
  <c r="AE27" i="1212"/>
  <c r="AD27" i="1212"/>
  <c r="AC27" i="1212"/>
  <c r="AB27" i="1212"/>
  <c r="AA27" i="1212"/>
  <c r="Z27" i="1212"/>
  <c r="Y27" i="1212"/>
  <c r="W27" i="1212"/>
  <c r="V27" i="1212"/>
  <c r="U27" i="1212"/>
  <c r="T27" i="1212"/>
  <c r="S27" i="1212"/>
  <c r="R27" i="1212"/>
  <c r="Q27" i="1212"/>
  <c r="P27" i="1212"/>
  <c r="AF26" i="1212"/>
  <c r="AE26" i="1212"/>
  <c r="AD26" i="1212"/>
  <c r="AC26" i="1212"/>
  <c r="AB26" i="1212"/>
  <c r="AA26" i="1212"/>
  <c r="Z26" i="1212"/>
  <c r="Y26" i="1212"/>
  <c r="W26" i="1212"/>
  <c r="V26" i="1212"/>
  <c r="U26" i="1212"/>
  <c r="T26" i="1212"/>
  <c r="S26" i="1212"/>
  <c r="R26" i="1212"/>
  <c r="Q26" i="1212"/>
  <c r="P26" i="1212"/>
  <c r="AF25" i="1212"/>
  <c r="AE25" i="1212"/>
  <c r="AD25" i="1212"/>
  <c r="AC25" i="1212"/>
  <c r="AB25" i="1212"/>
  <c r="AA25" i="1212"/>
  <c r="Z25" i="1212"/>
  <c r="Y25" i="1212"/>
  <c r="W25" i="1212"/>
  <c r="V25" i="1212"/>
  <c r="U25" i="1212"/>
  <c r="T25" i="1212"/>
  <c r="S25" i="1212"/>
  <c r="R25" i="1212"/>
  <c r="Q25" i="1212"/>
  <c r="P25" i="1212"/>
  <c r="AF24" i="1212"/>
  <c r="AE24" i="1212"/>
  <c r="AD24" i="1212"/>
  <c r="AC24" i="1212"/>
  <c r="AB24" i="1212"/>
  <c r="AA24" i="1212"/>
  <c r="Z24" i="1212"/>
  <c r="Y24" i="1212"/>
  <c r="W24" i="1212"/>
  <c r="V24" i="1212"/>
  <c r="U24" i="1212"/>
  <c r="T24" i="1212"/>
  <c r="S24" i="1212"/>
  <c r="R24" i="1212"/>
  <c r="Q24" i="1212"/>
  <c r="P24" i="1212"/>
  <c r="AF23" i="1212"/>
  <c r="AE23" i="1212"/>
  <c r="AD23" i="1212"/>
  <c r="AC23" i="1212"/>
  <c r="H55" i="1210" s="1"/>
  <c r="AB23" i="1212"/>
  <c r="AA23" i="1212"/>
  <c r="Z23" i="1212"/>
  <c r="Y23" i="1212"/>
  <c r="W23" i="1212"/>
  <c r="V23" i="1212"/>
  <c r="U23" i="1212"/>
  <c r="T23" i="1212"/>
  <c r="S23" i="1212"/>
  <c r="R23" i="1212"/>
  <c r="Q23" i="1212"/>
  <c r="P23" i="1212"/>
  <c r="AF22" i="1212"/>
  <c r="AE22" i="1212"/>
  <c r="AD22" i="1212"/>
  <c r="AC22" i="1212"/>
  <c r="AB22" i="1212"/>
  <c r="AA22" i="1212"/>
  <c r="Z22" i="1212"/>
  <c r="Y22" i="1212"/>
  <c r="W22" i="1212"/>
  <c r="V22" i="1212"/>
  <c r="U22" i="1212"/>
  <c r="T22" i="1212"/>
  <c r="S22" i="1212"/>
  <c r="R22" i="1212"/>
  <c r="Q22" i="1212"/>
  <c r="P22" i="1212"/>
  <c r="AF21" i="1212"/>
  <c r="AE21" i="1212"/>
  <c r="AD21" i="1212"/>
  <c r="AC21" i="1212"/>
  <c r="AB21" i="1212"/>
  <c r="AA21" i="1212"/>
  <c r="Z21" i="1212"/>
  <c r="Y21" i="1212"/>
  <c r="W21" i="1212"/>
  <c r="V21" i="1212"/>
  <c r="U21" i="1212"/>
  <c r="T21" i="1212"/>
  <c r="S21" i="1212"/>
  <c r="R21" i="1212"/>
  <c r="Q21" i="1212"/>
  <c r="P21" i="1212"/>
  <c r="AF20" i="1212"/>
  <c r="AE20" i="1212"/>
  <c r="AD20" i="1212"/>
  <c r="AC20" i="1212"/>
  <c r="AB20" i="1212"/>
  <c r="AA20" i="1212"/>
  <c r="Z20" i="1212"/>
  <c r="Y20" i="1212"/>
  <c r="W20" i="1212"/>
  <c r="V20" i="1212"/>
  <c r="U20" i="1212"/>
  <c r="T20" i="1212"/>
  <c r="S20" i="1212"/>
  <c r="R20" i="1212"/>
  <c r="Q20" i="1212"/>
  <c r="P20" i="1212"/>
  <c r="AF19" i="1212"/>
  <c r="K55" i="1210" s="1"/>
  <c r="AE19" i="1212"/>
  <c r="J54" i="1210" s="1"/>
  <c r="AD19" i="1212"/>
  <c r="I55" i="1210" s="1"/>
  <c r="AC19" i="1212"/>
  <c r="AB19" i="1212"/>
  <c r="AA19" i="1212"/>
  <c r="F55" i="1210" s="1"/>
  <c r="Z19" i="1212"/>
  <c r="Y19" i="1212"/>
  <c r="D55" i="1210" s="1"/>
  <c r="W19" i="1212"/>
  <c r="V19" i="1212"/>
  <c r="U19" i="1212"/>
  <c r="T19" i="1212"/>
  <c r="S19" i="1212"/>
  <c r="R19" i="1212"/>
  <c r="Q19" i="1212"/>
  <c r="P19" i="1212"/>
  <c r="W18" i="1212"/>
  <c r="V18" i="1212"/>
  <c r="U18" i="1212"/>
  <c r="T18" i="1212"/>
  <c r="S18" i="1212"/>
  <c r="R18" i="1212"/>
  <c r="Q18" i="1212"/>
  <c r="P18" i="1212"/>
  <c r="AF17" i="1212"/>
  <c r="AE17" i="1212"/>
  <c r="AD17" i="1212"/>
  <c r="AC17" i="1212"/>
  <c r="AB17" i="1212"/>
  <c r="AA17" i="1212"/>
  <c r="Z17" i="1212"/>
  <c r="Y17" i="1212"/>
  <c r="W17" i="1212"/>
  <c r="V17" i="1212"/>
  <c r="U17" i="1212"/>
  <c r="T17" i="1212"/>
  <c r="S17" i="1212"/>
  <c r="R17" i="1212"/>
  <c r="Q17" i="1212"/>
  <c r="P17" i="1212"/>
  <c r="AF16" i="1212"/>
  <c r="AE16" i="1212"/>
  <c r="AD16" i="1212"/>
  <c r="AC16" i="1212"/>
  <c r="AB16" i="1212"/>
  <c r="AA16" i="1212"/>
  <c r="Z16" i="1212"/>
  <c r="Y16" i="1212"/>
  <c r="W16" i="1212"/>
  <c r="V16" i="1212"/>
  <c r="U16" i="1212"/>
  <c r="T16" i="1212"/>
  <c r="S16" i="1212"/>
  <c r="R16" i="1212"/>
  <c r="Q16" i="1212"/>
  <c r="P16" i="1212"/>
  <c r="AF15" i="1212"/>
  <c r="K32" i="1210" s="1"/>
  <c r="AE15" i="1212"/>
  <c r="J32" i="1210" s="1"/>
  <c r="AD15" i="1212"/>
  <c r="I32" i="1210" s="1"/>
  <c r="AC15" i="1212"/>
  <c r="H32" i="1210" s="1"/>
  <c r="AB15" i="1212"/>
  <c r="AA15" i="1212"/>
  <c r="F32" i="1210" s="1"/>
  <c r="Z15" i="1212"/>
  <c r="Y15" i="1212"/>
  <c r="D32" i="1210" s="1"/>
  <c r="D39" i="1210" s="1"/>
  <c r="W15" i="1212"/>
  <c r="V15" i="1212"/>
  <c r="U15" i="1212"/>
  <c r="T15" i="1212"/>
  <c r="S15" i="1212"/>
  <c r="R15" i="1212"/>
  <c r="Q15" i="1212"/>
  <c r="P15" i="1212"/>
  <c r="AF14" i="1212"/>
  <c r="AE14" i="1212"/>
  <c r="AD14" i="1212"/>
  <c r="AC14" i="1212"/>
  <c r="AB14" i="1212"/>
  <c r="AA14" i="1212"/>
  <c r="Z14" i="1212"/>
  <c r="Y14" i="1212"/>
  <c r="W14" i="1212"/>
  <c r="V14" i="1212"/>
  <c r="U14" i="1212"/>
  <c r="T14" i="1212"/>
  <c r="S14" i="1212"/>
  <c r="R14" i="1212"/>
  <c r="Q14" i="1212"/>
  <c r="P14" i="1212"/>
  <c r="AF13" i="1212"/>
  <c r="AE13" i="1212"/>
  <c r="AD13" i="1212"/>
  <c r="AC13" i="1212"/>
  <c r="AB13" i="1212"/>
  <c r="AA13" i="1212"/>
  <c r="Z13" i="1212"/>
  <c r="Y13" i="1212"/>
  <c r="W13" i="1212"/>
  <c r="V13" i="1212"/>
  <c r="U13" i="1212"/>
  <c r="T13" i="1212"/>
  <c r="S13" i="1212"/>
  <c r="R13" i="1212"/>
  <c r="Q13" i="1212"/>
  <c r="P13" i="1212"/>
  <c r="AF12" i="1212"/>
  <c r="AE12" i="1212"/>
  <c r="AD12" i="1212"/>
  <c r="AC12" i="1212"/>
  <c r="AB12" i="1212"/>
  <c r="AA12" i="1212"/>
  <c r="Z12" i="1212"/>
  <c r="Y12" i="1212"/>
  <c r="W12" i="1212"/>
  <c r="V12" i="1212"/>
  <c r="U12" i="1212"/>
  <c r="T12" i="1212"/>
  <c r="S12" i="1212"/>
  <c r="R12" i="1212"/>
  <c r="Q12" i="1212"/>
  <c r="P12" i="1212"/>
  <c r="AF11" i="1212"/>
  <c r="AE11" i="1212"/>
  <c r="AD11" i="1212"/>
  <c r="AC11" i="1212"/>
  <c r="AB11" i="1212"/>
  <c r="AA11" i="1212"/>
  <c r="Z11" i="1212"/>
  <c r="Y11" i="1212"/>
  <c r="W11" i="1212"/>
  <c r="V11" i="1212"/>
  <c r="U11" i="1212"/>
  <c r="T11" i="1212"/>
  <c r="S11" i="1212"/>
  <c r="R11" i="1212"/>
  <c r="Q11" i="1212"/>
  <c r="P11" i="1212"/>
  <c r="AF10" i="1212"/>
  <c r="AE10" i="1212"/>
  <c r="AD10" i="1212"/>
  <c r="AC10" i="1212"/>
  <c r="AB10" i="1212"/>
  <c r="AA10" i="1212"/>
  <c r="Z10" i="1212"/>
  <c r="Y10" i="1212"/>
  <c r="W10" i="1212"/>
  <c r="V10" i="1212"/>
  <c r="U10" i="1212"/>
  <c r="T10" i="1212"/>
  <c r="S10" i="1212"/>
  <c r="R10" i="1212"/>
  <c r="Q10" i="1212"/>
  <c r="P10" i="1212"/>
  <c r="AF9" i="1212"/>
  <c r="AE9" i="1212"/>
  <c r="AD9" i="1212"/>
  <c r="AC9" i="1212"/>
  <c r="AB9" i="1212"/>
  <c r="AA9" i="1212"/>
  <c r="Z9" i="1212"/>
  <c r="Y9" i="1212"/>
  <c r="W9" i="1212"/>
  <c r="V9" i="1212"/>
  <c r="U9" i="1212"/>
  <c r="T9" i="1212"/>
  <c r="S9" i="1212"/>
  <c r="R9" i="1212"/>
  <c r="Q9" i="1212"/>
  <c r="P9" i="1212"/>
  <c r="AF8" i="1212"/>
  <c r="AE8" i="1212"/>
  <c r="AD8" i="1212"/>
  <c r="AC8" i="1212"/>
  <c r="AB8" i="1212"/>
  <c r="AA8" i="1212"/>
  <c r="Z8" i="1212"/>
  <c r="Y8" i="1212"/>
  <c r="W8" i="1212"/>
  <c r="V8" i="1212"/>
  <c r="U8" i="1212"/>
  <c r="T8" i="1212"/>
  <c r="S8" i="1212"/>
  <c r="R8" i="1212"/>
  <c r="Q8" i="1212"/>
  <c r="P8" i="1212"/>
  <c r="AF7" i="1212"/>
  <c r="AE7" i="1212"/>
  <c r="AD7" i="1212"/>
  <c r="AC7" i="1212"/>
  <c r="AB7" i="1212"/>
  <c r="AA7" i="1212"/>
  <c r="Z7" i="1212"/>
  <c r="Y7" i="1212"/>
  <c r="W7" i="1212"/>
  <c r="V7" i="1212"/>
  <c r="U7" i="1212"/>
  <c r="T7" i="1212"/>
  <c r="S7" i="1212"/>
  <c r="R7" i="1212"/>
  <c r="Q7" i="1212"/>
  <c r="P7" i="1212"/>
  <c r="AF6" i="1212"/>
  <c r="AE6" i="1212"/>
  <c r="AD6" i="1212"/>
  <c r="AC6" i="1212"/>
  <c r="AB6" i="1212"/>
  <c r="AA6" i="1212"/>
  <c r="Z6" i="1212"/>
  <c r="Y6" i="1212"/>
  <c r="W6" i="1212"/>
  <c r="V6" i="1212"/>
  <c r="U6" i="1212"/>
  <c r="T6" i="1212"/>
  <c r="S6" i="1212"/>
  <c r="R6" i="1212"/>
  <c r="Q6" i="1212"/>
  <c r="P6" i="1212"/>
  <c r="AF5" i="1212"/>
  <c r="K31" i="1210" s="1"/>
  <c r="AE5" i="1212"/>
  <c r="AD5" i="1212"/>
  <c r="I31" i="1210" s="1"/>
  <c r="AC5" i="1212"/>
  <c r="H31" i="1210" s="1"/>
  <c r="AB5" i="1212"/>
  <c r="AA5" i="1212"/>
  <c r="F31" i="1210" s="1"/>
  <c r="Z5" i="1212"/>
  <c r="Y5" i="1212"/>
  <c r="D31" i="1210" s="1"/>
  <c r="W5" i="1212"/>
  <c r="V5" i="1212"/>
  <c r="U5" i="1212"/>
  <c r="T5" i="1212"/>
  <c r="S5" i="1212"/>
  <c r="R5" i="1212"/>
  <c r="Q5" i="1212"/>
  <c r="P5" i="1212"/>
  <c r="AF4" i="1212"/>
  <c r="AE4" i="1212"/>
  <c r="AD4" i="1212"/>
  <c r="AC4" i="1212"/>
  <c r="AB4" i="1212"/>
  <c r="AA4" i="1212"/>
  <c r="Z4" i="1212"/>
  <c r="Y4" i="1212"/>
  <c r="W4" i="1212"/>
  <c r="V4" i="1212"/>
  <c r="U4" i="1212"/>
  <c r="T4" i="1212"/>
  <c r="S4" i="1212"/>
  <c r="R4" i="1212"/>
  <c r="Q4" i="1212"/>
  <c r="P4" i="1212"/>
  <c r="AF3" i="1212"/>
  <c r="K30" i="1210" s="1"/>
  <c r="AE3" i="1212"/>
  <c r="J30" i="1210" s="1"/>
  <c r="AD3" i="1212"/>
  <c r="I30" i="1210" s="1"/>
  <c r="AC3" i="1212"/>
  <c r="H30" i="1210" s="1"/>
  <c r="AB3" i="1212"/>
  <c r="AA3" i="1212"/>
  <c r="F30" i="1210" s="1"/>
  <c r="Z3" i="1212"/>
  <c r="Y3" i="1212"/>
  <c r="D30" i="1210" s="1"/>
  <c r="W3" i="1212"/>
  <c r="V3" i="1212"/>
  <c r="U3" i="1212"/>
  <c r="T3" i="1212"/>
  <c r="S3" i="1212"/>
  <c r="R3" i="1212"/>
  <c r="Q3" i="1212"/>
  <c r="P3" i="1212"/>
  <c r="W1" i="1212"/>
  <c r="AB1" i="1212" s="1"/>
  <c r="AB18" i="1212" s="1"/>
  <c r="V1" i="1212"/>
  <c r="AA1" i="1212" s="1"/>
  <c r="U1" i="1212"/>
  <c r="Z1" i="1212" s="1"/>
  <c r="Z18" i="1212" s="1"/>
  <c r="T1" i="1212"/>
  <c r="Y1" i="1212" s="1"/>
  <c r="S1" i="1212"/>
  <c r="AF1" i="1212" s="1"/>
  <c r="AF18" i="1212" s="1"/>
  <c r="R1" i="1212"/>
  <c r="AE1" i="1212" s="1"/>
  <c r="Q1" i="1212"/>
  <c r="AD1" i="1212" s="1"/>
  <c r="AD18" i="1212" s="1"/>
  <c r="P1" i="1212"/>
  <c r="AC1" i="1212" s="1"/>
  <c r="Q38" i="1211"/>
  <c r="P38" i="1211"/>
  <c r="O38" i="1211"/>
  <c r="N38" i="1211"/>
  <c r="L38" i="1211"/>
  <c r="K38" i="1211"/>
  <c r="J38" i="1211"/>
  <c r="I38" i="1211"/>
  <c r="Q37" i="1211"/>
  <c r="P37" i="1211"/>
  <c r="O37" i="1211"/>
  <c r="N37" i="1211"/>
  <c r="L37" i="1211"/>
  <c r="K37" i="1211"/>
  <c r="J37" i="1211"/>
  <c r="I37" i="1211"/>
  <c r="Q36" i="1211"/>
  <c r="P36" i="1211"/>
  <c r="O36" i="1211"/>
  <c r="N36" i="1211"/>
  <c r="L36" i="1211"/>
  <c r="K36" i="1211"/>
  <c r="J36" i="1211"/>
  <c r="I36" i="1211"/>
  <c r="Q35" i="1211"/>
  <c r="P35" i="1211"/>
  <c r="O35" i="1211"/>
  <c r="N35" i="1211"/>
  <c r="L35" i="1211"/>
  <c r="K35" i="1211"/>
  <c r="J35" i="1211"/>
  <c r="I35" i="1211"/>
  <c r="Q34" i="1211"/>
  <c r="P34" i="1211"/>
  <c r="O34" i="1211"/>
  <c r="N34" i="1211"/>
  <c r="L34" i="1211"/>
  <c r="K34" i="1211"/>
  <c r="J34" i="1211"/>
  <c r="I34" i="1211"/>
  <c r="Q33" i="1211"/>
  <c r="P33" i="1211"/>
  <c r="O33" i="1211"/>
  <c r="N33" i="1211"/>
  <c r="L33" i="1211"/>
  <c r="K33" i="1211"/>
  <c r="J33" i="1211"/>
  <c r="I33" i="1211"/>
  <c r="Q32" i="1211"/>
  <c r="P32" i="1211"/>
  <c r="O32" i="1211"/>
  <c r="N32" i="1211"/>
  <c r="L32" i="1211"/>
  <c r="K32" i="1211"/>
  <c r="J32" i="1211"/>
  <c r="I32" i="1211"/>
  <c r="Q31" i="1211"/>
  <c r="P31" i="1211"/>
  <c r="O31" i="1211"/>
  <c r="N31" i="1211"/>
  <c r="L31" i="1211"/>
  <c r="K31" i="1211"/>
  <c r="J31" i="1211"/>
  <c r="I31" i="1211"/>
  <c r="Q30" i="1211"/>
  <c r="P30" i="1211"/>
  <c r="O30" i="1211"/>
  <c r="N30" i="1211"/>
  <c r="L30" i="1211"/>
  <c r="K30" i="1211"/>
  <c r="J30" i="1211"/>
  <c r="I30" i="1211"/>
  <c r="Q29" i="1211"/>
  <c r="P29" i="1211"/>
  <c r="O29" i="1211"/>
  <c r="N29" i="1211"/>
  <c r="L29" i="1211"/>
  <c r="K29" i="1211"/>
  <c r="J29" i="1211"/>
  <c r="I29" i="1211"/>
  <c r="Q28" i="1211"/>
  <c r="P28" i="1211"/>
  <c r="O28" i="1211"/>
  <c r="N28" i="1211"/>
  <c r="L28" i="1211"/>
  <c r="K28" i="1211"/>
  <c r="J28" i="1211"/>
  <c r="I28" i="1211"/>
  <c r="Q27" i="1211"/>
  <c r="P27" i="1211"/>
  <c r="O27" i="1211"/>
  <c r="N27" i="1211"/>
  <c r="L27" i="1211"/>
  <c r="K27" i="1211"/>
  <c r="J27" i="1211"/>
  <c r="I27" i="1211"/>
  <c r="Q26" i="1211"/>
  <c r="P26" i="1211"/>
  <c r="O26" i="1211"/>
  <c r="N26" i="1211"/>
  <c r="L26" i="1211"/>
  <c r="K26" i="1211"/>
  <c r="J26" i="1211"/>
  <c r="I26" i="1211"/>
  <c r="Q25" i="1211"/>
  <c r="P25" i="1211"/>
  <c r="O25" i="1211"/>
  <c r="N25" i="1211"/>
  <c r="L25" i="1211"/>
  <c r="K25" i="1211"/>
  <c r="J25" i="1211"/>
  <c r="I25" i="1211"/>
  <c r="Q24" i="1211"/>
  <c r="P24" i="1211"/>
  <c r="O24" i="1211"/>
  <c r="N24" i="1211"/>
  <c r="L24" i="1211"/>
  <c r="K24" i="1211"/>
  <c r="J24" i="1211"/>
  <c r="I24" i="1211"/>
  <c r="Q23" i="1211"/>
  <c r="P23" i="1211"/>
  <c r="O23" i="1211"/>
  <c r="N23" i="1211"/>
  <c r="L23" i="1211"/>
  <c r="K23" i="1211"/>
  <c r="J23" i="1211"/>
  <c r="I23" i="1211"/>
  <c r="Q22" i="1211"/>
  <c r="P22" i="1211"/>
  <c r="O22" i="1211"/>
  <c r="N22" i="1211"/>
  <c r="L22" i="1211"/>
  <c r="K22" i="1211"/>
  <c r="J22" i="1211"/>
  <c r="I22" i="1211"/>
  <c r="Q21" i="1211"/>
  <c r="P21" i="1211"/>
  <c r="O21" i="1211"/>
  <c r="N21" i="1211"/>
  <c r="L21" i="1211"/>
  <c r="K21" i="1211"/>
  <c r="J21" i="1211"/>
  <c r="I21" i="1211"/>
  <c r="Q20" i="1211"/>
  <c r="P20" i="1211"/>
  <c r="O20" i="1211"/>
  <c r="N20" i="1211"/>
  <c r="L20" i="1211"/>
  <c r="K20" i="1211"/>
  <c r="J20" i="1211"/>
  <c r="I20" i="1211"/>
  <c r="Q19" i="1211"/>
  <c r="P19" i="1211"/>
  <c r="O19" i="1211"/>
  <c r="N19" i="1211"/>
  <c r="L19" i="1211"/>
  <c r="K19" i="1211"/>
  <c r="J19" i="1211"/>
  <c r="I19" i="1211"/>
  <c r="L18" i="1211"/>
  <c r="Q18" i="1211" s="1"/>
  <c r="K18" i="1211"/>
  <c r="P18" i="1211" s="1"/>
  <c r="F2" i="1210" s="1"/>
  <c r="J18" i="1211"/>
  <c r="O18" i="1211" s="1"/>
  <c r="I18" i="1211"/>
  <c r="N18" i="1211" s="1"/>
  <c r="D2" i="1210" s="1"/>
  <c r="Q17" i="1211"/>
  <c r="P17" i="1211"/>
  <c r="O17" i="1211"/>
  <c r="N17" i="1211"/>
  <c r="Q16" i="1211"/>
  <c r="P16" i="1211"/>
  <c r="O16" i="1211"/>
  <c r="N16" i="1211"/>
  <c r="L16" i="1211"/>
  <c r="K16" i="1211"/>
  <c r="J16" i="1211"/>
  <c r="I16" i="1211"/>
  <c r="Q15" i="1211"/>
  <c r="P15" i="1211"/>
  <c r="O15" i="1211"/>
  <c r="N15" i="1211"/>
  <c r="L15" i="1211"/>
  <c r="K15" i="1211"/>
  <c r="J15" i="1211"/>
  <c r="I15" i="1211"/>
  <c r="Q14" i="1211"/>
  <c r="P14" i="1211"/>
  <c r="O14" i="1211"/>
  <c r="N14" i="1211"/>
  <c r="L14" i="1211"/>
  <c r="K14" i="1211"/>
  <c r="J14" i="1211"/>
  <c r="I14" i="1211"/>
  <c r="Q13" i="1211"/>
  <c r="P13" i="1211"/>
  <c r="O13" i="1211"/>
  <c r="N13" i="1211"/>
  <c r="L13" i="1211"/>
  <c r="K13" i="1211"/>
  <c r="J13" i="1211"/>
  <c r="I13" i="1211"/>
  <c r="Q12" i="1211"/>
  <c r="P12" i="1211"/>
  <c r="O12" i="1211"/>
  <c r="N12" i="1211"/>
  <c r="L12" i="1211"/>
  <c r="K12" i="1211"/>
  <c r="J12" i="1211"/>
  <c r="I12" i="1211"/>
  <c r="Q11" i="1211"/>
  <c r="P11" i="1211"/>
  <c r="O11" i="1211"/>
  <c r="N11" i="1211"/>
  <c r="L11" i="1211"/>
  <c r="K11" i="1211"/>
  <c r="J11" i="1211"/>
  <c r="I11" i="1211"/>
  <c r="Q10" i="1211"/>
  <c r="P10" i="1211"/>
  <c r="O10" i="1211"/>
  <c r="N10" i="1211"/>
  <c r="L10" i="1211"/>
  <c r="K10" i="1211"/>
  <c r="J10" i="1211"/>
  <c r="I10" i="1211"/>
  <c r="Q9" i="1211"/>
  <c r="P9" i="1211"/>
  <c r="O9" i="1211"/>
  <c r="N9" i="1211"/>
  <c r="L9" i="1211"/>
  <c r="K9" i="1211"/>
  <c r="J9" i="1211"/>
  <c r="I9" i="1211"/>
  <c r="Q8" i="1211"/>
  <c r="P8" i="1211"/>
  <c r="O8" i="1211"/>
  <c r="N8" i="1211"/>
  <c r="L8" i="1211"/>
  <c r="K8" i="1211"/>
  <c r="J8" i="1211"/>
  <c r="I8" i="1211"/>
  <c r="Q7" i="1211"/>
  <c r="P7" i="1211"/>
  <c r="O7" i="1211"/>
  <c r="N7" i="1211"/>
  <c r="L7" i="1211"/>
  <c r="K7" i="1211"/>
  <c r="J7" i="1211"/>
  <c r="I7" i="1211"/>
  <c r="Q6" i="1211"/>
  <c r="P6" i="1211"/>
  <c r="O6" i="1211"/>
  <c r="N6" i="1211"/>
  <c r="L6" i="1211"/>
  <c r="K6" i="1211"/>
  <c r="J6" i="1211"/>
  <c r="I6" i="1211"/>
  <c r="Q5" i="1211"/>
  <c r="G5" i="1210" s="1"/>
  <c r="P5" i="1211"/>
  <c r="F5" i="1210" s="1"/>
  <c r="O5" i="1211"/>
  <c r="E5" i="1210" s="1"/>
  <c r="N5" i="1211"/>
  <c r="D5" i="1210" s="1"/>
  <c r="L5" i="1211"/>
  <c r="K5" i="1211"/>
  <c r="J5" i="1211"/>
  <c r="I5" i="1211"/>
  <c r="Q4" i="1211"/>
  <c r="P4" i="1211"/>
  <c r="O4" i="1211"/>
  <c r="N4" i="1211"/>
  <c r="L4" i="1211"/>
  <c r="K4" i="1211"/>
  <c r="J4" i="1211"/>
  <c r="I4" i="1211"/>
  <c r="Q3" i="1211"/>
  <c r="G4" i="1210" s="1"/>
  <c r="P3" i="1211"/>
  <c r="F4" i="1210" s="1"/>
  <c r="O3" i="1211"/>
  <c r="E4" i="1210" s="1"/>
  <c r="N3" i="1211"/>
  <c r="L3" i="1211"/>
  <c r="K3" i="1211"/>
  <c r="J3" i="1211"/>
  <c r="I3" i="1211"/>
  <c r="L1" i="1211"/>
  <c r="Q1" i="1211" s="1"/>
  <c r="K1" i="1211"/>
  <c r="P1" i="1211" s="1"/>
  <c r="J1" i="1211"/>
  <c r="O1" i="1211" s="1"/>
  <c r="I1" i="1211"/>
  <c r="N1" i="1211" s="1"/>
  <c r="J55" i="1210"/>
  <c r="G55" i="1210"/>
  <c r="E55" i="1210"/>
  <c r="G54" i="1210"/>
  <c r="E54" i="1210"/>
  <c r="J35" i="1210"/>
  <c r="G35" i="1210"/>
  <c r="E35" i="1210"/>
  <c r="G34" i="1210"/>
  <c r="E34" i="1210"/>
  <c r="J33" i="1210"/>
  <c r="J40" i="1210" s="1"/>
  <c r="G33" i="1210"/>
  <c r="E33" i="1210"/>
  <c r="E52" i="1210" s="1"/>
  <c r="G32" i="1210"/>
  <c r="E32" i="1210"/>
  <c r="J31" i="1210"/>
  <c r="G31" i="1210"/>
  <c r="E31" i="1210"/>
  <c r="G30" i="1210"/>
  <c r="E30" i="1210"/>
  <c r="I28" i="1210"/>
  <c r="G28" i="1210"/>
  <c r="E28" i="1210"/>
  <c r="G26" i="1210"/>
  <c r="E26" i="1210"/>
  <c r="G25" i="1210"/>
  <c r="E25" i="1210"/>
  <c r="J23" i="1210"/>
  <c r="G13" i="1210"/>
  <c r="G9" i="1210"/>
  <c r="F9" i="1210"/>
  <c r="E9" i="1210"/>
  <c r="D9" i="1210"/>
  <c r="G8" i="1210"/>
  <c r="F8" i="1210"/>
  <c r="E8" i="1210"/>
  <c r="D8" i="1210"/>
  <c r="G7" i="1210"/>
  <c r="G14" i="1210" s="1"/>
  <c r="F7" i="1210"/>
  <c r="E7" i="1210"/>
  <c r="E23" i="1210" s="1"/>
  <c r="D7" i="1210"/>
  <c r="G6" i="1210"/>
  <c r="F6" i="1210"/>
  <c r="E6" i="1210"/>
  <c r="D6" i="1210"/>
  <c r="E17" i="1210" s="1"/>
  <c r="D4" i="1210"/>
  <c r="G2" i="1210"/>
  <c r="E2" i="1210"/>
  <c r="K57" i="1206"/>
  <c r="J23" i="1206"/>
  <c r="AF38" i="1208"/>
  <c r="AE38" i="1208"/>
  <c r="J34" i="1206" s="1"/>
  <c r="AD38" i="1208"/>
  <c r="AC38" i="1208"/>
  <c r="H34" i="1206" s="1"/>
  <c r="AB38" i="1208"/>
  <c r="AA38" i="1208"/>
  <c r="F34" i="1206" s="1"/>
  <c r="Z38" i="1208"/>
  <c r="Y38" i="1208"/>
  <c r="D34" i="1206" s="1"/>
  <c r="D53" i="1206" s="1"/>
  <c r="W38" i="1208"/>
  <c r="V38" i="1208"/>
  <c r="U38" i="1208"/>
  <c r="T38" i="1208"/>
  <c r="S38" i="1208"/>
  <c r="R38" i="1208"/>
  <c r="Q38" i="1208"/>
  <c r="P38" i="1208"/>
  <c r="AF37" i="1208"/>
  <c r="AE37" i="1208"/>
  <c r="AD37" i="1208"/>
  <c r="AC37" i="1208"/>
  <c r="AB37" i="1208"/>
  <c r="AA37" i="1208"/>
  <c r="Z37" i="1208"/>
  <c r="Y37" i="1208"/>
  <c r="W37" i="1208"/>
  <c r="V37" i="1208"/>
  <c r="U37" i="1208"/>
  <c r="T37" i="1208"/>
  <c r="S37" i="1208"/>
  <c r="R37" i="1208"/>
  <c r="Q37" i="1208"/>
  <c r="P37" i="1208"/>
  <c r="AF36" i="1208"/>
  <c r="AE36" i="1208"/>
  <c r="AD36" i="1208"/>
  <c r="AC36" i="1208"/>
  <c r="AB36" i="1208"/>
  <c r="AA36" i="1208"/>
  <c r="Z36" i="1208"/>
  <c r="Y36" i="1208"/>
  <c r="W36" i="1208"/>
  <c r="V36" i="1208"/>
  <c r="U36" i="1208"/>
  <c r="T36" i="1208"/>
  <c r="S36" i="1208"/>
  <c r="R36" i="1208"/>
  <c r="Q36" i="1208"/>
  <c r="P36" i="1208"/>
  <c r="AF35" i="1208"/>
  <c r="AE35" i="1208"/>
  <c r="AD35" i="1208"/>
  <c r="AC35" i="1208"/>
  <c r="AB35" i="1208"/>
  <c r="AA35" i="1208"/>
  <c r="Z35" i="1208"/>
  <c r="Y35" i="1208"/>
  <c r="W35" i="1208"/>
  <c r="V35" i="1208"/>
  <c r="U35" i="1208"/>
  <c r="T35" i="1208"/>
  <c r="S35" i="1208"/>
  <c r="R35" i="1208"/>
  <c r="Q35" i="1208"/>
  <c r="P35" i="1208"/>
  <c r="AF34" i="1208"/>
  <c r="AE34" i="1208"/>
  <c r="J35" i="1206" s="1"/>
  <c r="AD34" i="1208"/>
  <c r="AC34" i="1208"/>
  <c r="H35" i="1206" s="1"/>
  <c r="AB34" i="1208"/>
  <c r="AA34" i="1208"/>
  <c r="F35" i="1206" s="1"/>
  <c r="Z34" i="1208"/>
  <c r="Y34" i="1208"/>
  <c r="D35" i="1206" s="1"/>
  <c r="W34" i="1208"/>
  <c r="V34" i="1208"/>
  <c r="U34" i="1208"/>
  <c r="T34" i="1208"/>
  <c r="S34" i="1208"/>
  <c r="R34" i="1208"/>
  <c r="Q34" i="1208"/>
  <c r="P34" i="1208"/>
  <c r="AF33" i="1208"/>
  <c r="AE33" i="1208"/>
  <c r="J33" i="1206" s="1"/>
  <c r="J40" i="1206" s="1"/>
  <c r="AD33" i="1208"/>
  <c r="AC33" i="1208"/>
  <c r="H33" i="1206" s="1"/>
  <c r="H40" i="1206" s="1"/>
  <c r="AB33" i="1208"/>
  <c r="AA33" i="1208"/>
  <c r="F33" i="1206" s="1"/>
  <c r="F40" i="1206" s="1"/>
  <c r="Z33" i="1208"/>
  <c r="Y33" i="1208"/>
  <c r="D33" i="1206" s="1"/>
  <c r="D40" i="1206" s="1"/>
  <c r="W33" i="1208"/>
  <c r="V33" i="1208"/>
  <c r="U33" i="1208"/>
  <c r="T33" i="1208"/>
  <c r="S33" i="1208"/>
  <c r="R33" i="1208"/>
  <c r="Q33" i="1208"/>
  <c r="P33" i="1208"/>
  <c r="AF32" i="1208"/>
  <c r="AE32" i="1208"/>
  <c r="AD32" i="1208"/>
  <c r="AC32" i="1208"/>
  <c r="AB32" i="1208"/>
  <c r="AA32" i="1208"/>
  <c r="Z32" i="1208"/>
  <c r="Y32" i="1208"/>
  <c r="W32" i="1208"/>
  <c r="V32" i="1208"/>
  <c r="U32" i="1208"/>
  <c r="T32" i="1208"/>
  <c r="S32" i="1208"/>
  <c r="R32" i="1208"/>
  <c r="Q32" i="1208"/>
  <c r="P32" i="1208"/>
  <c r="AF31" i="1208"/>
  <c r="AE31" i="1208"/>
  <c r="AD31" i="1208"/>
  <c r="AC31" i="1208"/>
  <c r="H54" i="1206" s="1"/>
  <c r="AB31" i="1208"/>
  <c r="AA31" i="1208"/>
  <c r="Z31" i="1208"/>
  <c r="Y31" i="1208"/>
  <c r="W31" i="1208"/>
  <c r="V31" i="1208"/>
  <c r="U31" i="1208"/>
  <c r="T31" i="1208"/>
  <c r="S31" i="1208"/>
  <c r="R31" i="1208"/>
  <c r="Q31" i="1208"/>
  <c r="P31" i="1208"/>
  <c r="AF30" i="1208"/>
  <c r="AE30" i="1208"/>
  <c r="AD30" i="1208"/>
  <c r="AC30" i="1208"/>
  <c r="AB30" i="1208"/>
  <c r="AA30" i="1208"/>
  <c r="Z30" i="1208"/>
  <c r="Y30" i="1208"/>
  <c r="W30" i="1208"/>
  <c r="V30" i="1208"/>
  <c r="U30" i="1208"/>
  <c r="T30" i="1208"/>
  <c r="S30" i="1208"/>
  <c r="R30" i="1208"/>
  <c r="Q30" i="1208"/>
  <c r="P30" i="1208"/>
  <c r="AF29" i="1208"/>
  <c r="AE29" i="1208"/>
  <c r="AD29" i="1208"/>
  <c r="AC29" i="1208"/>
  <c r="AB29" i="1208"/>
  <c r="AA29" i="1208"/>
  <c r="Z29" i="1208"/>
  <c r="Y29" i="1208"/>
  <c r="W29" i="1208"/>
  <c r="V29" i="1208"/>
  <c r="U29" i="1208"/>
  <c r="T29" i="1208"/>
  <c r="S29" i="1208"/>
  <c r="R29" i="1208"/>
  <c r="Q29" i="1208"/>
  <c r="P29" i="1208"/>
  <c r="AF28" i="1208"/>
  <c r="AE28" i="1208"/>
  <c r="AD28" i="1208"/>
  <c r="AC28" i="1208"/>
  <c r="AB28" i="1208"/>
  <c r="AA28" i="1208"/>
  <c r="Z28" i="1208"/>
  <c r="Y28" i="1208"/>
  <c r="W28" i="1208"/>
  <c r="V28" i="1208"/>
  <c r="U28" i="1208"/>
  <c r="T28" i="1208"/>
  <c r="S28" i="1208"/>
  <c r="R28" i="1208"/>
  <c r="Q28" i="1208"/>
  <c r="P28" i="1208"/>
  <c r="AF27" i="1208"/>
  <c r="AE27" i="1208"/>
  <c r="AD27" i="1208"/>
  <c r="AC27" i="1208"/>
  <c r="AB27" i="1208"/>
  <c r="AA27" i="1208"/>
  <c r="Z27" i="1208"/>
  <c r="Y27" i="1208"/>
  <c r="W27" i="1208"/>
  <c r="V27" i="1208"/>
  <c r="U27" i="1208"/>
  <c r="T27" i="1208"/>
  <c r="S27" i="1208"/>
  <c r="R27" i="1208"/>
  <c r="Q27" i="1208"/>
  <c r="P27" i="1208"/>
  <c r="AF26" i="1208"/>
  <c r="AE26" i="1208"/>
  <c r="AD26" i="1208"/>
  <c r="AC26" i="1208"/>
  <c r="AB26" i="1208"/>
  <c r="AA26" i="1208"/>
  <c r="Z26" i="1208"/>
  <c r="Y26" i="1208"/>
  <c r="W26" i="1208"/>
  <c r="V26" i="1208"/>
  <c r="U26" i="1208"/>
  <c r="T26" i="1208"/>
  <c r="S26" i="1208"/>
  <c r="R26" i="1208"/>
  <c r="Q26" i="1208"/>
  <c r="P26" i="1208"/>
  <c r="AF25" i="1208"/>
  <c r="AE25" i="1208"/>
  <c r="AD25" i="1208"/>
  <c r="AC25" i="1208"/>
  <c r="AB25" i="1208"/>
  <c r="AA25" i="1208"/>
  <c r="Z25" i="1208"/>
  <c r="Y25" i="1208"/>
  <c r="W25" i="1208"/>
  <c r="V25" i="1208"/>
  <c r="U25" i="1208"/>
  <c r="T25" i="1208"/>
  <c r="S25" i="1208"/>
  <c r="R25" i="1208"/>
  <c r="Q25" i="1208"/>
  <c r="P25" i="1208"/>
  <c r="AF24" i="1208"/>
  <c r="AE24" i="1208"/>
  <c r="AD24" i="1208"/>
  <c r="AC24" i="1208"/>
  <c r="AB24" i="1208"/>
  <c r="AA24" i="1208"/>
  <c r="Z24" i="1208"/>
  <c r="Y24" i="1208"/>
  <c r="W24" i="1208"/>
  <c r="V24" i="1208"/>
  <c r="U24" i="1208"/>
  <c r="T24" i="1208"/>
  <c r="S24" i="1208"/>
  <c r="R24" i="1208"/>
  <c r="Q24" i="1208"/>
  <c r="P24" i="1208"/>
  <c r="AF23" i="1208"/>
  <c r="AE23" i="1208"/>
  <c r="AD23" i="1208"/>
  <c r="AC23" i="1208"/>
  <c r="H55" i="1206" s="1"/>
  <c r="AB23" i="1208"/>
  <c r="AA23" i="1208"/>
  <c r="Z23" i="1208"/>
  <c r="Y23" i="1208"/>
  <c r="W23" i="1208"/>
  <c r="V23" i="1208"/>
  <c r="U23" i="1208"/>
  <c r="T23" i="1208"/>
  <c r="S23" i="1208"/>
  <c r="R23" i="1208"/>
  <c r="Q23" i="1208"/>
  <c r="P23" i="1208"/>
  <c r="AF22" i="1208"/>
  <c r="AE22" i="1208"/>
  <c r="AD22" i="1208"/>
  <c r="AC22" i="1208"/>
  <c r="AB22" i="1208"/>
  <c r="AA22" i="1208"/>
  <c r="Z22" i="1208"/>
  <c r="Y22" i="1208"/>
  <c r="W22" i="1208"/>
  <c r="V22" i="1208"/>
  <c r="U22" i="1208"/>
  <c r="T22" i="1208"/>
  <c r="S22" i="1208"/>
  <c r="R22" i="1208"/>
  <c r="Q22" i="1208"/>
  <c r="P22" i="1208"/>
  <c r="AF21" i="1208"/>
  <c r="AE21" i="1208"/>
  <c r="AD21" i="1208"/>
  <c r="AC21" i="1208"/>
  <c r="AB21" i="1208"/>
  <c r="AA21" i="1208"/>
  <c r="Z21" i="1208"/>
  <c r="Y21" i="1208"/>
  <c r="W21" i="1208"/>
  <c r="V21" i="1208"/>
  <c r="U21" i="1208"/>
  <c r="T21" i="1208"/>
  <c r="S21" i="1208"/>
  <c r="R21" i="1208"/>
  <c r="Q21" i="1208"/>
  <c r="P21" i="1208"/>
  <c r="AF20" i="1208"/>
  <c r="AE20" i="1208"/>
  <c r="AD20" i="1208"/>
  <c r="AC20" i="1208"/>
  <c r="AB20" i="1208"/>
  <c r="AA20" i="1208"/>
  <c r="Z20" i="1208"/>
  <c r="Y20" i="1208"/>
  <c r="W20" i="1208"/>
  <c r="V20" i="1208"/>
  <c r="U20" i="1208"/>
  <c r="T20" i="1208"/>
  <c r="S20" i="1208"/>
  <c r="R20" i="1208"/>
  <c r="Q20" i="1208"/>
  <c r="P20" i="1208"/>
  <c r="AF19" i="1208"/>
  <c r="AE19" i="1208"/>
  <c r="J55" i="1206" s="1"/>
  <c r="AD19" i="1208"/>
  <c r="AC19" i="1208"/>
  <c r="AB19" i="1208"/>
  <c r="AA19" i="1208"/>
  <c r="F55" i="1206" s="1"/>
  <c r="Z19" i="1208"/>
  <c r="Y19" i="1208"/>
  <c r="D55" i="1206" s="1"/>
  <c r="W19" i="1208"/>
  <c r="V19" i="1208"/>
  <c r="U19" i="1208"/>
  <c r="T19" i="1208"/>
  <c r="S19" i="1208"/>
  <c r="R19" i="1208"/>
  <c r="Q19" i="1208"/>
  <c r="P19" i="1208"/>
  <c r="W18" i="1208"/>
  <c r="V18" i="1208"/>
  <c r="U18" i="1208"/>
  <c r="T18" i="1208"/>
  <c r="S18" i="1208"/>
  <c r="R18" i="1208"/>
  <c r="Q18" i="1208"/>
  <c r="P18" i="1208"/>
  <c r="AF17" i="1208"/>
  <c r="AE17" i="1208"/>
  <c r="AD17" i="1208"/>
  <c r="AC17" i="1208"/>
  <c r="AB17" i="1208"/>
  <c r="AA17" i="1208"/>
  <c r="Z17" i="1208"/>
  <c r="Y17" i="1208"/>
  <c r="W17" i="1208"/>
  <c r="V17" i="1208"/>
  <c r="U17" i="1208"/>
  <c r="T17" i="1208"/>
  <c r="S17" i="1208"/>
  <c r="R17" i="1208"/>
  <c r="Q17" i="1208"/>
  <c r="P17" i="1208"/>
  <c r="AF16" i="1208"/>
  <c r="AE16" i="1208"/>
  <c r="AD16" i="1208"/>
  <c r="AC16" i="1208"/>
  <c r="AB16" i="1208"/>
  <c r="AA16" i="1208"/>
  <c r="Z16" i="1208"/>
  <c r="Y16" i="1208"/>
  <c r="W16" i="1208"/>
  <c r="V16" i="1208"/>
  <c r="U16" i="1208"/>
  <c r="T16" i="1208"/>
  <c r="S16" i="1208"/>
  <c r="R16" i="1208"/>
  <c r="Q16" i="1208"/>
  <c r="P16" i="1208"/>
  <c r="AF15" i="1208"/>
  <c r="AE15" i="1208"/>
  <c r="J32" i="1206" s="1"/>
  <c r="AD15" i="1208"/>
  <c r="AC15" i="1208"/>
  <c r="H32" i="1206" s="1"/>
  <c r="AB15" i="1208"/>
  <c r="AA15" i="1208"/>
  <c r="F32" i="1206" s="1"/>
  <c r="Z15" i="1208"/>
  <c r="Y15" i="1208"/>
  <c r="D32" i="1206" s="1"/>
  <c r="H44" i="1206" s="1"/>
  <c r="W15" i="1208"/>
  <c r="V15" i="1208"/>
  <c r="U15" i="1208"/>
  <c r="T15" i="1208"/>
  <c r="S15" i="1208"/>
  <c r="R15" i="1208"/>
  <c r="Q15" i="1208"/>
  <c r="P15" i="1208"/>
  <c r="AF14" i="1208"/>
  <c r="AE14" i="1208"/>
  <c r="AD14" i="1208"/>
  <c r="AC14" i="1208"/>
  <c r="AB14" i="1208"/>
  <c r="AA14" i="1208"/>
  <c r="Z14" i="1208"/>
  <c r="Y14" i="1208"/>
  <c r="W14" i="1208"/>
  <c r="V14" i="1208"/>
  <c r="U14" i="1208"/>
  <c r="T14" i="1208"/>
  <c r="S14" i="1208"/>
  <c r="R14" i="1208"/>
  <c r="Q14" i="1208"/>
  <c r="P14" i="1208"/>
  <c r="AF13" i="1208"/>
  <c r="AE13" i="1208"/>
  <c r="AD13" i="1208"/>
  <c r="AC13" i="1208"/>
  <c r="AB13" i="1208"/>
  <c r="AA13" i="1208"/>
  <c r="Z13" i="1208"/>
  <c r="Y13" i="1208"/>
  <c r="W13" i="1208"/>
  <c r="V13" i="1208"/>
  <c r="U13" i="1208"/>
  <c r="T13" i="1208"/>
  <c r="S13" i="1208"/>
  <c r="R13" i="1208"/>
  <c r="Q13" i="1208"/>
  <c r="P13" i="1208"/>
  <c r="AF12" i="1208"/>
  <c r="AE12" i="1208"/>
  <c r="AD12" i="1208"/>
  <c r="AC12" i="1208"/>
  <c r="AB12" i="1208"/>
  <c r="AA12" i="1208"/>
  <c r="Z12" i="1208"/>
  <c r="Y12" i="1208"/>
  <c r="W12" i="1208"/>
  <c r="V12" i="1208"/>
  <c r="U12" i="1208"/>
  <c r="T12" i="1208"/>
  <c r="S12" i="1208"/>
  <c r="R12" i="1208"/>
  <c r="Q12" i="1208"/>
  <c r="P12" i="1208"/>
  <c r="AF11" i="1208"/>
  <c r="AE11" i="1208"/>
  <c r="AD11" i="1208"/>
  <c r="AC11" i="1208"/>
  <c r="AB11" i="1208"/>
  <c r="AA11" i="1208"/>
  <c r="Z11" i="1208"/>
  <c r="Y11" i="1208"/>
  <c r="W11" i="1208"/>
  <c r="V11" i="1208"/>
  <c r="U11" i="1208"/>
  <c r="T11" i="1208"/>
  <c r="S11" i="1208"/>
  <c r="R11" i="1208"/>
  <c r="Q11" i="1208"/>
  <c r="P11" i="1208"/>
  <c r="AF10" i="1208"/>
  <c r="AE10" i="1208"/>
  <c r="AD10" i="1208"/>
  <c r="AC10" i="1208"/>
  <c r="AB10" i="1208"/>
  <c r="AA10" i="1208"/>
  <c r="Z10" i="1208"/>
  <c r="Y10" i="1208"/>
  <c r="W10" i="1208"/>
  <c r="V10" i="1208"/>
  <c r="U10" i="1208"/>
  <c r="T10" i="1208"/>
  <c r="S10" i="1208"/>
  <c r="R10" i="1208"/>
  <c r="Q10" i="1208"/>
  <c r="P10" i="1208"/>
  <c r="AF9" i="1208"/>
  <c r="AE9" i="1208"/>
  <c r="AD9" i="1208"/>
  <c r="AC9" i="1208"/>
  <c r="AB9" i="1208"/>
  <c r="AA9" i="1208"/>
  <c r="Z9" i="1208"/>
  <c r="Y9" i="1208"/>
  <c r="W9" i="1208"/>
  <c r="V9" i="1208"/>
  <c r="U9" i="1208"/>
  <c r="T9" i="1208"/>
  <c r="S9" i="1208"/>
  <c r="R9" i="1208"/>
  <c r="Q9" i="1208"/>
  <c r="P9" i="1208"/>
  <c r="AF8" i="1208"/>
  <c r="AE8" i="1208"/>
  <c r="AD8" i="1208"/>
  <c r="AC8" i="1208"/>
  <c r="AB8" i="1208"/>
  <c r="AA8" i="1208"/>
  <c r="Z8" i="1208"/>
  <c r="Y8" i="1208"/>
  <c r="W8" i="1208"/>
  <c r="V8" i="1208"/>
  <c r="U8" i="1208"/>
  <c r="T8" i="1208"/>
  <c r="S8" i="1208"/>
  <c r="R8" i="1208"/>
  <c r="Q8" i="1208"/>
  <c r="P8" i="1208"/>
  <c r="AF7" i="1208"/>
  <c r="AE7" i="1208"/>
  <c r="AD7" i="1208"/>
  <c r="AC7" i="1208"/>
  <c r="AB7" i="1208"/>
  <c r="AA7" i="1208"/>
  <c r="Z7" i="1208"/>
  <c r="Y7" i="1208"/>
  <c r="W7" i="1208"/>
  <c r="V7" i="1208"/>
  <c r="U7" i="1208"/>
  <c r="T7" i="1208"/>
  <c r="S7" i="1208"/>
  <c r="R7" i="1208"/>
  <c r="Q7" i="1208"/>
  <c r="P7" i="1208"/>
  <c r="AF6" i="1208"/>
  <c r="AE6" i="1208"/>
  <c r="AD6" i="1208"/>
  <c r="AC6" i="1208"/>
  <c r="AB6" i="1208"/>
  <c r="AA6" i="1208"/>
  <c r="Z6" i="1208"/>
  <c r="Y6" i="1208"/>
  <c r="W6" i="1208"/>
  <c r="V6" i="1208"/>
  <c r="U6" i="1208"/>
  <c r="T6" i="1208"/>
  <c r="S6" i="1208"/>
  <c r="R6" i="1208"/>
  <c r="Q6" i="1208"/>
  <c r="P6" i="1208"/>
  <c r="AF5" i="1208"/>
  <c r="AE5" i="1208"/>
  <c r="J31" i="1206" s="1"/>
  <c r="AD5" i="1208"/>
  <c r="AC5" i="1208"/>
  <c r="H31" i="1206" s="1"/>
  <c r="AB5" i="1208"/>
  <c r="AA5" i="1208"/>
  <c r="F31" i="1206" s="1"/>
  <c r="Z5" i="1208"/>
  <c r="Y5" i="1208"/>
  <c r="D31" i="1206" s="1"/>
  <c r="W5" i="1208"/>
  <c r="V5" i="1208"/>
  <c r="U5" i="1208"/>
  <c r="T5" i="1208"/>
  <c r="S5" i="1208"/>
  <c r="R5" i="1208"/>
  <c r="Q5" i="1208"/>
  <c r="P5" i="1208"/>
  <c r="AF4" i="1208"/>
  <c r="AE4" i="1208"/>
  <c r="AD4" i="1208"/>
  <c r="AC4" i="1208"/>
  <c r="AB4" i="1208"/>
  <c r="AA4" i="1208"/>
  <c r="Z4" i="1208"/>
  <c r="Y4" i="1208"/>
  <c r="W4" i="1208"/>
  <c r="V4" i="1208"/>
  <c r="U4" i="1208"/>
  <c r="T4" i="1208"/>
  <c r="S4" i="1208"/>
  <c r="R4" i="1208"/>
  <c r="Q4" i="1208"/>
  <c r="P4" i="1208"/>
  <c r="AF3" i="1208"/>
  <c r="AE3" i="1208"/>
  <c r="J30" i="1206" s="1"/>
  <c r="AD3" i="1208"/>
  <c r="AC3" i="1208"/>
  <c r="H30" i="1206" s="1"/>
  <c r="AB3" i="1208"/>
  <c r="AA3" i="1208"/>
  <c r="F30" i="1206" s="1"/>
  <c r="F43" i="1206" s="1"/>
  <c r="Z3" i="1208"/>
  <c r="Y3" i="1208"/>
  <c r="W3" i="1208"/>
  <c r="V3" i="1208"/>
  <c r="U3" i="1208"/>
  <c r="T3" i="1208"/>
  <c r="S3" i="1208"/>
  <c r="R3" i="1208"/>
  <c r="Q3" i="1208"/>
  <c r="P3" i="1208"/>
  <c r="W1" i="1208"/>
  <c r="AB1" i="1208" s="1"/>
  <c r="AB18" i="1208" s="1"/>
  <c r="V1" i="1208"/>
  <c r="AA1" i="1208" s="1"/>
  <c r="U1" i="1208"/>
  <c r="Z1" i="1208" s="1"/>
  <c r="Z18" i="1208" s="1"/>
  <c r="T1" i="1208"/>
  <c r="Y1" i="1208" s="1"/>
  <c r="S1" i="1208"/>
  <c r="AF1" i="1208" s="1"/>
  <c r="AF18" i="1208" s="1"/>
  <c r="R1" i="1208"/>
  <c r="AE1" i="1208" s="1"/>
  <c r="Q1" i="1208"/>
  <c r="AD1" i="1208" s="1"/>
  <c r="AD18" i="1208" s="1"/>
  <c r="P1" i="1208"/>
  <c r="AC1" i="1208" s="1"/>
  <c r="Q38" i="1207"/>
  <c r="P38" i="1207"/>
  <c r="O38" i="1207"/>
  <c r="N38" i="1207"/>
  <c r="L38" i="1207"/>
  <c r="K38" i="1207"/>
  <c r="J38" i="1207"/>
  <c r="I38" i="1207"/>
  <c r="Q37" i="1207"/>
  <c r="P37" i="1207"/>
  <c r="O37" i="1207"/>
  <c r="N37" i="1207"/>
  <c r="L37" i="1207"/>
  <c r="K37" i="1207"/>
  <c r="J37" i="1207"/>
  <c r="I37" i="1207"/>
  <c r="Q36" i="1207"/>
  <c r="P36" i="1207"/>
  <c r="O36" i="1207"/>
  <c r="N36" i="1207"/>
  <c r="L36" i="1207"/>
  <c r="K36" i="1207"/>
  <c r="J36" i="1207"/>
  <c r="I36" i="1207"/>
  <c r="Q35" i="1207"/>
  <c r="P35" i="1207"/>
  <c r="O35" i="1207"/>
  <c r="N35" i="1207"/>
  <c r="L35" i="1207"/>
  <c r="K35" i="1207"/>
  <c r="J35" i="1207"/>
  <c r="I35" i="1207"/>
  <c r="Q34" i="1207"/>
  <c r="P34" i="1207"/>
  <c r="F9" i="1206" s="1"/>
  <c r="O34" i="1207"/>
  <c r="N34" i="1207"/>
  <c r="D9" i="1206" s="1"/>
  <c r="L34" i="1207"/>
  <c r="K34" i="1207"/>
  <c r="J34" i="1207"/>
  <c r="I34" i="1207"/>
  <c r="Q33" i="1207"/>
  <c r="P33" i="1207"/>
  <c r="F7" i="1206" s="1"/>
  <c r="O33" i="1207"/>
  <c r="N33" i="1207"/>
  <c r="D7" i="1206" s="1"/>
  <c r="L33" i="1207"/>
  <c r="K33" i="1207"/>
  <c r="J33" i="1207"/>
  <c r="I33" i="1207"/>
  <c r="Q32" i="1207"/>
  <c r="P32" i="1207"/>
  <c r="O32" i="1207"/>
  <c r="N32" i="1207"/>
  <c r="L32" i="1207"/>
  <c r="K32" i="1207"/>
  <c r="J32" i="1207"/>
  <c r="I32" i="1207"/>
  <c r="Q31" i="1207"/>
  <c r="P31" i="1207"/>
  <c r="O31" i="1207"/>
  <c r="N31" i="1207"/>
  <c r="L31" i="1207"/>
  <c r="K31" i="1207"/>
  <c r="J31" i="1207"/>
  <c r="I31" i="1207"/>
  <c r="Q30" i="1207"/>
  <c r="P30" i="1207"/>
  <c r="O30" i="1207"/>
  <c r="N30" i="1207"/>
  <c r="L30" i="1207"/>
  <c r="K30" i="1207"/>
  <c r="J30" i="1207"/>
  <c r="I30" i="1207"/>
  <c r="Q29" i="1207"/>
  <c r="P29" i="1207"/>
  <c r="F8" i="1206" s="1"/>
  <c r="F24" i="1206" s="1"/>
  <c r="O29" i="1207"/>
  <c r="N29" i="1207"/>
  <c r="D8" i="1206" s="1"/>
  <c r="D24" i="1206" s="1"/>
  <c r="L29" i="1207"/>
  <c r="K29" i="1207"/>
  <c r="J29" i="1207"/>
  <c r="I29" i="1207"/>
  <c r="Q28" i="1207"/>
  <c r="P28" i="1207"/>
  <c r="O28" i="1207"/>
  <c r="N28" i="1207"/>
  <c r="L28" i="1207"/>
  <c r="K28" i="1207"/>
  <c r="J28" i="1207"/>
  <c r="I28" i="1207"/>
  <c r="Q27" i="1207"/>
  <c r="P27" i="1207"/>
  <c r="O27" i="1207"/>
  <c r="N27" i="1207"/>
  <c r="L27" i="1207"/>
  <c r="K27" i="1207"/>
  <c r="J27" i="1207"/>
  <c r="I27" i="1207"/>
  <c r="Q26" i="1207"/>
  <c r="P26" i="1207"/>
  <c r="O26" i="1207"/>
  <c r="N26" i="1207"/>
  <c r="L26" i="1207"/>
  <c r="K26" i="1207"/>
  <c r="J26" i="1207"/>
  <c r="I26" i="1207"/>
  <c r="Q25" i="1207"/>
  <c r="P25" i="1207"/>
  <c r="O25" i="1207"/>
  <c r="N25" i="1207"/>
  <c r="L25" i="1207"/>
  <c r="K25" i="1207"/>
  <c r="J25" i="1207"/>
  <c r="I25" i="1207"/>
  <c r="Q24" i="1207"/>
  <c r="P24" i="1207"/>
  <c r="O24" i="1207"/>
  <c r="N24" i="1207"/>
  <c r="L24" i="1207"/>
  <c r="K24" i="1207"/>
  <c r="J24" i="1207"/>
  <c r="I24" i="1207"/>
  <c r="Q23" i="1207"/>
  <c r="P23" i="1207"/>
  <c r="O23" i="1207"/>
  <c r="N23" i="1207"/>
  <c r="L23" i="1207"/>
  <c r="K23" i="1207"/>
  <c r="J23" i="1207"/>
  <c r="I23" i="1207"/>
  <c r="Q22" i="1207"/>
  <c r="P22" i="1207"/>
  <c r="O22" i="1207"/>
  <c r="N22" i="1207"/>
  <c r="L22" i="1207"/>
  <c r="K22" i="1207"/>
  <c r="J22" i="1207"/>
  <c r="I22" i="1207"/>
  <c r="Q21" i="1207"/>
  <c r="P21" i="1207"/>
  <c r="O21" i="1207"/>
  <c r="N21" i="1207"/>
  <c r="L21" i="1207"/>
  <c r="K21" i="1207"/>
  <c r="J21" i="1207"/>
  <c r="I21" i="1207"/>
  <c r="Q20" i="1207"/>
  <c r="P20" i="1207"/>
  <c r="O20" i="1207"/>
  <c r="N20" i="1207"/>
  <c r="L20" i="1207"/>
  <c r="K20" i="1207"/>
  <c r="J20" i="1207"/>
  <c r="I20" i="1207"/>
  <c r="Q19" i="1207"/>
  <c r="P19" i="1207"/>
  <c r="F26" i="1206" s="1"/>
  <c r="O19" i="1207"/>
  <c r="N19" i="1207"/>
  <c r="D26" i="1206" s="1"/>
  <c r="L19" i="1207"/>
  <c r="K19" i="1207"/>
  <c r="J19" i="1207"/>
  <c r="I19" i="1207"/>
  <c r="L18" i="1207"/>
  <c r="Q18" i="1207" s="1"/>
  <c r="K18" i="1207"/>
  <c r="P18" i="1207" s="1"/>
  <c r="F2" i="1206" s="1"/>
  <c r="J18" i="1207"/>
  <c r="O18" i="1207" s="1"/>
  <c r="I18" i="1207"/>
  <c r="N18" i="1207" s="1"/>
  <c r="D2" i="1206" s="1"/>
  <c r="Q17" i="1207"/>
  <c r="P17" i="1207"/>
  <c r="O17" i="1207"/>
  <c r="N17" i="1207"/>
  <c r="Q16" i="1207"/>
  <c r="P16" i="1207"/>
  <c r="O16" i="1207"/>
  <c r="N16" i="1207"/>
  <c r="L16" i="1207"/>
  <c r="K16" i="1207"/>
  <c r="J16" i="1207"/>
  <c r="I16" i="1207"/>
  <c r="Q15" i="1207"/>
  <c r="P15" i="1207"/>
  <c r="F6" i="1206" s="1"/>
  <c r="O15" i="1207"/>
  <c r="N15" i="1207"/>
  <c r="D6" i="1206" s="1"/>
  <c r="L15" i="1207"/>
  <c r="K15" i="1207"/>
  <c r="J15" i="1207"/>
  <c r="I15" i="1207"/>
  <c r="Q14" i="1207"/>
  <c r="P14" i="1207"/>
  <c r="O14" i="1207"/>
  <c r="N14" i="1207"/>
  <c r="L14" i="1207"/>
  <c r="K14" i="1207"/>
  <c r="J14" i="1207"/>
  <c r="I14" i="1207"/>
  <c r="Q13" i="1207"/>
  <c r="P13" i="1207"/>
  <c r="O13" i="1207"/>
  <c r="N13" i="1207"/>
  <c r="L13" i="1207"/>
  <c r="K13" i="1207"/>
  <c r="J13" i="1207"/>
  <c r="I13" i="1207"/>
  <c r="Q12" i="1207"/>
  <c r="P12" i="1207"/>
  <c r="O12" i="1207"/>
  <c r="N12" i="1207"/>
  <c r="L12" i="1207"/>
  <c r="K12" i="1207"/>
  <c r="J12" i="1207"/>
  <c r="I12" i="1207"/>
  <c r="Q11" i="1207"/>
  <c r="P11" i="1207"/>
  <c r="O11" i="1207"/>
  <c r="N11" i="1207"/>
  <c r="L11" i="1207"/>
  <c r="K11" i="1207"/>
  <c r="J11" i="1207"/>
  <c r="I11" i="1207"/>
  <c r="Q10" i="1207"/>
  <c r="P10" i="1207"/>
  <c r="O10" i="1207"/>
  <c r="N10" i="1207"/>
  <c r="L10" i="1207"/>
  <c r="K10" i="1207"/>
  <c r="J10" i="1207"/>
  <c r="I10" i="1207"/>
  <c r="Q9" i="1207"/>
  <c r="P9" i="1207"/>
  <c r="O9" i="1207"/>
  <c r="N9" i="1207"/>
  <c r="L9" i="1207"/>
  <c r="K9" i="1207"/>
  <c r="J9" i="1207"/>
  <c r="I9" i="1207"/>
  <c r="Q8" i="1207"/>
  <c r="P8" i="1207"/>
  <c r="O8" i="1207"/>
  <c r="N8" i="1207"/>
  <c r="L8" i="1207"/>
  <c r="K8" i="1207"/>
  <c r="J8" i="1207"/>
  <c r="I8" i="1207"/>
  <c r="Q7" i="1207"/>
  <c r="P7" i="1207"/>
  <c r="O7" i="1207"/>
  <c r="N7" i="1207"/>
  <c r="L7" i="1207"/>
  <c r="K7" i="1207"/>
  <c r="J7" i="1207"/>
  <c r="I7" i="1207"/>
  <c r="Q6" i="1207"/>
  <c r="P6" i="1207"/>
  <c r="O6" i="1207"/>
  <c r="N6" i="1207"/>
  <c r="L6" i="1207"/>
  <c r="K6" i="1207"/>
  <c r="J6" i="1207"/>
  <c r="I6" i="1207"/>
  <c r="Q5" i="1207"/>
  <c r="P5" i="1207"/>
  <c r="F5" i="1206" s="1"/>
  <c r="O5" i="1207"/>
  <c r="N5" i="1207"/>
  <c r="D5" i="1206" s="1"/>
  <c r="L5" i="1207"/>
  <c r="K5" i="1207"/>
  <c r="J5" i="1207"/>
  <c r="I5" i="1207"/>
  <c r="Q4" i="1207"/>
  <c r="P4" i="1207"/>
  <c r="O4" i="1207"/>
  <c r="N4" i="1207"/>
  <c r="L4" i="1207"/>
  <c r="K4" i="1207"/>
  <c r="J4" i="1207"/>
  <c r="I4" i="1207"/>
  <c r="Q3" i="1207"/>
  <c r="P3" i="1207"/>
  <c r="F4" i="1206" s="1"/>
  <c r="O3" i="1207"/>
  <c r="N3" i="1207"/>
  <c r="D4" i="1206" s="1"/>
  <c r="L3" i="1207"/>
  <c r="K3" i="1207"/>
  <c r="J3" i="1207"/>
  <c r="I3" i="1207"/>
  <c r="L1" i="1207"/>
  <c r="Q1" i="1207" s="1"/>
  <c r="K1" i="1207"/>
  <c r="P1" i="1207" s="1"/>
  <c r="J1" i="1207"/>
  <c r="O1" i="1207" s="1"/>
  <c r="I1" i="1207"/>
  <c r="N1" i="1207" s="1"/>
  <c r="K55" i="1206"/>
  <c r="I55" i="1206"/>
  <c r="G55" i="1206"/>
  <c r="E55" i="1206"/>
  <c r="K54" i="1206"/>
  <c r="I54" i="1206"/>
  <c r="G54" i="1206"/>
  <c r="E54" i="1206"/>
  <c r="H53" i="1206"/>
  <c r="H52" i="1206"/>
  <c r="E45" i="1206"/>
  <c r="K35" i="1206"/>
  <c r="I35" i="1206"/>
  <c r="G35" i="1206"/>
  <c r="E35" i="1206"/>
  <c r="K34" i="1206"/>
  <c r="I34" i="1206"/>
  <c r="G34" i="1206"/>
  <c r="E34" i="1206"/>
  <c r="K33" i="1206"/>
  <c r="K52" i="1206" s="1"/>
  <c r="I33" i="1206"/>
  <c r="I52" i="1206" s="1"/>
  <c r="G33" i="1206"/>
  <c r="G52" i="1206" s="1"/>
  <c r="E33" i="1206"/>
  <c r="E52" i="1206" s="1"/>
  <c r="K32" i="1206"/>
  <c r="I32" i="1206"/>
  <c r="I45" i="1206" s="1"/>
  <c r="G32" i="1206"/>
  <c r="G50" i="1206" s="1"/>
  <c r="E32" i="1206"/>
  <c r="K31" i="1206"/>
  <c r="I31" i="1206"/>
  <c r="G31" i="1206"/>
  <c r="E31" i="1206"/>
  <c r="K30" i="1206"/>
  <c r="I30" i="1206"/>
  <c r="G30" i="1206"/>
  <c r="G43" i="1206" s="1"/>
  <c r="E30" i="1206"/>
  <c r="D30" i="1206"/>
  <c r="K28" i="1206"/>
  <c r="I28" i="1206"/>
  <c r="G28" i="1206"/>
  <c r="E28" i="1206"/>
  <c r="G26" i="1206"/>
  <c r="E26" i="1206"/>
  <c r="G25" i="1206"/>
  <c r="E25" i="1206"/>
  <c r="K22" i="1206"/>
  <c r="G9" i="1206"/>
  <c r="E9" i="1206"/>
  <c r="G8" i="1206"/>
  <c r="E8" i="1206"/>
  <c r="G7" i="1206"/>
  <c r="G23" i="1206" s="1"/>
  <c r="E7" i="1206"/>
  <c r="E23" i="1206" s="1"/>
  <c r="G6" i="1206"/>
  <c r="E6" i="1206"/>
  <c r="E21" i="1206" s="1"/>
  <c r="G5" i="1206"/>
  <c r="E5" i="1206"/>
  <c r="G4" i="1206"/>
  <c r="E4" i="1206"/>
  <c r="E16" i="1206" s="1"/>
  <c r="G2" i="1206"/>
  <c r="E2" i="1206"/>
  <c r="K57" i="1203"/>
  <c r="AF38" i="1205"/>
  <c r="AE38" i="1205"/>
  <c r="J34" i="1203" s="1"/>
  <c r="AD38" i="1205"/>
  <c r="AC38" i="1205"/>
  <c r="H34" i="1203" s="1"/>
  <c r="AB38" i="1205"/>
  <c r="AA38" i="1205"/>
  <c r="F34" i="1203" s="1"/>
  <c r="Z38" i="1205"/>
  <c r="Y38" i="1205"/>
  <c r="D34" i="1203" s="1"/>
  <c r="D53" i="1203" s="1"/>
  <c r="W38" i="1205"/>
  <c r="V38" i="1205"/>
  <c r="U38" i="1205"/>
  <c r="T38" i="1205"/>
  <c r="S38" i="1205"/>
  <c r="R38" i="1205"/>
  <c r="Q38" i="1205"/>
  <c r="P38" i="1205"/>
  <c r="AF37" i="1205"/>
  <c r="AE37" i="1205"/>
  <c r="AD37" i="1205"/>
  <c r="AC37" i="1205"/>
  <c r="AB37" i="1205"/>
  <c r="AA37" i="1205"/>
  <c r="Z37" i="1205"/>
  <c r="Y37" i="1205"/>
  <c r="W37" i="1205"/>
  <c r="V37" i="1205"/>
  <c r="U37" i="1205"/>
  <c r="T37" i="1205"/>
  <c r="S37" i="1205"/>
  <c r="R37" i="1205"/>
  <c r="Q37" i="1205"/>
  <c r="P37" i="1205"/>
  <c r="AF36" i="1205"/>
  <c r="AE36" i="1205"/>
  <c r="AD36" i="1205"/>
  <c r="AC36" i="1205"/>
  <c r="AB36" i="1205"/>
  <c r="AA36" i="1205"/>
  <c r="Z36" i="1205"/>
  <c r="Y36" i="1205"/>
  <c r="W36" i="1205"/>
  <c r="V36" i="1205"/>
  <c r="U36" i="1205"/>
  <c r="T36" i="1205"/>
  <c r="S36" i="1205"/>
  <c r="R36" i="1205"/>
  <c r="Q36" i="1205"/>
  <c r="P36" i="1205"/>
  <c r="AF35" i="1205"/>
  <c r="AE35" i="1205"/>
  <c r="AD35" i="1205"/>
  <c r="AC35" i="1205"/>
  <c r="AB35" i="1205"/>
  <c r="AA35" i="1205"/>
  <c r="Z35" i="1205"/>
  <c r="Y35" i="1205"/>
  <c r="W35" i="1205"/>
  <c r="V35" i="1205"/>
  <c r="U35" i="1205"/>
  <c r="T35" i="1205"/>
  <c r="S35" i="1205"/>
  <c r="R35" i="1205"/>
  <c r="Q35" i="1205"/>
  <c r="P35" i="1205"/>
  <c r="AF34" i="1205"/>
  <c r="AE34" i="1205"/>
  <c r="J35" i="1203" s="1"/>
  <c r="AD34" i="1205"/>
  <c r="AC34" i="1205"/>
  <c r="H35" i="1203" s="1"/>
  <c r="AB34" i="1205"/>
  <c r="AA34" i="1205"/>
  <c r="F35" i="1203" s="1"/>
  <c r="Z34" i="1205"/>
  <c r="Y34" i="1205"/>
  <c r="D35" i="1203" s="1"/>
  <c r="W34" i="1205"/>
  <c r="V34" i="1205"/>
  <c r="U34" i="1205"/>
  <c r="T34" i="1205"/>
  <c r="S34" i="1205"/>
  <c r="R34" i="1205"/>
  <c r="Q34" i="1205"/>
  <c r="P34" i="1205"/>
  <c r="AF33" i="1205"/>
  <c r="AE33" i="1205"/>
  <c r="J33" i="1203" s="1"/>
  <c r="J40" i="1203" s="1"/>
  <c r="AD33" i="1205"/>
  <c r="AC33" i="1205"/>
  <c r="H33" i="1203" s="1"/>
  <c r="H40" i="1203" s="1"/>
  <c r="AB33" i="1205"/>
  <c r="AA33" i="1205"/>
  <c r="F33" i="1203" s="1"/>
  <c r="F40" i="1203" s="1"/>
  <c r="Z33" i="1205"/>
  <c r="Y33" i="1205"/>
  <c r="D33" i="1203" s="1"/>
  <c r="D40" i="1203" s="1"/>
  <c r="W33" i="1205"/>
  <c r="V33" i="1205"/>
  <c r="U33" i="1205"/>
  <c r="T33" i="1205"/>
  <c r="S33" i="1205"/>
  <c r="R33" i="1205"/>
  <c r="Q33" i="1205"/>
  <c r="P33" i="1205"/>
  <c r="AF32" i="1205"/>
  <c r="AE32" i="1205"/>
  <c r="AD32" i="1205"/>
  <c r="AC32" i="1205"/>
  <c r="AB32" i="1205"/>
  <c r="AA32" i="1205"/>
  <c r="Z32" i="1205"/>
  <c r="Y32" i="1205"/>
  <c r="W32" i="1205"/>
  <c r="V32" i="1205"/>
  <c r="U32" i="1205"/>
  <c r="T32" i="1205"/>
  <c r="S32" i="1205"/>
  <c r="R32" i="1205"/>
  <c r="Q32" i="1205"/>
  <c r="P32" i="1205"/>
  <c r="AF31" i="1205"/>
  <c r="AE31" i="1205"/>
  <c r="AD31" i="1205"/>
  <c r="AC31" i="1205"/>
  <c r="H54" i="1203" s="1"/>
  <c r="AB31" i="1205"/>
  <c r="AA31" i="1205"/>
  <c r="Z31" i="1205"/>
  <c r="Y31" i="1205"/>
  <c r="W31" i="1205"/>
  <c r="V31" i="1205"/>
  <c r="U31" i="1205"/>
  <c r="T31" i="1205"/>
  <c r="S31" i="1205"/>
  <c r="R31" i="1205"/>
  <c r="Q31" i="1205"/>
  <c r="P31" i="1205"/>
  <c r="AF30" i="1205"/>
  <c r="AE30" i="1205"/>
  <c r="AD30" i="1205"/>
  <c r="AC30" i="1205"/>
  <c r="AB30" i="1205"/>
  <c r="AA30" i="1205"/>
  <c r="Z30" i="1205"/>
  <c r="Y30" i="1205"/>
  <c r="W30" i="1205"/>
  <c r="V30" i="1205"/>
  <c r="U30" i="1205"/>
  <c r="T30" i="1205"/>
  <c r="S30" i="1205"/>
  <c r="R30" i="1205"/>
  <c r="Q30" i="1205"/>
  <c r="P30" i="1205"/>
  <c r="AF29" i="1205"/>
  <c r="AE29" i="1205"/>
  <c r="AD29" i="1205"/>
  <c r="AC29" i="1205"/>
  <c r="AB29" i="1205"/>
  <c r="AA29" i="1205"/>
  <c r="Z29" i="1205"/>
  <c r="Y29" i="1205"/>
  <c r="W29" i="1205"/>
  <c r="V29" i="1205"/>
  <c r="U29" i="1205"/>
  <c r="T29" i="1205"/>
  <c r="S29" i="1205"/>
  <c r="R29" i="1205"/>
  <c r="Q29" i="1205"/>
  <c r="P29" i="1205"/>
  <c r="AF28" i="1205"/>
  <c r="AE28" i="1205"/>
  <c r="AD28" i="1205"/>
  <c r="AC28" i="1205"/>
  <c r="AB28" i="1205"/>
  <c r="AA28" i="1205"/>
  <c r="Z28" i="1205"/>
  <c r="Y28" i="1205"/>
  <c r="W28" i="1205"/>
  <c r="V28" i="1205"/>
  <c r="U28" i="1205"/>
  <c r="T28" i="1205"/>
  <c r="S28" i="1205"/>
  <c r="R28" i="1205"/>
  <c r="Q28" i="1205"/>
  <c r="P28" i="1205"/>
  <c r="AF27" i="1205"/>
  <c r="AE27" i="1205"/>
  <c r="AD27" i="1205"/>
  <c r="AC27" i="1205"/>
  <c r="AB27" i="1205"/>
  <c r="AA27" i="1205"/>
  <c r="Z27" i="1205"/>
  <c r="Y27" i="1205"/>
  <c r="W27" i="1205"/>
  <c r="V27" i="1205"/>
  <c r="U27" i="1205"/>
  <c r="T27" i="1205"/>
  <c r="S27" i="1205"/>
  <c r="R27" i="1205"/>
  <c r="Q27" i="1205"/>
  <c r="P27" i="1205"/>
  <c r="AF26" i="1205"/>
  <c r="AE26" i="1205"/>
  <c r="AD26" i="1205"/>
  <c r="AC26" i="1205"/>
  <c r="AB26" i="1205"/>
  <c r="AA26" i="1205"/>
  <c r="Z26" i="1205"/>
  <c r="Y26" i="1205"/>
  <c r="W26" i="1205"/>
  <c r="V26" i="1205"/>
  <c r="U26" i="1205"/>
  <c r="T26" i="1205"/>
  <c r="S26" i="1205"/>
  <c r="R26" i="1205"/>
  <c r="Q26" i="1205"/>
  <c r="P26" i="1205"/>
  <c r="AF25" i="1205"/>
  <c r="AE25" i="1205"/>
  <c r="AD25" i="1205"/>
  <c r="AC25" i="1205"/>
  <c r="AB25" i="1205"/>
  <c r="AA25" i="1205"/>
  <c r="Z25" i="1205"/>
  <c r="Y25" i="1205"/>
  <c r="W25" i="1205"/>
  <c r="V25" i="1205"/>
  <c r="U25" i="1205"/>
  <c r="T25" i="1205"/>
  <c r="S25" i="1205"/>
  <c r="R25" i="1205"/>
  <c r="Q25" i="1205"/>
  <c r="P25" i="1205"/>
  <c r="AF24" i="1205"/>
  <c r="AE24" i="1205"/>
  <c r="AD24" i="1205"/>
  <c r="AC24" i="1205"/>
  <c r="AB24" i="1205"/>
  <c r="AA24" i="1205"/>
  <c r="Z24" i="1205"/>
  <c r="Y24" i="1205"/>
  <c r="W24" i="1205"/>
  <c r="V24" i="1205"/>
  <c r="U24" i="1205"/>
  <c r="T24" i="1205"/>
  <c r="S24" i="1205"/>
  <c r="R24" i="1205"/>
  <c r="Q24" i="1205"/>
  <c r="P24" i="1205"/>
  <c r="AF23" i="1205"/>
  <c r="AE23" i="1205"/>
  <c r="AD23" i="1205"/>
  <c r="AC23" i="1205"/>
  <c r="H55" i="1203" s="1"/>
  <c r="AB23" i="1205"/>
  <c r="AA23" i="1205"/>
  <c r="Z23" i="1205"/>
  <c r="Y23" i="1205"/>
  <c r="W23" i="1205"/>
  <c r="V23" i="1205"/>
  <c r="U23" i="1205"/>
  <c r="T23" i="1205"/>
  <c r="S23" i="1205"/>
  <c r="R23" i="1205"/>
  <c r="Q23" i="1205"/>
  <c r="P23" i="1205"/>
  <c r="AF22" i="1205"/>
  <c r="AE22" i="1205"/>
  <c r="AD22" i="1205"/>
  <c r="AC22" i="1205"/>
  <c r="AB22" i="1205"/>
  <c r="AA22" i="1205"/>
  <c r="Z22" i="1205"/>
  <c r="Y22" i="1205"/>
  <c r="W22" i="1205"/>
  <c r="V22" i="1205"/>
  <c r="U22" i="1205"/>
  <c r="T22" i="1205"/>
  <c r="S22" i="1205"/>
  <c r="R22" i="1205"/>
  <c r="Q22" i="1205"/>
  <c r="P22" i="1205"/>
  <c r="AF21" i="1205"/>
  <c r="AE21" i="1205"/>
  <c r="AD21" i="1205"/>
  <c r="AC21" i="1205"/>
  <c r="AB21" i="1205"/>
  <c r="AA21" i="1205"/>
  <c r="Z21" i="1205"/>
  <c r="Y21" i="1205"/>
  <c r="W21" i="1205"/>
  <c r="V21" i="1205"/>
  <c r="U21" i="1205"/>
  <c r="T21" i="1205"/>
  <c r="S21" i="1205"/>
  <c r="R21" i="1205"/>
  <c r="Q21" i="1205"/>
  <c r="P21" i="1205"/>
  <c r="AF20" i="1205"/>
  <c r="AE20" i="1205"/>
  <c r="AD20" i="1205"/>
  <c r="AC20" i="1205"/>
  <c r="AB20" i="1205"/>
  <c r="AA20" i="1205"/>
  <c r="Z20" i="1205"/>
  <c r="Y20" i="1205"/>
  <c r="W20" i="1205"/>
  <c r="V20" i="1205"/>
  <c r="U20" i="1205"/>
  <c r="T20" i="1205"/>
  <c r="S20" i="1205"/>
  <c r="R20" i="1205"/>
  <c r="Q20" i="1205"/>
  <c r="P20" i="1205"/>
  <c r="AF19" i="1205"/>
  <c r="AE19" i="1205"/>
  <c r="J55" i="1203" s="1"/>
  <c r="AD19" i="1205"/>
  <c r="AC19" i="1205"/>
  <c r="AB19" i="1205"/>
  <c r="AA19" i="1205"/>
  <c r="F55" i="1203" s="1"/>
  <c r="Z19" i="1205"/>
  <c r="Y19" i="1205"/>
  <c r="D55" i="1203" s="1"/>
  <c r="W19" i="1205"/>
  <c r="V19" i="1205"/>
  <c r="U19" i="1205"/>
  <c r="T19" i="1205"/>
  <c r="S19" i="1205"/>
  <c r="R19" i="1205"/>
  <c r="Q19" i="1205"/>
  <c r="P19" i="1205"/>
  <c r="W18" i="1205"/>
  <c r="V18" i="1205"/>
  <c r="U18" i="1205"/>
  <c r="T18" i="1205"/>
  <c r="S18" i="1205"/>
  <c r="R18" i="1205"/>
  <c r="Q18" i="1205"/>
  <c r="P18" i="1205"/>
  <c r="AF17" i="1205"/>
  <c r="AE17" i="1205"/>
  <c r="AD17" i="1205"/>
  <c r="AC17" i="1205"/>
  <c r="AB17" i="1205"/>
  <c r="AA17" i="1205"/>
  <c r="Z17" i="1205"/>
  <c r="Y17" i="1205"/>
  <c r="W17" i="1205"/>
  <c r="V17" i="1205"/>
  <c r="U17" i="1205"/>
  <c r="T17" i="1205"/>
  <c r="S17" i="1205"/>
  <c r="R17" i="1205"/>
  <c r="Q17" i="1205"/>
  <c r="P17" i="1205"/>
  <c r="AF16" i="1205"/>
  <c r="AE16" i="1205"/>
  <c r="AD16" i="1205"/>
  <c r="AC16" i="1205"/>
  <c r="AB16" i="1205"/>
  <c r="AA16" i="1205"/>
  <c r="Z16" i="1205"/>
  <c r="Y16" i="1205"/>
  <c r="W16" i="1205"/>
  <c r="V16" i="1205"/>
  <c r="U16" i="1205"/>
  <c r="T16" i="1205"/>
  <c r="S16" i="1205"/>
  <c r="R16" i="1205"/>
  <c r="Q16" i="1205"/>
  <c r="P16" i="1205"/>
  <c r="AF15" i="1205"/>
  <c r="AE15" i="1205"/>
  <c r="J32" i="1203" s="1"/>
  <c r="AD15" i="1205"/>
  <c r="AC15" i="1205"/>
  <c r="H32" i="1203" s="1"/>
  <c r="AB15" i="1205"/>
  <c r="AA15" i="1205"/>
  <c r="F32" i="1203" s="1"/>
  <c r="Z15" i="1205"/>
  <c r="Y15" i="1205"/>
  <c r="D32" i="1203" s="1"/>
  <c r="H44" i="1203" s="1"/>
  <c r="W15" i="1205"/>
  <c r="V15" i="1205"/>
  <c r="U15" i="1205"/>
  <c r="T15" i="1205"/>
  <c r="S15" i="1205"/>
  <c r="R15" i="1205"/>
  <c r="Q15" i="1205"/>
  <c r="P15" i="1205"/>
  <c r="AF14" i="1205"/>
  <c r="AE14" i="1205"/>
  <c r="AD14" i="1205"/>
  <c r="AC14" i="1205"/>
  <c r="AB14" i="1205"/>
  <c r="AA14" i="1205"/>
  <c r="Z14" i="1205"/>
  <c r="Y14" i="1205"/>
  <c r="W14" i="1205"/>
  <c r="V14" i="1205"/>
  <c r="U14" i="1205"/>
  <c r="T14" i="1205"/>
  <c r="S14" i="1205"/>
  <c r="R14" i="1205"/>
  <c r="Q14" i="1205"/>
  <c r="P14" i="1205"/>
  <c r="AF13" i="1205"/>
  <c r="AE13" i="1205"/>
  <c r="AD13" i="1205"/>
  <c r="AC13" i="1205"/>
  <c r="AB13" i="1205"/>
  <c r="AA13" i="1205"/>
  <c r="Z13" i="1205"/>
  <c r="Y13" i="1205"/>
  <c r="W13" i="1205"/>
  <c r="V13" i="1205"/>
  <c r="U13" i="1205"/>
  <c r="T13" i="1205"/>
  <c r="S13" i="1205"/>
  <c r="R13" i="1205"/>
  <c r="Q13" i="1205"/>
  <c r="P13" i="1205"/>
  <c r="AF12" i="1205"/>
  <c r="AE12" i="1205"/>
  <c r="AD12" i="1205"/>
  <c r="AC12" i="1205"/>
  <c r="AB12" i="1205"/>
  <c r="AA12" i="1205"/>
  <c r="Z12" i="1205"/>
  <c r="Y12" i="1205"/>
  <c r="W12" i="1205"/>
  <c r="V12" i="1205"/>
  <c r="U12" i="1205"/>
  <c r="T12" i="1205"/>
  <c r="S12" i="1205"/>
  <c r="R12" i="1205"/>
  <c r="Q12" i="1205"/>
  <c r="P12" i="1205"/>
  <c r="AF11" i="1205"/>
  <c r="AE11" i="1205"/>
  <c r="AD11" i="1205"/>
  <c r="AC11" i="1205"/>
  <c r="AB11" i="1205"/>
  <c r="AA11" i="1205"/>
  <c r="Z11" i="1205"/>
  <c r="Y11" i="1205"/>
  <c r="W11" i="1205"/>
  <c r="V11" i="1205"/>
  <c r="U11" i="1205"/>
  <c r="T11" i="1205"/>
  <c r="S11" i="1205"/>
  <c r="R11" i="1205"/>
  <c r="Q11" i="1205"/>
  <c r="P11" i="1205"/>
  <c r="AF10" i="1205"/>
  <c r="AE10" i="1205"/>
  <c r="AD10" i="1205"/>
  <c r="AC10" i="1205"/>
  <c r="AB10" i="1205"/>
  <c r="AA10" i="1205"/>
  <c r="Z10" i="1205"/>
  <c r="Y10" i="1205"/>
  <c r="W10" i="1205"/>
  <c r="V10" i="1205"/>
  <c r="U10" i="1205"/>
  <c r="T10" i="1205"/>
  <c r="S10" i="1205"/>
  <c r="R10" i="1205"/>
  <c r="Q10" i="1205"/>
  <c r="P10" i="1205"/>
  <c r="AF9" i="1205"/>
  <c r="AE9" i="1205"/>
  <c r="AD9" i="1205"/>
  <c r="AC9" i="1205"/>
  <c r="AB9" i="1205"/>
  <c r="AA9" i="1205"/>
  <c r="Z9" i="1205"/>
  <c r="Y9" i="1205"/>
  <c r="W9" i="1205"/>
  <c r="V9" i="1205"/>
  <c r="U9" i="1205"/>
  <c r="T9" i="1205"/>
  <c r="S9" i="1205"/>
  <c r="R9" i="1205"/>
  <c r="Q9" i="1205"/>
  <c r="P9" i="1205"/>
  <c r="AF8" i="1205"/>
  <c r="AE8" i="1205"/>
  <c r="AD8" i="1205"/>
  <c r="AC8" i="1205"/>
  <c r="AB8" i="1205"/>
  <c r="AA8" i="1205"/>
  <c r="Z8" i="1205"/>
  <c r="Y8" i="1205"/>
  <c r="W8" i="1205"/>
  <c r="V8" i="1205"/>
  <c r="U8" i="1205"/>
  <c r="T8" i="1205"/>
  <c r="S8" i="1205"/>
  <c r="R8" i="1205"/>
  <c r="Q8" i="1205"/>
  <c r="P8" i="1205"/>
  <c r="AF7" i="1205"/>
  <c r="AE7" i="1205"/>
  <c r="AD7" i="1205"/>
  <c r="AC7" i="1205"/>
  <c r="AB7" i="1205"/>
  <c r="AA7" i="1205"/>
  <c r="Z7" i="1205"/>
  <c r="Y7" i="1205"/>
  <c r="W7" i="1205"/>
  <c r="V7" i="1205"/>
  <c r="U7" i="1205"/>
  <c r="T7" i="1205"/>
  <c r="S7" i="1205"/>
  <c r="R7" i="1205"/>
  <c r="Q7" i="1205"/>
  <c r="P7" i="1205"/>
  <c r="AF6" i="1205"/>
  <c r="AE6" i="1205"/>
  <c r="AD6" i="1205"/>
  <c r="AC6" i="1205"/>
  <c r="AB6" i="1205"/>
  <c r="AA6" i="1205"/>
  <c r="Z6" i="1205"/>
  <c r="Y6" i="1205"/>
  <c r="W6" i="1205"/>
  <c r="V6" i="1205"/>
  <c r="U6" i="1205"/>
  <c r="T6" i="1205"/>
  <c r="S6" i="1205"/>
  <c r="R6" i="1205"/>
  <c r="Q6" i="1205"/>
  <c r="P6" i="1205"/>
  <c r="AF5" i="1205"/>
  <c r="AE5" i="1205"/>
  <c r="J31" i="1203" s="1"/>
  <c r="AD5" i="1205"/>
  <c r="AC5" i="1205"/>
  <c r="H31" i="1203" s="1"/>
  <c r="AB5" i="1205"/>
  <c r="AA5" i="1205"/>
  <c r="F31" i="1203" s="1"/>
  <c r="Z5" i="1205"/>
  <c r="Y5" i="1205"/>
  <c r="D31" i="1203" s="1"/>
  <c r="W5" i="1205"/>
  <c r="V5" i="1205"/>
  <c r="U5" i="1205"/>
  <c r="T5" i="1205"/>
  <c r="S5" i="1205"/>
  <c r="R5" i="1205"/>
  <c r="Q5" i="1205"/>
  <c r="P5" i="1205"/>
  <c r="AF4" i="1205"/>
  <c r="AE4" i="1205"/>
  <c r="AD4" i="1205"/>
  <c r="AC4" i="1205"/>
  <c r="AB4" i="1205"/>
  <c r="AA4" i="1205"/>
  <c r="Z4" i="1205"/>
  <c r="Y4" i="1205"/>
  <c r="W4" i="1205"/>
  <c r="V4" i="1205"/>
  <c r="U4" i="1205"/>
  <c r="T4" i="1205"/>
  <c r="S4" i="1205"/>
  <c r="R4" i="1205"/>
  <c r="Q4" i="1205"/>
  <c r="P4" i="1205"/>
  <c r="AF3" i="1205"/>
  <c r="AE3" i="1205"/>
  <c r="J30" i="1203" s="1"/>
  <c r="AD3" i="1205"/>
  <c r="AC3" i="1205"/>
  <c r="H30" i="1203" s="1"/>
  <c r="AB3" i="1205"/>
  <c r="AA3" i="1205"/>
  <c r="F30" i="1203" s="1"/>
  <c r="F43" i="1203" s="1"/>
  <c r="Z3" i="1205"/>
  <c r="Y3" i="1205"/>
  <c r="W3" i="1205"/>
  <c r="V3" i="1205"/>
  <c r="U3" i="1205"/>
  <c r="T3" i="1205"/>
  <c r="S3" i="1205"/>
  <c r="R3" i="1205"/>
  <c r="Q3" i="1205"/>
  <c r="P3" i="1205"/>
  <c r="W1" i="1205"/>
  <c r="AB1" i="1205" s="1"/>
  <c r="AB18" i="1205" s="1"/>
  <c r="V1" i="1205"/>
  <c r="AA1" i="1205" s="1"/>
  <c r="U1" i="1205"/>
  <c r="Z1" i="1205" s="1"/>
  <c r="Z18" i="1205" s="1"/>
  <c r="T1" i="1205"/>
  <c r="Y1" i="1205" s="1"/>
  <c r="S1" i="1205"/>
  <c r="AF1" i="1205" s="1"/>
  <c r="AF18" i="1205" s="1"/>
  <c r="R1" i="1205"/>
  <c r="AE1" i="1205" s="1"/>
  <c r="Q1" i="1205"/>
  <c r="AD1" i="1205" s="1"/>
  <c r="AD18" i="1205" s="1"/>
  <c r="P1" i="1205"/>
  <c r="AC1" i="1205" s="1"/>
  <c r="Q38" i="1204"/>
  <c r="P38" i="1204"/>
  <c r="O38" i="1204"/>
  <c r="N38" i="1204"/>
  <c r="L38" i="1204"/>
  <c r="K38" i="1204"/>
  <c r="J38" i="1204"/>
  <c r="I38" i="1204"/>
  <c r="Q37" i="1204"/>
  <c r="P37" i="1204"/>
  <c r="O37" i="1204"/>
  <c r="N37" i="1204"/>
  <c r="L37" i="1204"/>
  <c r="K37" i="1204"/>
  <c r="J37" i="1204"/>
  <c r="I37" i="1204"/>
  <c r="Q36" i="1204"/>
  <c r="P36" i="1204"/>
  <c r="O36" i="1204"/>
  <c r="N36" i="1204"/>
  <c r="L36" i="1204"/>
  <c r="K36" i="1204"/>
  <c r="J36" i="1204"/>
  <c r="I36" i="1204"/>
  <c r="Q35" i="1204"/>
  <c r="P35" i="1204"/>
  <c r="O35" i="1204"/>
  <c r="N35" i="1204"/>
  <c r="L35" i="1204"/>
  <c r="K35" i="1204"/>
  <c r="J35" i="1204"/>
  <c r="I35" i="1204"/>
  <c r="Q34" i="1204"/>
  <c r="P34" i="1204"/>
  <c r="F9" i="1203" s="1"/>
  <c r="O34" i="1204"/>
  <c r="N34" i="1204"/>
  <c r="D9" i="1203" s="1"/>
  <c r="L34" i="1204"/>
  <c r="K34" i="1204"/>
  <c r="J34" i="1204"/>
  <c r="I34" i="1204"/>
  <c r="Q33" i="1204"/>
  <c r="P33" i="1204"/>
  <c r="F7" i="1203" s="1"/>
  <c r="O33" i="1204"/>
  <c r="N33" i="1204"/>
  <c r="D7" i="1203" s="1"/>
  <c r="L33" i="1204"/>
  <c r="K33" i="1204"/>
  <c r="J33" i="1204"/>
  <c r="I33" i="1204"/>
  <c r="Q32" i="1204"/>
  <c r="P32" i="1204"/>
  <c r="O32" i="1204"/>
  <c r="N32" i="1204"/>
  <c r="L32" i="1204"/>
  <c r="K32" i="1204"/>
  <c r="J32" i="1204"/>
  <c r="I32" i="1204"/>
  <c r="Q31" i="1204"/>
  <c r="P31" i="1204"/>
  <c r="O31" i="1204"/>
  <c r="N31" i="1204"/>
  <c r="L31" i="1204"/>
  <c r="K31" i="1204"/>
  <c r="J31" i="1204"/>
  <c r="I31" i="1204"/>
  <c r="Q30" i="1204"/>
  <c r="P30" i="1204"/>
  <c r="O30" i="1204"/>
  <c r="N30" i="1204"/>
  <c r="L30" i="1204"/>
  <c r="K30" i="1204"/>
  <c r="J30" i="1204"/>
  <c r="I30" i="1204"/>
  <c r="Q29" i="1204"/>
  <c r="P29" i="1204"/>
  <c r="F8" i="1203" s="1"/>
  <c r="F24" i="1203" s="1"/>
  <c r="O29" i="1204"/>
  <c r="N29" i="1204"/>
  <c r="D8" i="1203" s="1"/>
  <c r="D24" i="1203" s="1"/>
  <c r="L29" i="1204"/>
  <c r="K29" i="1204"/>
  <c r="J29" i="1204"/>
  <c r="I29" i="1204"/>
  <c r="Q28" i="1204"/>
  <c r="P28" i="1204"/>
  <c r="O28" i="1204"/>
  <c r="N28" i="1204"/>
  <c r="L28" i="1204"/>
  <c r="K28" i="1204"/>
  <c r="J28" i="1204"/>
  <c r="I28" i="1204"/>
  <c r="Q27" i="1204"/>
  <c r="P27" i="1204"/>
  <c r="O27" i="1204"/>
  <c r="N27" i="1204"/>
  <c r="L27" i="1204"/>
  <c r="K27" i="1204"/>
  <c r="J27" i="1204"/>
  <c r="I27" i="1204"/>
  <c r="Q26" i="1204"/>
  <c r="P26" i="1204"/>
  <c r="O26" i="1204"/>
  <c r="N26" i="1204"/>
  <c r="L26" i="1204"/>
  <c r="K26" i="1204"/>
  <c r="J26" i="1204"/>
  <c r="I26" i="1204"/>
  <c r="Q25" i="1204"/>
  <c r="P25" i="1204"/>
  <c r="O25" i="1204"/>
  <c r="N25" i="1204"/>
  <c r="L25" i="1204"/>
  <c r="K25" i="1204"/>
  <c r="J25" i="1204"/>
  <c r="I25" i="1204"/>
  <c r="Q24" i="1204"/>
  <c r="P24" i="1204"/>
  <c r="O24" i="1204"/>
  <c r="N24" i="1204"/>
  <c r="L24" i="1204"/>
  <c r="K24" i="1204"/>
  <c r="J24" i="1204"/>
  <c r="I24" i="1204"/>
  <c r="Q23" i="1204"/>
  <c r="P23" i="1204"/>
  <c r="O23" i="1204"/>
  <c r="N23" i="1204"/>
  <c r="L23" i="1204"/>
  <c r="K23" i="1204"/>
  <c r="J23" i="1204"/>
  <c r="I23" i="1204"/>
  <c r="Q22" i="1204"/>
  <c r="P22" i="1204"/>
  <c r="O22" i="1204"/>
  <c r="N22" i="1204"/>
  <c r="L22" i="1204"/>
  <c r="K22" i="1204"/>
  <c r="J22" i="1204"/>
  <c r="I22" i="1204"/>
  <c r="Q21" i="1204"/>
  <c r="P21" i="1204"/>
  <c r="O21" i="1204"/>
  <c r="N21" i="1204"/>
  <c r="L21" i="1204"/>
  <c r="K21" i="1204"/>
  <c r="J21" i="1204"/>
  <c r="I21" i="1204"/>
  <c r="Q20" i="1204"/>
  <c r="P20" i="1204"/>
  <c r="O20" i="1204"/>
  <c r="N20" i="1204"/>
  <c r="L20" i="1204"/>
  <c r="K20" i="1204"/>
  <c r="J20" i="1204"/>
  <c r="I20" i="1204"/>
  <c r="Q19" i="1204"/>
  <c r="P19" i="1204"/>
  <c r="F26" i="1203" s="1"/>
  <c r="O19" i="1204"/>
  <c r="N19" i="1204"/>
  <c r="D26" i="1203" s="1"/>
  <c r="L19" i="1204"/>
  <c r="K19" i="1204"/>
  <c r="J19" i="1204"/>
  <c r="I19" i="1204"/>
  <c r="L18" i="1204"/>
  <c r="Q18" i="1204" s="1"/>
  <c r="K18" i="1204"/>
  <c r="P18" i="1204" s="1"/>
  <c r="F2" i="1203" s="1"/>
  <c r="J18" i="1204"/>
  <c r="O18" i="1204" s="1"/>
  <c r="I18" i="1204"/>
  <c r="N18" i="1204" s="1"/>
  <c r="D2" i="1203" s="1"/>
  <c r="Q17" i="1204"/>
  <c r="P17" i="1204"/>
  <c r="O17" i="1204"/>
  <c r="N17" i="1204"/>
  <c r="Q16" i="1204"/>
  <c r="P16" i="1204"/>
  <c r="O16" i="1204"/>
  <c r="N16" i="1204"/>
  <c r="L16" i="1204"/>
  <c r="K16" i="1204"/>
  <c r="J16" i="1204"/>
  <c r="I16" i="1204"/>
  <c r="Q15" i="1204"/>
  <c r="P15" i="1204"/>
  <c r="F6" i="1203" s="1"/>
  <c r="O15" i="1204"/>
  <c r="N15" i="1204"/>
  <c r="D6" i="1203" s="1"/>
  <c r="L15" i="1204"/>
  <c r="K15" i="1204"/>
  <c r="J15" i="1204"/>
  <c r="I15" i="1204"/>
  <c r="Q14" i="1204"/>
  <c r="P14" i="1204"/>
  <c r="O14" i="1204"/>
  <c r="N14" i="1204"/>
  <c r="L14" i="1204"/>
  <c r="K14" i="1204"/>
  <c r="J14" i="1204"/>
  <c r="I14" i="1204"/>
  <c r="Q13" i="1204"/>
  <c r="P13" i="1204"/>
  <c r="O13" i="1204"/>
  <c r="N13" i="1204"/>
  <c r="L13" i="1204"/>
  <c r="K13" i="1204"/>
  <c r="J13" i="1204"/>
  <c r="I13" i="1204"/>
  <c r="Q12" i="1204"/>
  <c r="P12" i="1204"/>
  <c r="O12" i="1204"/>
  <c r="N12" i="1204"/>
  <c r="L12" i="1204"/>
  <c r="K12" i="1204"/>
  <c r="J12" i="1204"/>
  <c r="I12" i="1204"/>
  <c r="Q11" i="1204"/>
  <c r="P11" i="1204"/>
  <c r="O11" i="1204"/>
  <c r="N11" i="1204"/>
  <c r="L11" i="1204"/>
  <c r="K11" i="1204"/>
  <c r="J11" i="1204"/>
  <c r="I11" i="1204"/>
  <c r="Q10" i="1204"/>
  <c r="P10" i="1204"/>
  <c r="O10" i="1204"/>
  <c r="N10" i="1204"/>
  <c r="L10" i="1204"/>
  <c r="K10" i="1204"/>
  <c r="J10" i="1204"/>
  <c r="I10" i="1204"/>
  <c r="Q9" i="1204"/>
  <c r="P9" i="1204"/>
  <c r="O9" i="1204"/>
  <c r="N9" i="1204"/>
  <c r="L9" i="1204"/>
  <c r="K9" i="1204"/>
  <c r="J9" i="1204"/>
  <c r="I9" i="1204"/>
  <c r="Q8" i="1204"/>
  <c r="P8" i="1204"/>
  <c r="O8" i="1204"/>
  <c r="N8" i="1204"/>
  <c r="L8" i="1204"/>
  <c r="K8" i="1204"/>
  <c r="J8" i="1204"/>
  <c r="I8" i="1204"/>
  <c r="Q7" i="1204"/>
  <c r="P7" i="1204"/>
  <c r="O7" i="1204"/>
  <c r="N7" i="1204"/>
  <c r="L7" i="1204"/>
  <c r="K7" i="1204"/>
  <c r="J7" i="1204"/>
  <c r="I7" i="1204"/>
  <c r="Q6" i="1204"/>
  <c r="P6" i="1204"/>
  <c r="O6" i="1204"/>
  <c r="N6" i="1204"/>
  <c r="L6" i="1204"/>
  <c r="K6" i="1204"/>
  <c r="J6" i="1204"/>
  <c r="I6" i="1204"/>
  <c r="Q5" i="1204"/>
  <c r="P5" i="1204"/>
  <c r="F5" i="1203" s="1"/>
  <c r="O5" i="1204"/>
  <c r="N5" i="1204"/>
  <c r="D5" i="1203" s="1"/>
  <c r="L5" i="1204"/>
  <c r="K5" i="1204"/>
  <c r="J5" i="1204"/>
  <c r="I5" i="1204"/>
  <c r="Q4" i="1204"/>
  <c r="P4" i="1204"/>
  <c r="O4" i="1204"/>
  <c r="N4" i="1204"/>
  <c r="L4" i="1204"/>
  <c r="K4" i="1204"/>
  <c r="J4" i="1204"/>
  <c r="I4" i="1204"/>
  <c r="Q3" i="1204"/>
  <c r="P3" i="1204"/>
  <c r="F4" i="1203" s="1"/>
  <c r="O3" i="1204"/>
  <c r="N3" i="1204"/>
  <c r="D4" i="1203" s="1"/>
  <c r="L3" i="1204"/>
  <c r="K3" i="1204"/>
  <c r="J3" i="1204"/>
  <c r="I3" i="1204"/>
  <c r="L1" i="1204"/>
  <c r="Q1" i="1204" s="1"/>
  <c r="K1" i="1204"/>
  <c r="P1" i="1204" s="1"/>
  <c r="J1" i="1204"/>
  <c r="O1" i="1204" s="1"/>
  <c r="I1" i="1204"/>
  <c r="N1" i="1204" s="1"/>
  <c r="K55" i="1203"/>
  <c r="I55" i="1203"/>
  <c r="G55" i="1203"/>
  <c r="E55" i="1203"/>
  <c r="K54" i="1203"/>
  <c r="I54" i="1203"/>
  <c r="G54" i="1203"/>
  <c r="E54" i="1203"/>
  <c r="H53" i="1203"/>
  <c r="H52" i="1203"/>
  <c r="E45" i="1203"/>
  <c r="K35" i="1203"/>
  <c r="I35" i="1203"/>
  <c r="G35" i="1203"/>
  <c r="E35" i="1203"/>
  <c r="K34" i="1203"/>
  <c r="I34" i="1203"/>
  <c r="G34" i="1203"/>
  <c r="E34" i="1203"/>
  <c r="K33" i="1203"/>
  <c r="K52" i="1203" s="1"/>
  <c r="I33" i="1203"/>
  <c r="I52" i="1203" s="1"/>
  <c r="G33" i="1203"/>
  <c r="G52" i="1203" s="1"/>
  <c r="E33" i="1203"/>
  <c r="E52" i="1203" s="1"/>
  <c r="K32" i="1203"/>
  <c r="I32" i="1203"/>
  <c r="I45" i="1203" s="1"/>
  <c r="G32" i="1203"/>
  <c r="G50" i="1203" s="1"/>
  <c r="E32" i="1203"/>
  <c r="K31" i="1203"/>
  <c r="I31" i="1203"/>
  <c r="G31" i="1203"/>
  <c r="E31" i="1203"/>
  <c r="K30" i="1203"/>
  <c r="I30" i="1203"/>
  <c r="G30" i="1203"/>
  <c r="G43" i="1203" s="1"/>
  <c r="E30" i="1203"/>
  <c r="D30" i="1203"/>
  <c r="K28" i="1203"/>
  <c r="I28" i="1203"/>
  <c r="G28" i="1203"/>
  <c r="E28" i="1203"/>
  <c r="G26" i="1203"/>
  <c r="E26" i="1203"/>
  <c r="G25" i="1203"/>
  <c r="E25" i="1203"/>
  <c r="K22" i="1203"/>
  <c r="G9" i="1203"/>
  <c r="E9" i="1203"/>
  <c r="G8" i="1203"/>
  <c r="E8" i="1203"/>
  <c r="G7" i="1203"/>
  <c r="G23" i="1203" s="1"/>
  <c r="E7" i="1203"/>
  <c r="E23" i="1203" s="1"/>
  <c r="G6" i="1203"/>
  <c r="E6" i="1203"/>
  <c r="E21" i="1203" s="1"/>
  <c r="G5" i="1203"/>
  <c r="E5" i="1203"/>
  <c r="G4" i="1203"/>
  <c r="E4" i="1203"/>
  <c r="E16" i="1203" s="1"/>
  <c r="G2" i="1203"/>
  <c r="E2" i="1203"/>
  <c r="K57" i="1200"/>
  <c r="AF38" i="1202"/>
  <c r="AE38" i="1202"/>
  <c r="J34" i="1200" s="1"/>
  <c r="AD38" i="1202"/>
  <c r="AC38" i="1202"/>
  <c r="H34" i="1200" s="1"/>
  <c r="AB38" i="1202"/>
  <c r="AA38" i="1202"/>
  <c r="F34" i="1200" s="1"/>
  <c r="Z38" i="1202"/>
  <c r="Y38" i="1202"/>
  <c r="D34" i="1200" s="1"/>
  <c r="D53" i="1200" s="1"/>
  <c r="W38" i="1202"/>
  <c r="V38" i="1202"/>
  <c r="U38" i="1202"/>
  <c r="T38" i="1202"/>
  <c r="S38" i="1202"/>
  <c r="R38" i="1202"/>
  <c r="Q38" i="1202"/>
  <c r="P38" i="1202"/>
  <c r="AF37" i="1202"/>
  <c r="AE37" i="1202"/>
  <c r="AD37" i="1202"/>
  <c r="AC37" i="1202"/>
  <c r="AB37" i="1202"/>
  <c r="AA37" i="1202"/>
  <c r="Z37" i="1202"/>
  <c r="Y37" i="1202"/>
  <c r="W37" i="1202"/>
  <c r="V37" i="1202"/>
  <c r="U37" i="1202"/>
  <c r="T37" i="1202"/>
  <c r="S37" i="1202"/>
  <c r="R37" i="1202"/>
  <c r="Q37" i="1202"/>
  <c r="P37" i="1202"/>
  <c r="AF36" i="1202"/>
  <c r="AE36" i="1202"/>
  <c r="AD36" i="1202"/>
  <c r="AC36" i="1202"/>
  <c r="AB36" i="1202"/>
  <c r="AA36" i="1202"/>
  <c r="Z36" i="1202"/>
  <c r="Y36" i="1202"/>
  <c r="W36" i="1202"/>
  <c r="V36" i="1202"/>
  <c r="U36" i="1202"/>
  <c r="T36" i="1202"/>
  <c r="S36" i="1202"/>
  <c r="R36" i="1202"/>
  <c r="Q36" i="1202"/>
  <c r="P36" i="1202"/>
  <c r="AF35" i="1202"/>
  <c r="AE35" i="1202"/>
  <c r="AD35" i="1202"/>
  <c r="AC35" i="1202"/>
  <c r="AB35" i="1202"/>
  <c r="AA35" i="1202"/>
  <c r="Z35" i="1202"/>
  <c r="Y35" i="1202"/>
  <c r="W35" i="1202"/>
  <c r="V35" i="1202"/>
  <c r="U35" i="1202"/>
  <c r="T35" i="1202"/>
  <c r="S35" i="1202"/>
  <c r="R35" i="1202"/>
  <c r="Q35" i="1202"/>
  <c r="P35" i="1202"/>
  <c r="AF34" i="1202"/>
  <c r="AE34" i="1202"/>
  <c r="J35" i="1200" s="1"/>
  <c r="AD34" i="1202"/>
  <c r="AC34" i="1202"/>
  <c r="H35" i="1200" s="1"/>
  <c r="AB34" i="1202"/>
  <c r="AA34" i="1202"/>
  <c r="F35" i="1200" s="1"/>
  <c r="Z34" i="1202"/>
  <c r="Y34" i="1202"/>
  <c r="D35" i="1200" s="1"/>
  <c r="W34" i="1202"/>
  <c r="V34" i="1202"/>
  <c r="U34" i="1202"/>
  <c r="T34" i="1202"/>
  <c r="S34" i="1202"/>
  <c r="R34" i="1202"/>
  <c r="Q34" i="1202"/>
  <c r="P34" i="1202"/>
  <c r="AF33" i="1202"/>
  <c r="AE33" i="1202"/>
  <c r="J33" i="1200" s="1"/>
  <c r="J40" i="1200" s="1"/>
  <c r="AD33" i="1202"/>
  <c r="AC33" i="1202"/>
  <c r="H33" i="1200" s="1"/>
  <c r="H40" i="1200" s="1"/>
  <c r="AB33" i="1202"/>
  <c r="AA33" i="1202"/>
  <c r="F33" i="1200" s="1"/>
  <c r="F40" i="1200" s="1"/>
  <c r="Z33" i="1202"/>
  <c r="Y33" i="1202"/>
  <c r="D33" i="1200" s="1"/>
  <c r="D40" i="1200" s="1"/>
  <c r="W33" i="1202"/>
  <c r="V33" i="1202"/>
  <c r="U33" i="1202"/>
  <c r="T33" i="1202"/>
  <c r="S33" i="1202"/>
  <c r="R33" i="1202"/>
  <c r="Q33" i="1202"/>
  <c r="P33" i="1202"/>
  <c r="AF32" i="1202"/>
  <c r="AE32" i="1202"/>
  <c r="AD32" i="1202"/>
  <c r="AC32" i="1202"/>
  <c r="AB32" i="1202"/>
  <c r="AA32" i="1202"/>
  <c r="Z32" i="1202"/>
  <c r="Y32" i="1202"/>
  <c r="W32" i="1202"/>
  <c r="V32" i="1202"/>
  <c r="U32" i="1202"/>
  <c r="T32" i="1202"/>
  <c r="S32" i="1202"/>
  <c r="R32" i="1202"/>
  <c r="Q32" i="1202"/>
  <c r="P32" i="1202"/>
  <c r="AF31" i="1202"/>
  <c r="AE31" i="1202"/>
  <c r="AD31" i="1202"/>
  <c r="AC31" i="1202"/>
  <c r="H54" i="1200" s="1"/>
  <c r="AB31" i="1202"/>
  <c r="AA31" i="1202"/>
  <c r="Z31" i="1202"/>
  <c r="Y31" i="1202"/>
  <c r="W31" i="1202"/>
  <c r="V31" i="1202"/>
  <c r="U31" i="1202"/>
  <c r="T31" i="1202"/>
  <c r="S31" i="1202"/>
  <c r="R31" i="1202"/>
  <c r="Q31" i="1202"/>
  <c r="P31" i="1202"/>
  <c r="AF30" i="1202"/>
  <c r="AE30" i="1202"/>
  <c r="AD30" i="1202"/>
  <c r="AC30" i="1202"/>
  <c r="AB30" i="1202"/>
  <c r="AA30" i="1202"/>
  <c r="Z30" i="1202"/>
  <c r="Y30" i="1202"/>
  <c r="W30" i="1202"/>
  <c r="V30" i="1202"/>
  <c r="U30" i="1202"/>
  <c r="T30" i="1202"/>
  <c r="S30" i="1202"/>
  <c r="R30" i="1202"/>
  <c r="Q30" i="1202"/>
  <c r="P30" i="1202"/>
  <c r="AF29" i="1202"/>
  <c r="AE29" i="1202"/>
  <c r="AD29" i="1202"/>
  <c r="AC29" i="1202"/>
  <c r="AB29" i="1202"/>
  <c r="AA29" i="1202"/>
  <c r="Z29" i="1202"/>
  <c r="Y29" i="1202"/>
  <c r="W29" i="1202"/>
  <c r="V29" i="1202"/>
  <c r="U29" i="1202"/>
  <c r="T29" i="1202"/>
  <c r="S29" i="1202"/>
  <c r="R29" i="1202"/>
  <c r="Q29" i="1202"/>
  <c r="P29" i="1202"/>
  <c r="AF28" i="1202"/>
  <c r="AE28" i="1202"/>
  <c r="AD28" i="1202"/>
  <c r="AC28" i="1202"/>
  <c r="AB28" i="1202"/>
  <c r="AA28" i="1202"/>
  <c r="Z28" i="1202"/>
  <c r="Y28" i="1202"/>
  <c r="W28" i="1202"/>
  <c r="V28" i="1202"/>
  <c r="U28" i="1202"/>
  <c r="T28" i="1202"/>
  <c r="S28" i="1202"/>
  <c r="R28" i="1202"/>
  <c r="Q28" i="1202"/>
  <c r="P28" i="1202"/>
  <c r="AF27" i="1202"/>
  <c r="AE27" i="1202"/>
  <c r="AD27" i="1202"/>
  <c r="AC27" i="1202"/>
  <c r="AB27" i="1202"/>
  <c r="AA27" i="1202"/>
  <c r="Z27" i="1202"/>
  <c r="Y27" i="1202"/>
  <c r="W27" i="1202"/>
  <c r="V27" i="1202"/>
  <c r="U27" i="1202"/>
  <c r="T27" i="1202"/>
  <c r="S27" i="1202"/>
  <c r="R27" i="1202"/>
  <c r="Q27" i="1202"/>
  <c r="P27" i="1202"/>
  <c r="AF26" i="1202"/>
  <c r="AE26" i="1202"/>
  <c r="AD26" i="1202"/>
  <c r="AC26" i="1202"/>
  <c r="AB26" i="1202"/>
  <c r="AA26" i="1202"/>
  <c r="Z26" i="1202"/>
  <c r="Y26" i="1202"/>
  <c r="W26" i="1202"/>
  <c r="V26" i="1202"/>
  <c r="U26" i="1202"/>
  <c r="T26" i="1202"/>
  <c r="S26" i="1202"/>
  <c r="R26" i="1202"/>
  <c r="Q26" i="1202"/>
  <c r="P26" i="1202"/>
  <c r="AF25" i="1202"/>
  <c r="AE25" i="1202"/>
  <c r="AD25" i="1202"/>
  <c r="AC25" i="1202"/>
  <c r="AB25" i="1202"/>
  <c r="AA25" i="1202"/>
  <c r="Z25" i="1202"/>
  <c r="Y25" i="1202"/>
  <c r="W25" i="1202"/>
  <c r="V25" i="1202"/>
  <c r="U25" i="1202"/>
  <c r="T25" i="1202"/>
  <c r="S25" i="1202"/>
  <c r="R25" i="1202"/>
  <c r="Q25" i="1202"/>
  <c r="P25" i="1202"/>
  <c r="AF24" i="1202"/>
  <c r="AE24" i="1202"/>
  <c r="AD24" i="1202"/>
  <c r="AC24" i="1202"/>
  <c r="AB24" i="1202"/>
  <c r="AA24" i="1202"/>
  <c r="Z24" i="1202"/>
  <c r="Y24" i="1202"/>
  <c r="W24" i="1202"/>
  <c r="V24" i="1202"/>
  <c r="U24" i="1202"/>
  <c r="T24" i="1202"/>
  <c r="S24" i="1202"/>
  <c r="R24" i="1202"/>
  <c r="Q24" i="1202"/>
  <c r="P24" i="1202"/>
  <c r="AF23" i="1202"/>
  <c r="AE23" i="1202"/>
  <c r="AD23" i="1202"/>
  <c r="AC23" i="1202"/>
  <c r="H55" i="1200" s="1"/>
  <c r="AB23" i="1202"/>
  <c r="AA23" i="1202"/>
  <c r="Z23" i="1202"/>
  <c r="Y23" i="1202"/>
  <c r="W23" i="1202"/>
  <c r="V23" i="1202"/>
  <c r="U23" i="1202"/>
  <c r="T23" i="1202"/>
  <c r="S23" i="1202"/>
  <c r="R23" i="1202"/>
  <c r="Q23" i="1202"/>
  <c r="P23" i="1202"/>
  <c r="AF22" i="1202"/>
  <c r="AE22" i="1202"/>
  <c r="AD22" i="1202"/>
  <c r="AC22" i="1202"/>
  <c r="AB22" i="1202"/>
  <c r="AA22" i="1202"/>
  <c r="Z22" i="1202"/>
  <c r="Y22" i="1202"/>
  <c r="W22" i="1202"/>
  <c r="V22" i="1202"/>
  <c r="U22" i="1202"/>
  <c r="T22" i="1202"/>
  <c r="S22" i="1202"/>
  <c r="R22" i="1202"/>
  <c r="Q22" i="1202"/>
  <c r="P22" i="1202"/>
  <c r="AF21" i="1202"/>
  <c r="AE21" i="1202"/>
  <c r="AD21" i="1202"/>
  <c r="AC21" i="1202"/>
  <c r="AB21" i="1202"/>
  <c r="AA21" i="1202"/>
  <c r="Z21" i="1202"/>
  <c r="Y21" i="1202"/>
  <c r="W21" i="1202"/>
  <c r="V21" i="1202"/>
  <c r="U21" i="1202"/>
  <c r="T21" i="1202"/>
  <c r="S21" i="1202"/>
  <c r="R21" i="1202"/>
  <c r="Q21" i="1202"/>
  <c r="P21" i="1202"/>
  <c r="AF20" i="1202"/>
  <c r="AE20" i="1202"/>
  <c r="AD20" i="1202"/>
  <c r="AC20" i="1202"/>
  <c r="AB20" i="1202"/>
  <c r="AA20" i="1202"/>
  <c r="Z20" i="1202"/>
  <c r="Y20" i="1202"/>
  <c r="W20" i="1202"/>
  <c r="V20" i="1202"/>
  <c r="U20" i="1202"/>
  <c r="T20" i="1202"/>
  <c r="S20" i="1202"/>
  <c r="R20" i="1202"/>
  <c r="Q20" i="1202"/>
  <c r="P20" i="1202"/>
  <c r="AF19" i="1202"/>
  <c r="AE19" i="1202"/>
  <c r="J55" i="1200" s="1"/>
  <c r="AD19" i="1202"/>
  <c r="AC19" i="1202"/>
  <c r="AB19" i="1202"/>
  <c r="AA19" i="1202"/>
  <c r="F55" i="1200" s="1"/>
  <c r="Z19" i="1202"/>
  <c r="Y19" i="1202"/>
  <c r="D55" i="1200" s="1"/>
  <c r="W19" i="1202"/>
  <c r="V19" i="1202"/>
  <c r="U19" i="1202"/>
  <c r="T19" i="1202"/>
  <c r="S19" i="1202"/>
  <c r="R19" i="1202"/>
  <c r="Q19" i="1202"/>
  <c r="P19" i="1202"/>
  <c r="W18" i="1202"/>
  <c r="V18" i="1202"/>
  <c r="U18" i="1202"/>
  <c r="T18" i="1202"/>
  <c r="S18" i="1202"/>
  <c r="R18" i="1202"/>
  <c r="Q18" i="1202"/>
  <c r="P18" i="1202"/>
  <c r="AF17" i="1202"/>
  <c r="AE17" i="1202"/>
  <c r="AD17" i="1202"/>
  <c r="AC17" i="1202"/>
  <c r="AB17" i="1202"/>
  <c r="AA17" i="1202"/>
  <c r="Z17" i="1202"/>
  <c r="Y17" i="1202"/>
  <c r="W17" i="1202"/>
  <c r="V17" i="1202"/>
  <c r="U17" i="1202"/>
  <c r="T17" i="1202"/>
  <c r="S17" i="1202"/>
  <c r="R17" i="1202"/>
  <c r="Q17" i="1202"/>
  <c r="P17" i="1202"/>
  <c r="AF16" i="1202"/>
  <c r="AE16" i="1202"/>
  <c r="AD16" i="1202"/>
  <c r="AC16" i="1202"/>
  <c r="AB16" i="1202"/>
  <c r="AA16" i="1202"/>
  <c r="Z16" i="1202"/>
  <c r="Y16" i="1202"/>
  <c r="W16" i="1202"/>
  <c r="V16" i="1202"/>
  <c r="U16" i="1202"/>
  <c r="T16" i="1202"/>
  <c r="S16" i="1202"/>
  <c r="R16" i="1202"/>
  <c r="Q16" i="1202"/>
  <c r="P16" i="1202"/>
  <c r="AF15" i="1202"/>
  <c r="AE15" i="1202"/>
  <c r="J32" i="1200" s="1"/>
  <c r="AD15" i="1202"/>
  <c r="AC15" i="1202"/>
  <c r="H32" i="1200" s="1"/>
  <c r="AB15" i="1202"/>
  <c r="AA15" i="1202"/>
  <c r="F32" i="1200" s="1"/>
  <c r="Z15" i="1202"/>
  <c r="Y15" i="1202"/>
  <c r="D32" i="1200" s="1"/>
  <c r="H44" i="1200" s="1"/>
  <c r="W15" i="1202"/>
  <c r="V15" i="1202"/>
  <c r="U15" i="1202"/>
  <c r="T15" i="1202"/>
  <c r="S15" i="1202"/>
  <c r="R15" i="1202"/>
  <c r="Q15" i="1202"/>
  <c r="P15" i="1202"/>
  <c r="AF14" i="1202"/>
  <c r="AE14" i="1202"/>
  <c r="AD14" i="1202"/>
  <c r="AC14" i="1202"/>
  <c r="AB14" i="1202"/>
  <c r="AA14" i="1202"/>
  <c r="Z14" i="1202"/>
  <c r="Y14" i="1202"/>
  <c r="W14" i="1202"/>
  <c r="V14" i="1202"/>
  <c r="U14" i="1202"/>
  <c r="T14" i="1202"/>
  <c r="S14" i="1202"/>
  <c r="R14" i="1202"/>
  <c r="Q14" i="1202"/>
  <c r="P14" i="1202"/>
  <c r="AF13" i="1202"/>
  <c r="AE13" i="1202"/>
  <c r="AD13" i="1202"/>
  <c r="AC13" i="1202"/>
  <c r="AB13" i="1202"/>
  <c r="AA13" i="1202"/>
  <c r="Z13" i="1202"/>
  <c r="Y13" i="1202"/>
  <c r="W13" i="1202"/>
  <c r="V13" i="1202"/>
  <c r="U13" i="1202"/>
  <c r="T13" i="1202"/>
  <c r="S13" i="1202"/>
  <c r="R13" i="1202"/>
  <c r="Q13" i="1202"/>
  <c r="P13" i="1202"/>
  <c r="AF12" i="1202"/>
  <c r="AE12" i="1202"/>
  <c r="AD12" i="1202"/>
  <c r="AC12" i="1202"/>
  <c r="AB12" i="1202"/>
  <c r="AA12" i="1202"/>
  <c r="Z12" i="1202"/>
  <c r="Y12" i="1202"/>
  <c r="W12" i="1202"/>
  <c r="V12" i="1202"/>
  <c r="U12" i="1202"/>
  <c r="T12" i="1202"/>
  <c r="S12" i="1202"/>
  <c r="R12" i="1202"/>
  <c r="Q12" i="1202"/>
  <c r="P12" i="1202"/>
  <c r="AF11" i="1202"/>
  <c r="AE11" i="1202"/>
  <c r="AD11" i="1202"/>
  <c r="AC11" i="1202"/>
  <c r="AB11" i="1202"/>
  <c r="AA11" i="1202"/>
  <c r="Z11" i="1202"/>
  <c r="Y11" i="1202"/>
  <c r="W11" i="1202"/>
  <c r="V11" i="1202"/>
  <c r="U11" i="1202"/>
  <c r="T11" i="1202"/>
  <c r="S11" i="1202"/>
  <c r="R11" i="1202"/>
  <c r="Q11" i="1202"/>
  <c r="P11" i="1202"/>
  <c r="AF10" i="1202"/>
  <c r="AE10" i="1202"/>
  <c r="AD10" i="1202"/>
  <c r="AC10" i="1202"/>
  <c r="AB10" i="1202"/>
  <c r="AA10" i="1202"/>
  <c r="Z10" i="1202"/>
  <c r="Y10" i="1202"/>
  <c r="W10" i="1202"/>
  <c r="V10" i="1202"/>
  <c r="U10" i="1202"/>
  <c r="T10" i="1202"/>
  <c r="S10" i="1202"/>
  <c r="R10" i="1202"/>
  <c r="Q10" i="1202"/>
  <c r="P10" i="1202"/>
  <c r="AF9" i="1202"/>
  <c r="AE9" i="1202"/>
  <c r="AD9" i="1202"/>
  <c r="AC9" i="1202"/>
  <c r="AB9" i="1202"/>
  <c r="AA9" i="1202"/>
  <c r="Z9" i="1202"/>
  <c r="Y9" i="1202"/>
  <c r="W9" i="1202"/>
  <c r="V9" i="1202"/>
  <c r="U9" i="1202"/>
  <c r="T9" i="1202"/>
  <c r="S9" i="1202"/>
  <c r="R9" i="1202"/>
  <c r="Q9" i="1202"/>
  <c r="P9" i="1202"/>
  <c r="AF8" i="1202"/>
  <c r="AE8" i="1202"/>
  <c r="AD8" i="1202"/>
  <c r="AC8" i="1202"/>
  <c r="AB8" i="1202"/>
  <c r="AA8" i="1202"/>
  <c r="Z8" i="1202"/>
  <c r="Y8" i="1202"/>
  <c r="W8" i="1202"/>
  <c r="V8" i="1202"/>
  <c r="U8" i="1202"/>
  <c r="T8" i="1202"/>
  <c r="S8" i="1202"/>
  <c r="R8" i="1202"/>
  <c r="Q8" i="1202"/>
  <c r="P8" i="1202"/>
  <c r="AF7" i="1202"/>
  <c r="AE7" i="1202"/>
  <c r="AD7" i="1202"/>
  <c r="AC7" i="1202"/>
  <c r="AB7" i="1202"/>
  <c r="AA7" i="1202"/>
  <c r="Z7" i="1202"/>
  <c r="Y7" i="1202"/>
  <c r="W7" i="1202"/>
  <c r="V7" i="1202"/>
  <c r="U7" i="1202"/>
  <c r="T7" i="1202"/>
  <c r="S7" i="1202"/>
  <c r="R7" i="1202"/>
  <c r="Q7" i="1202"/>
  <c r="P7" i="1202"/>
  <c r="AF6" i="1202"/>
  <c r="AE6" i="1202"/>
  <c r="AD6" i="1202"/>
  <c r="AC6" i="1202"/>
  <c r="AB6" i="1202"/>
  <c r="AA6" i="1202"/>
  <c r="Z6" i="1202"/>
  <c r="Y6" i="1202"/>
  <c r="W6" i="1202"/>
  <c r="V6" i="1202"/>
  <c r="U6" i="1202"/>
  <c r="T6" i="1202"/>
  <c r="S6" i="1202"/>
  <c r="R6" i="1202"/>
  <c r="Q6" i="1202"/>
  <c r="P6" i="1202"/>
  <c r="AF5" i="1202"/>
  <c r="AE5" i="1202"/>
  <c r="J31" i="1200" s="1"/>
  <c r="AD5" i="1202"/>
  <c r="AC5" i="1202"/>
  <c r="H31" i="1200" s="1"/>
  <c r="AB5" i="1202"/>
  <c r="AA5" i="1202"/>
  <c r="F31" i="1200" s="1"/>
  <c r="Z5" i="1202"/>
  <c r="Y5" i="1202"/>
  <c r="D31" i="1200" s="1"/>
  <c r="W5" i="1202"/>
  <c r="V5" i="1202"/>
  <c r="U5" i="1202"/>
  <c r="T5" i="1202"/>
  <c r="S5" i="1202"/>
  <c r="R5" i="1202"/>
  <c r="Q5" i="1202"/>
  <c r="P5" i="1202"/>
  <c r="AF4" i="1202"/>
  <c r="AE4" i="1202"/>
  <c r="AD4" i="1202"/>
  <c r="AC4" i="1202"/>
  <c r="AB4" i="1202"/>
  <c r="AA4" i="1202"/>
  <c r="Z4" i="1202"/>
  <c r="Y4" i="1202"/>
  <c r="W4" i="1202"/>
  <c r="V4" i="1202"/>
  <c r="U4" i="1202"/>
  <c r="T4" i="1202"/>
  <c r="S4" i="1202"/>
  <c r="R4" i="1202"/>
  <c r="Q4" i="1202"/>
  <c r="P4" i="1202"/>
  <c r="AF3" i="1202"/>
  <c r="AE3" i="1202"/>
  <c r="J30" i="1200" s="1"/>
  <c r="AD3" i="1202"/>
  <c r="AC3" i="1202"/>
  <c r="H30" i="1200" s="1"/>
  <c r="AB3" i="1202"/>
  <c r="AA3" i="1202"/>
  <c r="F30" i="1200" s="1"/>
  <c r="F43" i="1200" s="1"/>
  <c r="Z3" i="1202"/>
  <c r="Y3" i="1202"/>
  <c r="W3" i="1202"/>
  <c r="V3" i="1202"/>
  <c r="U3" i="1202"/>
  <c r="T3" i="1202"/>
  <c r="S3" i="1202"/>
  <c r="R3" i="1202"/>
  <c r="Q3" i="1202"/>
  <c r="P3" i="1202"/>
  <c r="W1" i="1202"/>
  <c r="AB1" i="1202" s="1"/>
  <c r="AB18" i="1202" s="1"/>
  <c r="V1" i="1202"/>
  <c r="AA1" i="1202" s="1"/>
  <c r="U1" i="1202"/>
  <c r="Z1" i="1202" s="1"/>
  <c r="Z18" i="1202" s="1"/>
  <c r="T1" i="1202"/>
  <c r="Y1" i="1202" s="1"/>
  <c r="S1" i="1202"/>
  <c r="AF1" i="1202" s="1"/>
  <c r="AF18" i="1202" s="1"/>
  <c r="R1" i="1202"/>
  <c r="AE1" i="1202" s="1"/>
  <c r="Q1" i="1202"/>
  <c r="AD1" i="1202" s="1"/>
  <c r="AD18" i="1202" s="1"/>
  <c r="P1" i="1202"/>
  <c r="AC1" i="1202" s="1"/>
  <c r="Q38" i="1201"/>
  <c r="P38" i="1201"/>
  <c r="O38" i="1201"/>
  <c r="N38" i="1201"/>
  <c r="L38" i="1201"/>
  <c r="K38" i="1201"/>
  <c r="J38" i="1201"/>
  <c r="I38" i="1201"/>
  <c r="Q37" i="1201"/>
  <c r="P37" i="1201"/>
  <c r="O37" i="1201"/>
  <c r="N37" i="1201"/>
  <c r="L37" i="1201"/>
  <c r="K37" i="1201"/>
  <c r="J37" i="1201"/>
  <c r="I37" i="1201"/>
  <c r="Q36" i="1201"/>
  <c r="P36" i="1201"/>
  <c r="O36" i="1201"/>
  <c r="N36" i="1201"/>
  <c r="L36" i="1201"/>
  <c r="K36" i="1201"/>
  <c r="J36" i="1201"/>
  <c r="I36" i="1201"/>
  <c r="Q35" i="1201"/>
  <c r="P35" i="1201"/>
  <c r="O35" i="1201"/>
  <c r="N35" i="1201"/>
  <c r="L35" i="1201"/>
  <c r="K35" i="1201"/>
  <c r="J35" i="1201"/>
  <c r="I35" i="1201"/>
  <c r="Q34" i="1201"/>
  <c r="P34" i="1201"/>
  <c r="O34" i="1201"/>
  <c r="N34" i="1201"/>
  <c r="L34" i="1201"/>
  <c r="K34" i="1201"/>
  <c r="J34" i="1201"/>
  <c r="I34" i="1201"/>
  <c r="Q33" i="1201"/>
  <c r="P33" i="1201"/>
  <c r="O33" i="1201"/>
  <c r="N33" i="1201"/>
  <c r="L33" i="1201"/>
  <c r="K33" i="1201"/>
  <c r="J33" i="1201"/>
  <c r="I33" i="1201"/>
  <c r="Q32" i="1201"/>
  <c r="P32" i="1201"/>
  <c r="O32" i="1201"/>
  <c r="N32" i="1201"/>
  <c r="L32" i="1201"/>
  <c r="K32" i="1201"/>
  <c r="J32" i="1201"/>
  <c r="I32" i="1201"/>
  <c r="Q31" i="1201"/>
  <c r="P31" i="1201"/>
  <c r="O31" i="1201"/>
  <c r="N31" i="1201"/>
  <c r="L31" i="1201"/>
  <c r="K31" i="1201"/>
  <c r="J31" i="1201"/>
  <c r="I31" i="1201"/>
  <c r="Q30" i="1201"/>
  <c r="P30" i="1201"/>
  <c r="O30" i="1201"/>
  <c r="N30" i="1201"/>
  <c r="L30" i="1201"/>
  <c r="K30" i="1201"/>
  <c r="J30" i="1201"/>
  <c r="I30" i="1201"/>
  <c r="Q29" i="1201"/>
  <c r="P29" i="1201"/>
  <c r="O29" i="1201"/>
  <c r="N29" i="1201"/>
  <c r="L29" i="1201"/>
  <c r="K29" i="1201"/>
  <c r="J29" i="1201"/>
  <c r="I29" i="1201"/>
  <c r="Q28" i="1201"/>
  <c r="P28" i="1201"/>
  <c r="O28" i="1201"/>
  <c r="N28" i="1201"/>
  <c r="L28" i="1201"/>
  <c r="K28" i="1201"/>
  <c r="J28" i="1201"/>
  <c r="I28" i="1201"/>
  <c r="Q27" i="1201"/>
  <c r="P27" i="1201"/>
  <c r="O27" i="1201"/>
  <c r="N27" i="1201"/>
  <c r="L27" i="1201"/>
  <c r="K27" i="1201"/>
  <c r="J27" i="1201"/>
  <c r="I27" i="1201"/>
  <c r="Q26" i="1201"/>
  <c r="P26" i="1201"/>
  <c r="O26" i="1201"/>
  <c r="N26" i="1201"/>
  <c r="L26" i="1201"/>
  <c r="K26" i="1201"/>
  <c r="J26" i="1201"/>
  <c r="I26" i="1201"/>
  <c r="Q25" i="1201"/>
  <c r="P25" i="1201"/>
  <c r="O25" i="1201"/>
  <c r="N25" i="1201"/>
  <c r="L25" i="1201"/>
  <c r="K25" i="1201"/>
  <c r="J25" i="1201"/>
  <c r="I25" i="1201"/>
  <c r="Q24" i="1201"/>
  <c r="P24" i="1201"/>
  <c r="O24" i="1201"/>
  <c r="N24" i="1201"/>
  <c r="L24" i="1201"/>
  <c r="K24" i="1201"/>
  <c r="J24" i="1201"/>
  <c r="I24" i="1201"/>
  <c r="Q23" i="1201"/>
  <c r="P23" i="1201"/>
  <c r="O23" i="1201"/>
  <c r="N23" i="1201"/>
  <c r="L23" i="1201"/>
  <c r="K23" i="1201"/>
  <c r="J23" i="1201"/>
  <c r="I23" i="1201"/>
  <c r="Q22" i="1201"/>
  <c r="P22" i="1201"/>
  <c r="O22" i="1201"/>
  <c r="N22" i="1201"/>
  <c r="L22" i="1201"/>
  <c r="K22" i="1201"/>
  <c r="J22" i="1201"/>
  <c r="I22" i="1201"/>
  <c r="Q21" i="1201"/>
  <c r="P21" i="1201"/>
  <c r="O21" i="1201"/>
  <c r="N21" i="1201"/>
  <c r="L21" i="1201"/>
  <c r="K21" i="1201"/>
  <c r="J21" i="1201"/>
  <c r="I21" i="1201"/>
  <c r="Q20" i="1201"/>
  <c r="P20" i="1201"/>
  <c r="O20" i="1201"/>
  <c r="N20" i="1201"/>
  <c r="L20" i="1201"/>
  <c r="K20" i="1201"/>
  <c r="J20" i="1201"/>
  <c r="I20" i="1201"/>
  <c r="Q19" i="1201"/>
  <c r="P19" i="1201"/>
  <c r="F26" i="1200" s="1"/>
  <c r="O19" i="1201"/>
  <c r="N19" i="1201"/>
  <c r="D26" i="1200" s="1"/>
  <c r="L19" i="1201"/>
  <c r="K19" i="1201"/>
  <c r="J19" i="1201"/>
  <c r="I19" i="1201"/>
  <c r="L18" i="1201"/>
  <c r="Q18" i="1201" s="1"/>
  <c r="K18" i="1201"/>
  <c r="P18" i="1201" s="1"/>
  <c r="F2" i="1200" s="1"/>
  <c r="J18" i="1201"/>
  <c r="O18" i="1201" s="1"/>
  <c r="I18" i="1201"/>
  <c r="N18" i="1201" s="1"/>
  <c r="D2" i="1200" s="1"/>
  <c r="Q17" i="1201"/>
  <c r="P17" i="1201"/>
  <c r="O17" i="1201"/>
  <c r="N17" i="1201"/>
  <c r="Q16" i="1201"/>
  <c r="P16" i="1201"/>
  <c r="O16" i="1201"/>
  <c r="N16" i="1201"/>
  <c r="L16" i="1201"/>
  <c r="K16" i="1201"/>
  <c r="J16" i="1201"/>
  <c r="I16" i="1201"/>
  <c r="Q15" i="1201"/>
  <c r="P15" i="1201"/>
  <c r="O15" i="1201"/>
  <c r="N15" i="1201"/>
  <c r="L15" i="1201"/>
  <c r="K15" i="1201"/>
  <c r="J15" i="1201"/>
  <c r="I15" i="1201"/>
  <c r="Q14" i="1201"/>
  <c r="P14" i="1201"/>
  <c r="O14" i="1201"/>
  <c r="N14" i="1201"/>
  <c r="L14" i="1201"/>
  <c r="K14" i="1201"/>
  <c r="J14" i="1201"/>
  <c r="I14" i="1201"/>
  <c r="Q13" i="1201"/>
  <c r="P13" i="1201"/>
  <c r="O13" i="1201"/>
  <c r="N13" i="1201"/>
  <c r="L13" i="1201"/>
  <c r="K13" i="1201"/>
  <c r="J13" i="1201"/>
  <c r="I13" i="1201"/>
  <c r="Q12" i="1201"/>
  <c r="P12" i="1201"/>
  <c r="O12" i="1201"/>
  <c r="N12" i="1201"/>
  <c r="L12" i="1201"/>
  <c r="K12" i="1201"/>
  <c r="J12" i="1201"/>
  <c r="I12" i="1201"/>
  <c r="Q11" i="1201"/>
  <c r="P11" i="1201"/>
  <c r="O11" i="1201"/>
  <c r="N11" i="1201"/>
  <c r="L11" i="1201"/>
  <c r="K11" i="1201"/>
  <c r="J11" i="1201"/>
  <c r="I11" i="1201"/>
  <c r="Q10" i="1201"/>
  <c r="P10" i="1201"/>
  <c r="O10" i="1201"/>
  <c r="N10" i="1201"/>
  <c r="L10" i="1201"/>
  <c r="K10" i="1201"/>
  <c r="J10" i="1201"/>
  <c r="I10" i="1201"/>
  <c r="Q9" i="1201"/>
  <c r="P9" i="1201"/>
  <c r="O9" i="1201"/>
  <c r="N9" i="1201"/>
  <c r="L9" i="1201"/>
  <c r="K9" i="1201"/>
  <c r="J9" i="1201"/>
  <c r="I9" i="1201"/>
  <c r="Q8" i="1201"/>
  <c r="P8" i="1201"/>
  <c r="O8" i="1201"/>
  <c r="N8" i="1201"/>
  <c r="L8" i="1201"/>
  <c r="K8" i="1201"/>
  <c r="J8" i="1201"/>
  <c r="I8" i="1201"/>
  <c r="Q7" i="1201"/>
  <c r="P7" i="1201"/>
  <c r="O7" i="1201"/>
  <c r="N7" i="1201"/>
  <c r="L7" i="1201"/>
  <c r="K7" i="1201"/>
  <c r="J7" i="1201"/>
  <c r="I7" i="1201"/>
  <c r="Q6" i="1201"/>
  <c r="P6" i="1201"/>
  <c r="O6" i="1201"/>
  <c r="N6" i="1201"/>
  <c r="L6" i="1201"/>
  <c r="K6" i="1201"/>
  <c r="J6" i="1201"/>
  <c r="I6" i="1201"/>
  <c r="Q5" i="1201"/>
  <c r="P5" i="1201"/>
  <c r="O5" i="1201"/>
  <c r="N5" i="1201"/>
  <c r="L5" i="1201"/>
  <c r="K5" i="1201"/>
  <c r="J5" i="1201"/>
  <c r="I5" i="1201"/>
  <c r="Q4" i="1201"/>
  <c r="P4" i="1201"/>
  <c r="O4" i="1201"/>
  <c r="N4" i="1201"/>
  <c r="L4" i="1201"/>
  <c r="K4" i="1201"/>
  <c r="J4" i="1201"/>
  <c r="I4" i="1201"/>
  <c r="Q3" i="1201"/>
  <c r="P3" i="1201"/>
  <c r="O3" i="1201"/>
  <c r="N3" i="1201"/>
  <c r="L3" i="1201"/>
  <c r="K3" i="1201"/>
  <c r="J3" i="1201"/>
  <c r="I3" i="1201"/>
  <c r="L1" i="1201"/>
  <c r="Q1" i="1201" s="1"/>
  <c r="K1" i="1201"/>
  <c r="P1" i="1201" s="1"/>
  <c r="J1" i="1201"/>
  <c r="O1" i="1201" s="1"/>
  <c r="I1" i="1201"/>
  <c r="N1" i="1201" s="1"/>
  <c r="K55" i="1200"/>
  <c r="I55" i="1200"/>
  <c r="G55" i="1200"/>
  <c r="E55" i="1200"/>
  <c r="K54" i="1200"/>
  <c r="I54" i="1200"/>
  <c r="G54" i="1200"/>
  <c r="E54" i="1200"/>
  <c r="H53" i="1200"/>
  <c r="H52" i="1200"/>
  <c r="E45" i="1200"/>
  <c r="K35" i="1200"/>
  <c r="I35" i="1200"/>
  <c r="G35" i="1200"/>
  <c r="E35" i="1200"/>
  <c r="K34" i="1200"/>
  <c r="I34" i="1200"/>
  <c r="G34" i="1200"/>
  <c r="E34" i="1200"/>
  <c r="K33" i="1200"/>
  <c r="K52" i="1200" s="1"/>
  <c r="I33" i="1200"/>
  <c r="I52" i="1200" s="1"/>
  <c r="G33" i="1200"/>
  <c r="G52" i="1200" s="1"/>
  <c r="E33" i="1200"/>
  <c r="E52" i="1200" s="1"/>
  <c r="K32" i="1200"/>
  <c r="I32" i="1200"/>
  <c r="I45" i="1200" s="1"/>
  <c r="G32" i="1200"/>
  <c r="G50" i="1200" s="1"/>
  <c r="E32" i="1200"/>
  <c r="K31" i="1200"/>
  <c r="I31" i="1200"/>
  <c r="G31" i="1200"/>
  <c r="E31" i="1200"/>
  <c r="K30" i="1200"/>
  <c r="I30" i="1200"/>
  <c r="G30" i="1200"/>
  <c r="G43" i="1200" s="1"/>
  <c r="E30" i="1200"/>
  <c r="D30" i="1200"/>
  <c r="K28" i="1200"/>
  <c r="I28" i="1200"/>
  <c r="G28" i="1200"/>
  <c r="E28" i="1200"/>
  <c r="G26" i="1200"/>
  <c r="E26" i="1200"/>
  <c r="G25" i="1200"/>
  <c r="E25" i="1200"/>
  <c r="G9" i="1200"/>
  <c r="F9" i="1200"/>
  <c r="E9" i="1200"/>
  <c r="D9" i="1200"/>
  <c r="G8" i="1200"/>
  <c r="F8" i="1200"/>
  <c r="E8" i="1200"/>
  <c r="D8" i="1200"/>
  <c r="G7" i="1200"/>
  <c r="G23" i="1200" s="1"/>
  <c r="F7" i="1200"/>
  <c r="F23" i="1200" s="1"/>
  <c r="E7" i="1200"/>
  <c r="E23" i="1200" s="1"/>
  <c r="D7" i="1200"/>
  <c r="D23" i="1200" s="1"/>
  <c r="G6" i="1200"/>
  <c r="F6" i="1200"/>
  <c r="F21" i="1200" s="1"/>
  <c r="E6" i="1200"/>
  <c r="D6" i="1200"/>
  <c r="D13" i="1200" s="1"/>
  <c r="G5" i="1200"/>
  <c r="F5" i="1200"/>
  <c r="E5" i="1200"/>
  <c r="D5" i="1200"/>
  <c r="G4" i="1200"/>
  <c r="F4" i="1200"/>
  <c r="F16" i="1200" s="1"/>
  <c r="E4" i="1200"/>
  <c r="D4" i="1200"/>
  <c r="E16" i="1200" s="1"/>
  <c r="G2" i="1200"/>
  <c r="E2" i="1200"/>
  <c r="K57" i="1197"/>
  <c r="J23" i="1197"/>
  <c r="AF38" i="1199"/>
  <c r="AE38" i="1199"/>
  <c r="J34" i="1197" s="1"/>
  <c r="AD38" i="1199"/>
  <c r="AC38" i="1199"/>
  <c r="H34" i="1197" s="1"/>
  <c r="AB38" i="1199"/>
  <c r="AA38" i="1199"/>
  <c r="F34" i="1197" s="1"/>
  <c r="Z38" i="1199"/>
  <c r="Y38" i="1199"/>
  <c r="D34" i="1197" s="1"/>
  <c r="W38" i="1199"/>
  <c r="V38" i="1199"/>
  <c r="U38" i="1199"/>
  <c r="T38" i="1199"/>
  <c r="S38" i="1199"/>
  <c r="R38" i="1199"/>
  <c r="Q38" i="1199"/>
  <c r="P38" i="1199"/>
  <c r="AF37" i="1199"/>
  <c r="AE37" i="1199"/>
  <c r="AD37" i="1199"/>
  <c r="AC37" i="1199"/>
  <c r="AB37" i="1199"/>
  <c r="AA37" i="1199"/>
  <c r="Z37" i="1199"/>
  <c r="Y37" i="1199"/>
  <c r="W37" i="1199"/>
  <c r="V37" i="1199"/>
  <c r="U37" i="1199"/>
  <c r="T37" i="1199"/>
  <c r="S37" i="1199"/>
  <c r="R37" i="1199"/>
  <c r="Q37" i="1199"/>
  <c r="P37" i="1199"/>
  <c r="AF36" i="1199"/>
  <c r="AE36" i="1199"/>
  <c r="AD36" i="1199"/>
  <c r="AC36" i="1199"/>
  <c r="AB36" i="1199"/>
  <c r="AA36" i="1199"/>
  <c r="Z36" i="1199"/>
  <c r="Y36" i="1199"/>
  <c r="W36" i="1199"/>
  <c r="V36" i="1199"/>
  <c r="U36" i="1199"/>
  <c r="T36" i="1199"/>
  <c r="S36" i="1199"/>
  <c r="R36" i="1199"/>
  <c r="Q36" i="1199"/>
  <c r="P36" i="1199"/>
  <c r="AF35" i="1199"/>
  <c r="AE35" i="1199"/>
  <c r="AD35" i="1199"/>
  <c r="AC35" i="1199"/>
  <c r="AB35" i="1199"/>
  <c r="AA35" i="1199"/>
  <c r="Z35" i="1199"/>
  <c r="Y35" i="1199"/>
  <c r="W35" i="1199"/>
  <c r="V35" i="1199"/>
  <c r="U35" i="1199"/>
  <c r="T35" i="1199"/>
  <c r="S35" i="1199"/>
  <c r="R35" i="1199"/>
  <c r="Q35" i="1199"/>
  <c r="P35" i="1199"/>
  <c r="AF34" i="1199"/>
  <c r="AE34" i="1199"/>
  <c r="J35" i="1197" s="1"/>
  <c r="AD34" i="1199"/>
  <c r="AC34" i="1199"/>
  <c r="H35" i="1197" s="1"/>
  <c r="AB34" i="1199"/>
  <c r="AA34" i="1199"/>
  <c r="F35" i="1197" s="1"/>
  <c r="Z34" i="1199"/>
  <c r="Y34" i="1199"/>
  <c r="D35" i="1197" s="1"/>
  <c r="W34" i="1199"/>
  <c r="V34" i="1199"/>
  <c r="U34" i="1199"/>
  <c r="T34" i="1199"/>
  <c r="S34" i="1199"/>
  <c r="R34" i="1199"/>
  <c r="Q34" i="1199"/>
  <c r="P34" i="1199"/>
  <c r="AF33" i="1199"/>
  <c r="AE33" i="1199"/>
  <c r="J33" i="1197" s="1"/>
  <c r="J40" i="1197" s="1"/>
  <c r="AD33" i="1199"/>
  <c r="AC33" i="1199"/>
  <c r="H33" i="1197" s="1"/>
  <c r="H40" i="1197" s="1"/>
  <c r="AB33" i="1199"/>
  <c r="AA33" i="1199"/>
  <c r="F33" i="1197" s="1"/>
  <c r="F40" i="1197" s="1"/>
  <c r="Z33" i="1199"/>
  <c r="Y33" i="1199"/>
  <c r="D33" i="1197" s="1"/>
  <c r="D40" i="1197" s="1"/>
  <c r="W33" i="1199"/>
  <c r="V33" i="1199"/>
  <c r="U33" i="1199"/>
  <c r="T33" i="1199"/>
  <c r="S33" i="1199"/>
  <c r="R33" i="1199"/>
  <c r="Q33" i="1199"/>
  <c r="P33" i="1199"/>
  <c r="AF32" i="1199"/>
  <c r="AE32" i="1199"/>
  <c r="AD32" i="1199"/>
  <c r="AC32" i="1199"/>
  <c r="AB32" i="1199"/>
  <c r="AA32" i="1199"/>
  <c r="Z32" i="1199"/>
  <c r="Y32" i="1199"/>
  <c r="W32" i="1199"/>
  <c r="V32" i="1199"/>
  <c r="U32" i="1199"/>
  <c r="T32" i="1199"/>
  <c r="S32" i="1199"/>
  <c r="R32" i="1199"/>
  <c r="Q32" i="1199"/>
  <c r="P32" i="1199"/>
  <c r="AF31" i="1199"/>
  <c r="AE31" i="1199"/>
  <c r="AD31" i="1199"/>
  <c r="AC31" i="1199"/>
  <c r="H54" i="1197" s="1"/>
  <c r="AB31" i="1199"/>
  <c r="AA31" i="1199"/>
  <c r="Z31" i="1199"/>
  <c r="Y31" i="1199"/>
  <c r="W31" i="1199"/>
  <c r="V31" i="1199"/>
  <c r="U31" i="1199"/>
  <c r="T31" i="1199"/>
  <c r="S31" i="1199"/>
  <c r="R31" i="1199"/>
  <c r="Q31" i="1199"/>
  <c r="P31" i="1199"/>
  <c r="AF30" i="1199"/>
  <c r="AE30" i="1199"/>
  <c r="AD30" i="1199"/>
  <c r="AC30" i="1199"/>
  <c r="AB30" i="1199"/>
  <c r="AA30" i="1199"/>
  <c r="Z30" i="1199"/>
  <c r="Y30" i="1199"/>
  <c r="W30" i="1199"/>
  <c r="V30" i="1199"/>
  <c r="U30" i="1199"/>
  <c r="T30" i="1199"/>
  <c r="S30" i="1199"/>
  <c r="R30" i="1199"/>
  <c r="Q30" i="1199"/>
  <c r="P30" i="1199"/>
  <c r="AF29" i="1199"/>
  <c r="AE29" i="1199"/>
  <c r="AD29" i="1199"/>
  <c r="AC29" i="1199"/>
  <c r="AB29" i="1199"/>
  <c r="AA29" i="1199"/>
  <c r="Z29" i="1199"/>
  <c r="Y29" i="1199"/>
  <c r="W29" i="1199"/>
  <c r="V29" i="1199"/>
  <c r="U29" i="1199"/>
  <c r="T29" i="1199"/>
  <c r="S29" i="1199"/>
  <c r="R29" i="1199"/>
  <c r="Q29" i="1199"/>
  <c r="P29" i="1199"/>
  <c r="AF28" i="1199"/>
  <c r="AE28" i="1199"/>
  <c r="AD28" i="1199"/>
  <c r="AC28" i="1199"/>
  <c r="AB28" i="1199"/>
  <c r="AA28" i="1199"/>
  <c r="Z28" i="1199"/>
  <c r="Y28" i="1199"/>
  <c r="W28" i="1199"/>
  <c r="V28" i="1199"/>
  <c r="U28" i="1199"/>
  <c r="T28" i="1199"/>
  <c r="S28" i="1199"/>
  <c r="R28" i="1199"/>
  <c r="Q28" i="1199"/>
  <c r="P28" i="1199"/>
  <c r="AF27" i="1199"/>
  <c r="AE27" i="1199"/>
  <c r="AD27" i="1199"/>
  <c r="AC27" i="1199"/>
  <c r="AB27" i="1199"/>
  <c r="AA27" i="1199"/>
  <c r="Z27" i="1199"/>
  <c r="Y27" i="1199"/>
  <c r="W27" i="1199"/>
  <c r="V27" i="1199"/>
  <c r="U27" i="1199"/>
  <c r="T27" i="1199"/>
  <c r="S27" i="1199"/>
  <c r="R27" i="1199"/>
  <c r="Q27" i="1199"/>
  <c r="P27" i="1199"/>
  <c r="AF26" i="1199"/>
  <c r="AE26" i="1199"/>
  <c r="AD26" i="1199"/>
  <c r="AC26" i="1199"/>
  <c r="AB26" i="1199"/>
  <c r="AA26" i="1199"/>
  <c r="Z26" i="1199"/>
  <c r="Y26" i="1199"/>
  <c r="W26" i="1199"/>
  <c r="V26" i="1199"/>
  <c r="U26" i="1199"/>
  <c r="T26" i="1199"/>
  <c r="S26" i="1199"/>
  <c r="R26" i="1199"/>
  <c r="Q26" i="1199"/>
  <c r="P26" i="1199"/>
  <c r="AF25" i="1199"/>
  <c r="AE25" i="1199"/>
  <c r="AD25" i="1199"/>
  <c r="AC25" i="1199"/>
  <c r="AB25" i="1199"/>
  <c r="AA25" i="1199"/>
  <c r="Z25" i="1199"/>
  <c r="Y25" i="1199"/>
  <c r="W25" i="1199"/>
  <c r="V25" i="1199"/>
  <c r="U25" i="1199"/>
  <c r="T25" i="1199"/>
  <c r="S25" i="1199"/>
  <c r="R25" i="1199"/>
  <c r="Q25" i="1199"/>
  <c r="P25" i="1199"/>
  <c r="AF24" i="1199"/>
  <c r="AE24" i="1199"/>
  <c r="AD24" i="1199"/>
  <c r="AC24" i="1199"/>
  <c r="AB24" i="1199"/>
  <c r="AA24" i="1199"/>
  <c r="Z24" i="1199"/>
  <c r="Y24" i="1199"/>
  <c r="W24" i="1199"/>
  <c r="V24" i="1199"/>
  <c r="U24" i="1199"/>
  <c r="T24" i="1199"/>
  <c r="S24" i="1199"/>
  <c r="R24" i="1199"/>
  <c r="Q24" i="1199"/>
  <c r="P24" i="1199"/>
  <c r="AF23" i="1199"/>
  <c r="AE23" i="1199"/>
  <c r="AD23" i="1199"/>
  <c r="AC23" i="1199"/>
  <c r="H55" i="1197" s="1"/>
  <c r="AB23" i="1199"/>
  <c r="AA23" i="1199"/>
  <c r="Z23" i="1199"/>
  <c r="Y23" i="1199"/>
  <c r="W23" i="1199"/>
  <c r="V23" i="1199"/>
  <c r="U23" i="1199"/>
  <c r="T23" i="1199"/>
  <c r="S23" i="1199"/>
  <c r="R23" i="1199"/>
  <c r="Q23" i="1199"/>
  <c r="P23" i="1199"/>
  <c r="AF22" i="1199"/>
  <c r="AE22" i="1199"/>
  <c r="AD22" i="1199"/>
  <c r="AC22" i="1199"/>
  <c r="AB22" i="1199"/>
  <c r="AA22" i="1199"/>
  <c r="Z22" i="1199"/>
  <c r="Y22" i="1199"/>
  <c r="W22" i="1199"/>
  <c r="V22" i="1199"/>
  <c r="U22" i="1199"/>
  <c r="T22" i="1199"/>
  <c r="S22" i="1199"/>
  <c r="R22" i="1199"/>
  <c r="Q22" i="1199"/>
  <c r="P22" i="1199"/>
  <c r="AF21" i="1199"/>
  <c r="AE21" i="1199"/>
  <c r="AD21" i="1199"/>
  <c r="AC21" i="1199"/>
  <c r="AB21" i="1199"/>
  <c r="AA21" i="1199"/>
  <c r="Z21" i="1199"/>
  <c r="Y21" i="1199"/>
  <c r="W21" i="1199"/>
  <c r="V21" i="1199"/>
  <c r="U21" i="1199"/>
  <c r="T21" i="1199"/>
  <c r="S21" i="1199"/>
  <c r="R21" i="1199"/>
  <c r="Q21" i="1199"/>
  <c r="P21" i="1199"/>
  <c r="AF20" i="1199"/>
  <c r="AE20" i="1199"/>
  <c r="AD20" i="1199"/>
  <c r="AC20" i="1199"/>
  <c r="AB20" i="1199"/>
  <c r="AA20" i="1199"/>
  <c r="Z20" i="1199"/>
  <c r="Y20" i="1199"/>
  <c r="W20" i="1199"/>
  <c r="V20" i="1199"/>
  <c r="U20" i="1199"/>
  <c r="T20" i="1199"/>
  <c r="S20" i="1199"/>
  <c r="R20" i="1199"/>
  <c r="Q20" i="1199"/>
  <c r="P20" i="1199"/>
  <c r="AF19" i="1199"/>
  <c r="AE19" i="1199"/>
  <c r="J55" i="1197" s="1"/>
  <c r="AD19" i="1199"/>
  <c r="AC19" i="1199"/>
  <c r="AB19" i="1199"/>
  <c r="AA19" i="1199"/>
  <c r="F55" i="1197" s="1"/>
  <c r="Z19" i="1199"/>
  <c r="Y19" i="1199"/>
  <c r="D55" i="1197" s="1"/>
  <c r="W19" i="1199"/>
  <c r="V19" i="1199"/>
  <c r="U19" i="1199"/>
  <c r="T19" i="1199"/>
  <c r="S19" i="1199"/>
  <c r="R19" i="1199"/>
  <c r="Q19" i="1199"/>
  <c r="P19" i="1199"/>
  <c r="W18" i="1199"/>
  <c r="V18" i="1199"/>
  <c r="U18" i="1199"/>
  <c r="T18" i="1199"/>
  <c r="S18" i="1199"/>
  <c r="R18" i="1199"/>
  <c r="Q18" i="1199"/>
  <c r="P18" i="1199"/>
  <c r="AF17" i="1199"/>
  <c r="AE17" i="1199"/>
  <c r="AD17" i="1199"/>
  <c r="AC17" i="1199"/>
  <c r="AB17" i="1199"/>
  <c r="AA17" i="1199"/>
  <c r="Z17" i="1199"/>
  <c r="Y17" i="1199"/>
  <c r="W17" i="1199"/>
  <c r="V17" i="1199"/>
  <c r="U17" i="1199"/>
  <c r="T17" i="1199"/>
  <c r="S17" i="1199"/>
  <c r="R17" i="1199"/>
  <c r="Q17" i="1199"/>
  <c r="P17" i="1199"/>
  <c r="AF16" i="1199"/>
  <c r="AE16" i="1199"/>
  <c r="AD16" i="1199"/>
  <c r="AC16" i="1199"/>
  <c r="AB16" i="1199"/>
  <c r="AA16" i="1199"/>
  <c r="Z16" i="1199"/>
  <c r="Y16" i="1199"/>
  <c r="W16" i="1199"/>
  <c r="V16" i="1199"/>
  <c r="U16" i="1199"/>
  <c r="T16" i="1199"/>
  <c r="S16" i="1199"/>
  <c r="R16" i="1199"/>
  <c r="Q16" i="1199"/>
  <c r="P16" i="1199"/>
  <c r="AF15" i="1199"/>
  <c r="AE15" i="1199"/>
  <c r="J32" i="1197" s="1"/>
  <c r="AD15" i="1199"/>
  <c r="AC15" i="1199"/>
  <c r="H32" i="1197" s="1"/>
  <c r="AB15" i="1199"/>
  <c r="AA15" i="1199"/>
  <c r="F32" i="1197" s="1"/>
  <c r="Z15" i="1199"/>
  <c r="Y15" i="1199"/>
  <c r="D32" i="1197" s="1"/>
  <c r="H44" i="1197" s="1"/>
  <c r="W15" i="1199"/>
  <c r="V15" i="1199"/>
  <c r="U15" i="1199"/>
  <c r="T15" i="1199"/>
  <c r="S15" i="1199"/>
  <c r="R15" i="1199"/>
  <c r="Q15" i="1199"/>
  <c r="P15" i="1199"/>
  <c r="AF14" i="1199"/>
  <c r="AE14" i="1199"/>
  <c r="AD14" i="1199"/>
  <c r="AC14" i="1199"/>
  <c r="AB14" i="1199"/>
  <c r="AA14" i="1199"/>
  <c r="Z14" i="1199"/>
  <c r="Y14" i="1199"/>
  <c r="W14" i="1199"/>
  <c r="V14" i="1199"/>
  <c r="U14" i="1199"/>
  <c r="T14" i="1199"/>
  <c r="S14" i="1199"/>
  <c r="R14" i="1199"/>
  <c r="Q14" i="1199"/>
  <c r="P14" i="1199"/>
  <c r="AF13" i="1199"/>
  <c r="AE13" i="1199"/>
  <c r="AD13" i="1199"/>
  <c r="AC13" i="1199"/>
  <c r="AB13" i="1199"/>
  <c r="AA13" i="1199"/>
  <c r="Z13" i="1199"/>
  <c r="Y13" i="1199"/>
  <c r="W13" i="1199"/>
  <c r="V13" i="1199"/>
  <c r="U13" i="1199"/>
  <c r="T13" i="1199"/>
  <c r="S13" i="1199"/>
  <c r="R13" i="1199"/>
  <c r="Q13" i="1199"/>
  <c r="P13" i="1199"/>
  <c r="AF12" i="1199"/>
  <c r="AE12" i="1199"/>
  <c r="AD12" i="1199"/>
  <c r="AC12" i="1199"/>
  <c r="AB12" i="1199"/>
  <c r="AA12" i="1199"/>
  <c r="Z12" i="1199"/>
  <c r="Y12" i="1199"/>
  <c r="W12" i="1199"/>
  <c r="V12" i="1199"/>
  <c r="U12" i="1199"/>
  <c r="T12" i="1199"/>
  <c r="S12" i="1199"/>
  <c r="R12" i="1199"/>
  <c r="Q12" i="1199"/>
  <c r="P12" i="1199"/>
  <c r="AF11" i="1199"/>
  <c r="AE11" i="1199"/>
  <c r="AD11" i="1199"/>
  <c r="AC11" i="1199"/>
  <c r="AB11" i="1199"/>
  <c r="AA11" i="1199"/>
  <c r="Z11" i="1199"/>
  <c r="Y11" i="1199"/>
  <c r="W11" i="1199"/>
  <c r="V11" i="1199"/>
  <c r="U11" i="1199"/>
  <c r="T11" i="1199"/>
  <c r="S11" i="1199"/>
  <c r="R11" i="1199"/>
  <c r="Q11" i="1199"/>
  <c r="P11" i="1199"/>
  <c r="AF10" i="1199"/>
  <c r="AE10" i="1199"/>
  <c r="AD10" i="1199"/>
  <c r="AC10" i="1199"/>
  <c r="AB10" i="1199"/>
  <c r="AA10" i="1199"/>
  <c r="Z10" i="1199"/>
  <c r="Y10" i="1199"/>
  <c r="W10" i="1199"/>
  <c r="V10" i="1199"/>
  <c r="U10" i="1199"/>
  <c r="T10" i="1199"/>
  <c r="S10" i="1199"/>
  <c r="R10" i="1199"/>
  <c r="Q10" i="1199"/>
  <c r="P10" i="1199"/>
  <c r="AF9" i="1199"/>
  <c r="AE9" i="1199"/>
  <c r="AD9" i="1199"/>
  <c r="AC9" i="1199"/>
  <c r="AB9" i="1199"/>
  <c r="AA9" i="1199"/>
  <c r="Z9" i="1199"/>
  <c r="Y9" i="1199"/>
  <c r="W9" i="1199"/>
  <c r="V9" i="1199"/>
  <c r="U9" i="1199"/>
  <c r="T9" i="1199"/>
  <c r="S9" i="1199"/>
  <c r="R9" i="1199"/>
  <c r="Q9" i="1199"/>
  <c r="P9" i="1199"/>
  <c r="AF8" i="1199"/>
  <c r="AE8" i="1199"/>
  <c r="AD8" i="1199"/>
  <c r="AC8" i="1199"/>
  <c r="AB8" i="1199"/>
  <c r="AA8" i="1199"/>
  <c r="Z8" i="1199"/>
  <c r="Y8" i="1199"/>
  <c r="W8" i="1199"/>
  <c r="V8" i="1199"/>
  <c r="U8" i="1199"/>
  <c r="T8" i="1199"/>
  <c r="S8" i="1199"/>
  <c r="R8" i="1199"/>
  <c r="Q8" i="1199"/>
  <c r="P8" i="1199"/>
  <c r="AF7" i="1199"/>
  <c r="AE7" i="1199"/>
  <c r="AD7" i="1199"/>
  <c r="AC7" i="1199"/>
  <c r="AB7" i="1199"/>
  <c r="AA7" i="1199"/>
  <c r="Z7" i="1199"/>
  <c r="Y7" i="1199"/>
  <c r="W7" i="1199"/>
  <c r="V7" i="1199"/>
  <c r="U7" i="1199"/>
  <c r="T7" i="1199"/>
  <c r="S7" i="1199"/>
  <c r="R7" i="1199"/>
  <c r="Q7" i="1199"/>
  <c r="P7" i="1199"/>
  <c r="AF6" i="1199"/>
  <c r="AE6" i="1199"/>
  <c r="AD6" i="1199"/>
  <c r="AC6" i="1199"/>
  <c r="AB6" i="1199"/>
  <c r="AA6" i="1199"/>
  <c r="Z6" i="1199"/>
  <c r="Y6" i="1199"/>
  <c r="W6" i="1199"/>
  <c r="V6" i="1199"/>
  <c r="U6" i="1199"/>
  <c r="T6" i="1199"/>
  <c r="S6" i="1199"/>
  <c r="R6" i="1199"/>
  <c r="Q6" i="1199"/>
  <c r="P6" i="1199"/>
  <c r="AF5" i="1199"/>
  <c r="AE5" i="1199"/>
  <c r="J31" i="1197" s="1"/>
  <c r="AD5" i="1199"/>
  <c r="AC5" i="1199"/>
  <c r="H31" i="1197" s="1"/>
  <c r="AB5" i="1199"/>
  <c r="AA5" i="1199"/>
  <c r="F31" i="1197" s="1"/>
  <c r="Z5" i="1199"/>
  <c r="Y5" i="1199"/>
  <c r="D31" i="1197" s="1"/>
  <c r="W5" i="1199"/>
  <c r="V5" i="1199"/>
  <c r="U5" i="1199"/>
  <c r="T5" i="1199"/>
  <c r="S5" i="1199"/>
  <c r="R5" i="1199"/>
  <c r="Q5" i="1199"/>
  <c r="P5" i="1199"/>
  <c r="AF4" i="1199"/>
  <c r="AE4" i="1199"/>
  <c r="AD4" i="1199"/>
  <c r="AC4" i="1199"/>
  <c r="AB4" i="1199"/>
  <c r="AA4" i="1199"/>
  <c r="Z4" i="1199"/>
  <c r="Y4" i="1199"/>
  <c r="W4" i="1199"/>
  <c r="V4" i="1199"/>
  <c r="U4" i="1199"/>
  <c r="T4" i="1199"/>
  <c r="S4" i="1199"/>
  <c r="R4" i="1199"/>
  <c r="Q4" i="1199"/>
  <c r="P4" i="1199"/>
  <c r="AF3" i="1199"/>
  <c r="AE3" i="1199"/>
  <c r="J30" i="1197" s="1"/>
  <c r="AD3" i="1199"/>
  <c r="AC3" i="1199"/>
  <c r="H30" i="1197" s="1"/>
  <c r="AB3" i="1199"/>
  <c r="AA3" i="1199"/>
  <c r="F30" i="1197" s="1"/>
  <c r="F43" i="1197" s="1"/>
  <c r="Z3" i="1199"/>
  <c r="Y3" i="1199"/>
  <c r="W3" i="1199"/>
  <c r="V3" i="1199"/>
  <c r="U3" i="1199"/>
  <c r="T3" i="1199"/>
  <c r="S3" i="1199"/>
  <c r="R3" i="1199"/>
  <c r="Q3" i="1199"/>
  <c r="P3" i="1199"/>
  <c r="W1" i="1199"/>
  <c r="AB1" i="1199" s="1"/>
  <c r="AB18" i="1199" s="1"/>
  <c r="V1" i="1199"/>
  <c r="AA1" i="1199" s="1"/>
  <c r="U1" i="1199"/>
  <c r="Z1" i="1199" s="1"/>
  <c r="Z18" i="1199" s="1"/>
  <c r="T1" i="1199"/>
  <c r="Y1" i="1199" s="1"/>
  <c r="S1" i="1199"/>
  <c r="AF1" i="1199" s="1"/>
  <c r="AF18" i="1199" s="1"/>
  <c r="R1" i="1199"/>
  <c r="AE1" i="1199" s="1"/>
  <c r="Q1" i="1199"/>
  <c r="AD1" i="1199" s="1"/>
  <c r="AD18" i="1199" s="1"/>
  <c r="P1" i="1199"/>
  <c r="AC1" i="1199" s="1"/>
  <c r="Q38" i="1198"/>
  <c r="P38" i="1198"/>
  <c r="O38" i="1198"/>
  <c r="N38" i="1198"/>
  <c r="L38" i="1198"/>
  <c r="K38" i="1198"/>
  <c r="J38" i="1198"/>
  <c r="I38" i="1198"/>
  <c r="Q37" i="1198"/>
  <c r="P37" i="1198"/>
  <c r="O37" i="1198"/>
  <c r="N37" i="1198"/>
  <c r="L37" i="1198"/>
  <c r="K37" i="1198"/>
  <c r="J37" i="1198"/>
  <c r="I37" i="1198"/>
  <c r="Q36" i="1198"/>
  <c r="P36" i="1198"/>
  <c r="O36" i="1198"/>
  <c r="N36" i="1198"/>
  <c r="L36" i="1198"/>
  <c r="K36" i="1198"/>
  <c r="J36" i="1198"/>
  <c r="I36" i="1198"/>
  <c r="Q35" i="1198"/>
  <c r="P35" i="1198"/>
  <c r="O35" i="1198"/>
  <c r="N35" i="1198"/>
  <c r="L35" i="1198"/>
  <c r="K35" i="1198"/>
  <c r="J35" i="1198"/>
  <c r="I35" i="1198"/>
  <c r="Q34" i="1198"/>
  <c r="P34" i="1198"/>
  <c r="F9" i="1197" s="1"/>
  <c r="O34" i="1198"/>
  <c r="N34" i="1198"/>
  <c r="D9" i="1197" s="1"/>
  <c r="L34" i="1198"/>
  <c r="K34" i="1198"/>
  <c r="J34" i="1198"/>
  <c r="I34" i="1198"/>
  <c r="Q33" i="1198"/>
  <c r="P33" i="1198"/>
  <c r="F7" i="1197" s="1"/>
  <c r="O33" i="1198"/>
  <c r="N33" i="1198"/>
  <c r="D7" i="1197" s="1"/>
  <c r="L33" i="1198"/>
  <c r="K33" i="1198"/>
  <c r="J33" i="1198"/>
  <c r="I33" i="1198"/>
  <c r="Q32" i="1198"/>
  <c r="P32" i="1198"/>
  <c r="O32" i="1198"/>
  <c r="N32" i="1198"/>
  <c r="L32" i="1198"/>
  <c r="K32" i="1198"/>
  <c r="J32" i="1198"/>
  <c r="I32" i="1198"/>
  <c r="Q31" i="1198"/>
  <c r="P31" i="1198"/>
  <c r="O31" i="1198"/>
  <c r="N31" i="1198"/>
  <c r="L31" i="1198"/>
  <c r="K31" i="1198"/>
  <c r="J31" i="1198"/>
  <c r="I31" i="1198"/>
  <c r="Q30" i="1198"/>
  <c r="P30" i="1198"/>
  <c r="O30" i="1198"/>
  <c r="N30" i="1198"/>
  <c r="L30" i="1198"/>
  <c r="K30" i="1198"/>
  <c r="J30" i="1198"/>
  <c r="I30" i="1198"/>
  <c r="Q29" i="1198"/>
  <c r="P29" i="1198"/>
  <c r="F8" i="1197" s="1"/>
  <c r="F24" i="1197" s="1"/>
  <c r="O29" i="1198"/>
  <c r="N29" i="1198"/>
  <c r="D8" i="1197" s="1"/>
  <c r="D24" i="1197" s="1"/>
  <c r="L29" i="1198"/>
  <c r="K29" i="1198"/>
  <c r="J29" i="1198"/>
  <c r="I29" i="1198"/>
  <c r="Q28" i="1198"/>
  <c r="P28" i="1198"/>
  <c r="O28" i="1198"/>
  <c r="N28" i="1198"/>
  <c r="L28" i="1198"/>
  <c r="K28" i="1198"/>
  <c r="J28" i="1198"/>
  <c r="I28" i="1198"/>
  <c r="Q27" i="1198"/>
  <c r="P27" i="1198"/>
  <c r="O27" i="1198"/>
  <c r="N27" i="1198"/>
  <c r="L27" i="1198"/>
  <c r="K27" i="1198"/>
  <c r="J27" i="1198"/>
  <c r="I27" i="1198"/>
  <c r="Q26" i="1198"/>
  <c r="P26" i="1198"/>
  <c r="O26" i="1198"/>
  <c r="N26" i="1198"/>
  <c r="L26" i="1198"/>
  <c r="K26" i="1198"/>
  <c r="J26" i="1198"/>
  <c r="I26" i="1198"/>
  <c r="Q25" i="1198"/>
  <c r="P25" i="1198"/>
  <c r="O25" i="1198"/>
  <c r="N25" i="1198"/>
  <c r="L25" i="1198"/>
  <c r="K25" i="1198"/>
  <c r="J25" i="1198"/>
  <c r="I25" i="1198"/>
  <c r="Q24" i="1198"/>
  <c r="P24" i="1198"/>
  <c r="O24" i="1198"/>
  <c r="N24" i="1198"/>
  <c r="L24" i="1198"/>
  <c r="K24" i="1198"/>
  <c r="J24" i="1198"/>
  <c r="I24" i="1198"/>
  <c r="Q23" i="1198"/>
  <c r="P23" i="1198"/>
  <c r="O23" i="1198"/>
  <c r="N23" i="1198"/>
  <c r="L23" i="1198"/>
  <c r="K23" i="1198"/>
  <c r="J23" i="1198"/>
  <c r="I23" i="1198"/>
  <c r="Q22" i="1198"/>
  <c r="P22" i="1198"/>
  <c r="O22" i="1198"/>
  <c r="N22" i="1198"/>
  <c r="L22" i="1198"/>
  <c r="K22" i="1198"/>
  <c r="J22" i="1198"/>
  <c r="I22" i="1198"/>
  <c r="Q21" i="1198"/>
  <c r="P21" i="1198"/>
  <c r="O21" i="1198"/>
  <c r="N21" i="1198"/>
  <c r="L21" i="1198"/>
  <c r="K21" i="1198"/>
  <c r="J21" i="1198"/>
  <c r="I21" i="1198"/>
  <c r="Q20" i="1198"/>
  <c r="P20" i="1198"/>
  <c r="O20" i="1198"/>
  <c r="N20" i="1198"/>
  <c r="L20" i="1198"/>
  <c r="K20" i="1198"/>
  <c r="J20" i="1198"/>
  <c r="I20" i="1198"/>
  <c r="Q19" i="1198"/>
  <c r="P19" i="1198"/>
  <c r="F26" i="1197" s="1"/>
  <c r="O19" i="1198"/>
  <c r="N19" i="1198"/>
  <c r="D26" i="1197" s="1"/>
  <c r="L19" i="1198"/>
  <c r="K19" i="1198"/>
  <c r="J19" i="1198"/>
  <c r="I19" i="1198"/>
  <c r="L18" i="1198"/>
  <c r="Q18" i="1198" s="1"/>
  <c r="K18" i="1198"/>
  <c r="P18" i="1198" s="1"/>
  <c r="F2" i="1197" s="1"/>
  <c r="J18" i="1198"/>
  <c r="O18" i="1198" s="1"/>
  <c r="I18" i="1198"/>
  <c r="N18" i="1198" s="1"/>
  <c r="D2" i="1197" s="1"/>
  <c r="Q17" i="1198"/>
  <c r="P17" i="1198"/>
  <c r="O17" i="1198"/>
  <c r="N17" i="1198"/>
  <c r="Q16" i="1198"/>
  <c r="P16" i="1198"/>
  <c r="O16" i="1198"/>
  <c r="N16" i="1198"/>
  <c r="L16" i="1198"/>
  <c r="K16" i="1198"/>
  <c r="J16" i="1198"/>
  <c r="I16" i="1198"/>
  <c r="Q15" i="1198"/>
  <c r="P15" i="1198"/>
  <c r="F6" i="1197" s="1"/>
  <c r="O15" i="1198"/>
  <c r="N15" i="1198"/>
  <c r="D6" i="1197" s="1"/>
  <c r="L15" i="1198"/>
  <c r="K15" i="1198"/>
  <c r="J15" i="1198"/>
  <c r="I15" i="1198"/>
  <c r="Q14" i="1198"/>
  <c r="P14" i="1198"/>
  <c r="O14" i="1198"/>
  <c r="N14" i="1198"/>
  <c r="L14" i="1198"/>
  <c r="K14" i="1198"/>
  <c r="J14" i="1198"/>
  <c r="I14" i="1198"/>
  <c r="Q13" i="1198"/>
  <c r="P13" i="1198"/>
  <c r="O13" i="1198"/>
  <c r="N13" i="1198"/>
  <c r="L13" i="1198"/>
  <c r="K13" i="1198"/>
  <c r="J13" i="1198"/>
  <c r="I13" i="1198"/>
  <c r="Q12" i="1198"/>
  <c r="P12" i="1198"/>
  <c r="O12" i="1198"/>
  <c r="N12" i="1198"/>
  <c r="L12" i="1198"/>
  <c r="K12" i="1198"/>
  <c r="J12" i="1198"/>
  <c r="I12" i="1198"/>
  <c r="Q11" i="1198"/>
  <c r="P11" i="1198"/>
  <c r="O11" i="1198"/>
  <c r="N11" i="1198"/>
  <c r="L11" i="1198"/>
  <c r="K11" i="1198"/>
  <c r="J11" i="1198"/>
  <c r="I11" i="1198"/>
  <c r="Q10" i="1198"/>
  <c r="P10" i="1198"/>
  <c r="O10" i="1198"/>
  <c r="N10" i="1198"/>
  <c r="L10" i="1198"/>
  <c r="K10" i="1198"/>
  <c r="J10" i="1198"/>
  <c r="I10" i="1198"/>
  <c r="Q9" i="1198"/>
  <c r="P9" i="1198"/>
  <c r="O9" i="1198"/>
  <c r="N9" i="1198"/>
  <c r="L9" i="1198"/>
  <c r="K9" i="1198"/>
  <c r="J9" i="1198"/>
  <c r="I9" i="1198"/>
  <c r="Q8" i="1198"/>
  <c r="P8" i="1198"/>
  <c r="O8" i="1198"/>
  <c r="N8" i="1198"/>
  <c r="L8" i="1198"/>
  <c r="K8" i="1198"/>
  <c r="J8" i="1198"/>
  <c r="I8" i="1198"/>
  <c r="Q7" i="1198"/>
  <c r="P7" i="1198"/>
  <c r="O7" i="1198"/>
  <c r="N7" i="1198"/>
  <c r="L7" i="1198"/>
  <c r="K7" i="1198"/>
  <c r="J7" i="1198"/>
  <c r="I7" i="1198"/>
  <c r="Q6" i="1198"/>
  <c r="P6" i="1198"/>
  <c r="O6" i="1198"/>
  <c r="N6" i="1198"/>
  <c r="L6" i="1198"/>
  <c r="K6" i="1198"/>
  <c r="J6" i="1198"/>
  <c r="I6" i="1198"/>
  <c r="Q5" i="1198"/>
  <c r="P5" i="1198"/>
  <c r="F5" i="1197" s="1"/>
  <c r="O5" i="1198"/>
  <c r="N5" i="1198"/>
  <c r="D5" i="1197" s="1"/>
  <c r="L5" i="1198"/>
  <c r="K5" i="1198"/>
  <c r="J5" i="1198"/>
  <c r="I5" i="1198"/>
  <c r="Q4" i="1198"/>
  <c r="P4" i="1198"/>
  <c r="O4" i="1198"/>
  <c r="N4" i="1198"/>
  <c r="L4" i="1198"/>
  <c r="K4" i="1198"/>
  <c r="J4" i="1198"/>
  <c r="I4" i="1198"/>
  <c r="Q3" i="1198"/>
  <c r="P3" i="1198"/>
  <c r="F4" i="1197" s="1"/>
  <c r="O3" i="1198"/>
  <c r="N3" i="1198"/>
  <c r="D4" i="1197" s="1"/>
  <c r="L3" i="1198"/>
  <c r="K3" i="1198"/>
  <c r="J3" i="1198"/>
  <c r="I3" i="1198"/>
  <c r="L1" i="1198"/>
  <c r="Q1" i="1198" s="1"/>
  <c r="K1" i="1198"/>
  <c r="P1" i="1198" s="1"/>
  <c r="J1" i="1198"/>
  <c r="O1" i="1198" s="1"/>
  <c r="I1" i="1198"/>
  <c r="N1" i="1198" s="1"/>
  <c r="K55" i="1197"/>
  <c r="I55" i="1197"/>
  <c r="G55" i="1197"/>
  <c r="E55" i="1197"/>
  <c r="K54" i="1197"/>
  <c r="I54" i="1197"/>
  <c r="G54" i="1197"/>
  <c r="E54" i="1197"/>
  <c r="H53" i="1197"/>
  <c r="K35" i="1197"/>
  <c r="I35" i="1197"/>
  <c r="G35" i="1197"/>
  <c r="E35" i="1197"/>
  <c r="K34" i="1197"/>
  <c r="I34" i="1197"/>
  <c r="G34" i="1197"/>
  <c r="E34" i="1197"/>
  <c r="K33" i="1197"/>
  <c r="K52" i="1197" s="1"/>
  <c r="I33" i="1197"/>
  <c r="I52" i="1197" s="1"/>
  <c r="G33" i="1197"/>
  <c r="G52" i="1197" s="1"/>
  <c r="E33" i="1197"/>
  <c r="E52" i="1197" s="1"/>
  <c r="K32" i="1197"/>
  <c r="I32" i="1197"/>
  <c r="I45" i="1197" s="1"/>
  <c r="G32" i="1197"/>
  <c r="G50" i="1197" s="1"/>
  <c r="E32" i="1197"/>
  <c r="E45" i="1197" s="1"/>
  <c r="K31" i="1197"/>
  <c r="I31" i="1197"/>
  <c r="G31" i="1197"/>
  <c r="E31" i="1197"/>
  <c r="K30" i="1197"/>
  <c r="I30" i="1197"/>
  <c r="G30" i="1197"/>
  <c r="G43" i="1197" s="1"/>
  <c r="E30" i="1197"/>
  <c r="D30" i="1197"/>
  <c r="K28" i="1197"/>
  <c r="I28" i="1197"/>
  <c r="G28" i="1197"/>
  <c r="E28" i="1197"/>
  <c r="G26" i="1197"/>
  <c r="E26" i="1197"/>
  <c r="G25" i="1197"/>
  <c r="E25" i="1197"/>
  <c r="K22" i="1197"/>
  <c r="G9" i="1197"/>
  <c r="E9" i="1197"/>
  <c r="G8" i="1197"/>
  <c r="E8" i="1197"/>
  <c r="G7" i="1197"/>
  <c r="G23" i="1197" s="1"/>
  <c r="E7" i="1197"/>
  <c r="E23" i="1197" s="1"/>
  <c r="G6" i="1197"/>
  <c r="E6" i="1197"/>
  <c r="E21" i="1197" s="1"/>
  <c r="G5" i="1197"/>
  <c r="E5" i="1197"/>
  <c r="G4" i="1197"/>
  <c r="E4" i="1197"/>
  <c r="E16" i="1197" s="1"/>
  <c r="G2" i="1197"/>
  <c r="E2" i="1197"/>
  <c r="K57" i="1191"/>
  <c r="AF38" i="1193"/>
  <c r="AE38" i="1193"/>
  <c r="J34" i="1191" s="1"/>
  <c r="AD38" i="1193"/>
  <c r="AC38" i="1193"/>
  <c r="H34" i="1191" s="1"/>
  <c r="AB38" i="1193"/>
  <c r="AA38" i="1193"/>
  <c r="F34" i="1191" s="1"/>
  <c r="Z38" i="1193"/>
  <c r="Y38" i="1193"/>
  <c r="D34" i="1191" s="1"/>
  <c r="D53" i="1191" s="1"/>
  <c r="W38" i="1193"/>
  <c r="V38" i="1193"/>
  <c r="U38" i="1193"/>
  <c r="T38" i="1193"/>
  <c r="S38" i="1193"/>
  <c r="R38" i="1193"/>
  <c r="Q38" i="1193"/>
  <c r="P38" i="1193"/>
  <c r="AF37" i="1193"/>
  <c r="AE37" i="1193"/>
  <c r="AD37" i="1193"/>
  <c r="AC37" i="1193"/>
  <c r="AB37" i="1193"/>
  <c r="AA37" i="1193"/>
  <c r="Z37" i="1193"/>
  <c r="Y37" i="1193"/>
  <c r="W37" i="1193"/>
  <c r="V37" i="1193"/>
  <c r="U37" i="1193"/>
  <c r="T37" i="1193"/>
  <c r="S37" i="1193"/>
  <c r="R37" i="1193"/>
  <c r="Q37" i="1193"/>
  <c r="P37" i="1193"/>
  <c r="AF36" i="1193"/>
  <c r="AE36" i="1193"/>
  <c r="AD36" i="1193"/>
  <c r="AC36" i="1193"/>
  <c r="AB36" i="1193"/>
  <c r="AA36" i="1193"/>
  <c r="Z36" i="1193"/>
  <c r="Y36" i="1193"/>
  <c r="W36" i="1193"/>
  <c r="V36" i="1193"/>
  <c r="U36" i="1193"/>
  <c r="T36" i="1193"/>
  <c r="S36" i="1193"/>
  <c r="R36" i="1193"/>
  <c r="Q36" i="1193"/>
  <c r="P36" i="1193"/>
  <c r="AF35" i="1193"/>
  <c r="AE35" i="1193"/>
  <c r="AD35" i="1193"/>
  <c r="AC35" i="1193"/>
  <c r="AB35" i="1193"/>
  <c r="AA35" i="1193"/>
  <c r="Z35" i="1193"/>
  <c r="Y35" i="1193"/>
  <c r="W35" i="1193"/>
  <c r="V35" i="1193"/>
  <c r="U35" i="1193"/>
  <c r="T35" i="1193"/>
  <c r="S35" i="1193"/>
  <c r="R35" i="1193"/>
  <c r="Q35" i="1193"/>
  <c r="P35" i="1193"/>
  <c r="AF34" i="1193"/>
  <c r="AE34" i="1193"/>
  <c r="J35" i="1191" s="1"/>
  <c r="AD34" i="1193"/>
  <c r="AC34" i="1193"/>
  <c r="H35" i="1191" s="1"/>
  <c r="AB34" i="1193"/>
  <c r="AA34" i="1193"/>
  <c r="F35" i="1191" s="1"/>
  <c r="Z34" i="1193"/>
  <c r="Y34" i="1193"/>
  <c r="D35" i="1191" s="1"/>
  <c r="W34" i="1193"/>
  <c r="V34" i="1193"/>
  <c r="U34" i="1193"/>
  <c r="T34" i="1193"/>
  <c r="S34" i="1193"/>
  <c r="R34" i="1193"/>
  <c r="Q34" i="1193"/>
  <c r="P34" i="1193"/>
  <c r="AF33" i="1193"/>
  <c r="AE33" i="1193"/>
  <c r="J33" i="1191" s="1"/>
  <c r="J40" i="1191" s="1"/>
  <c r="AD33" i="1193"/>
  <c r="AC33" i="1193"/>
  <c r="H33" i="1191" s="1"/>
  <c r="H40" i="1191" s="1"/>
  <c r="AB33" i="1193"/>
  <c r="AA33" i="1193"/>
  <c r="F33" i="1191" s="1"/>
  <c r="F40" i="1191" s="1"/>
  <c r="Z33" i="1193"/>
  <c r="Y33" i="1193"/>
  <c r="D33" i="1191" s="1"/>
  <c r="D40" i="1191" s="1"/>
  <c r="W33" i="1193"/>
  <c r="V33" i="1193"/>
  <c r="U33" i="1193"/>
  <c r="T33" i="1193"/>
  <c r="S33" i="1193"/>
  <c r="R33" i="1193"/>
  <c r="Q33" i="1193"/>
  <c r="P33" i="1193"/>
  <c r="AF32" i="1193"/>
  <c r="AE32" i="1193"/>
  <c r="AD32" i="1193"/>
  <c r="AC32" i="1193"/>
  <c r="AB32" i="1193"/>
  <c r="AA32" i="1193"/>
  <c r="Z32" i="1193"/>
  <c r="Y32" i="1193"/>
  <c r="W32" i="1193"/>
  <c r="V32" i="1193"/>
  <c r="U32" i="1193"/>
  <c r="T32" i="1193"/>
  <c r="S32" i="1193"/>
  <c r="R32" i="1193"/>
  <c r="Q32" i="1193"/>
  <c r="P32" i="1193"/>
  <c r="AF31" i="1193"/>
  <c r="AE31" i="1193"/>
  <c r="AD31" i="1193"/>
  <c r="AC31" i="1193"/>
  <c r="H54" i="1191" s="1"/>
  <c r="AB31" i="1193"/>
  <c r="AA31" i="1193"/>
  <c r="Z31" i="1193"/>
  <c r="Y31" i="1193"/>
  <c r="W31" i="1193"/>
  <c r="V31" i="1193"/>
  <c r="U31" i="1193"/>
  <c r="T31" i="1193"/>
  <c r="S31" i="1193"/>
  <c r="R31" i="1193"/>
  <c r="Q31" i="1193"/>
  <c r="P31" i="1193"/>
  <c r="AF30" i="1193"/>
  <c r="AE30" i="1193"/>
  <c r="AD30" i="1193"/>
  <c r="AC30" i="1193"/>
  <c r="AB30" i="1193"/>
  <c r="AA30" i="1193"/>
  <c r="Z30" i="1193"/>
  <c r="Y30" i="1193"/>
  <c r="W30" i="1193"/>
  <c r="V30" i="1193"/>
  <c r="U30" i="1193"/>
  <c r="T30" i="1193"/>
  <c r="S30" i="1193"/>
  <c r="R30" i="1193"/>
  <c r="Q30" i="1193"/>
  <c r="P30" i="1193"/>
  <c r="AF29" i="1193"/>
  <c r="AE29" i="1193"/>
  <c r="AD29" i="1193"/>
  <c r="AC29" i="1193"/>
  <c r="AB29" i="1193"/>
  <c r="AA29" i="1193"/>
  <c r="Z29" i="1193"/>
  <c r="Y29" i="1193"/>
  <c r="W29" i="1193"/>
  <c r="V29" i="1193"/>
  <c r="U29" i="1193"/>
  <c r="T29" i="1193"/>
  <c r="S29" i="1193"/>
  <c r="R29" i="1193"/>
  <c r="Q29" i="1193"/>
  <c r="P29" i="1193"/>
  <c r="AF28" i="1193"/>
  <c r="AE28" i="1193"/>
  <c r="AD28" i="1193"/>
  <c r="AC28" i="1193"/>
  <c r="AB28" i="1193"/>
  <c r="AA28" i="1193"/>
  <c r="Z28" i="1193"/>
  <c r="Y28" i="1193"/>
  <c r="W28" i="1193"/>
  <c r="V28" i="1193"/>
  <c r="U28" i="1193"/>
  <c r="T28" i="1193"/>
  <c r="S28" i="1193"/>
  <c r="R28" i="1193"/>
  <c r="Q28" i="1193"/>
  <c r="P28" i="1193"/>
  <c r="AF27" i="1193"/>
  <c r="AE27" i="1193"/>
  <c r="AD27" i="1193"/>
  <c r="AC27" i="1193"/>
  <c r="AB27" i="1193"/>
  <c r="AA27" i="1193"/>
  <c r="Z27" i="1193"/>
  <c r="Y27" i="1193"/>
  <c r="W27" i="1193"/>
  <c r="V27" i="1193"/>
  <c r="U27" i="1193"/>
  <c r="T27" i="1193"/>
  <c r="S27" i="1193"/>
  <c r="R27" i="1193"/>
  <c r="Q27" i="1193"/>
  <c r="P27" i="1193"/>
  <c r="AF26" i="1193"/>
  <c r="AE26" i="1193"/>
  <c r="AD26" i="1193"/>
  <c r="AC26" i="1193"/>
  <c r="AB26" i="1193"/>
  <c r="AA26" i="1193"/>
  <c r="Z26" i="1193"/>
  <c r="Y26" i="1193"/>
  <c r="W26" i="1193"/>
  <c r="V26" i="1193"/>
  <c r="U26" i="1193"/>
  <c r="T26" i="1193"/>
  <c r="S26" i="1193"/>
  <c r="R26" i="1193"/>
  <c r="Q26" i="1193"/>
  <c r="P26" i="1193"/>
  <c r="AF25" i="1193"/>
  <c r="AE25" i="1193"/>
  <c r="AD25" i="1193"/>
  <c r="AC25" i="1193"/>
  <c r="AB25" i="1193"/>
  <c r="AA25" i="1193"/>
  <c r="Z25" i="1193"/>
  <c r="Y25" i="1193"/>
  <c r="W25" i="1193"/>
  <c r="V25" i="1193"/>
  <c r="U25" i="1193"/>
  <c r="T25" i="1193"/>
  <c r="S25" i="1193"/>
  <c r="R25" i="1193"/>
  <c r="Q25" i="1193"/>
  <c r="P25" i="1193"/>
  <c r="AF24" i="1193"/>
  <c r="AE24" i="1193"/>
  <c r="AD24" i="1193"/>
  <c r="AC24" i="1193"/>
  <c r="AB24" i="1193"/>
  <c r="AA24" i="1193"/>
  <c r="Z24" i="1193"/>
  <c r="Y24" i="1193"/>
  <c r="W24" i="1193"/>
  <c r="V24" i="1193"/>
  <c r="U24" i="1193"/>
  <c r="T24" i="1193"/>
  <c r="S24" i="1193"/>
  <c r="R24" i="1193"/>
  <c r="Q24" i="1193"/>
  <c r="P24" i="1193"/>
  <c r="AF23" i="1193"/>
  <c r="AE23" i="1193"/>
  <c r="AD23" i="1193"/>
  <c r="AC23" i="1193"/>
  <c r="H55" i="1191" s="1"/>
  <c r="AB23" i="1193"/>
  <c r="AA23" i="1193"/>
  <c r="Z23" i="1193"/>
  <c r="Y23" i="1193"/>
  <c r="W23" i="1193"/>
  <c r="V23" i="1193"/>
  <c r="U23" i="1193"/>
  <c r="T23" i="1193"/>
  <c r="S23" i="1193"/>
  <c r="R23" i="1193"/>
  <c r="Q23" i="1193"/>
  <c r="P23" i="1193"/>
  <c r="AF22" i="1193"/>
  <c r="AE22" i="1193"/>
  <c r="AD22" i="1193"/>
  <c r="AC22" i="1193"/>
  <c r="AB22" i="1193"/>
  <c r="AA22" i="1193"/>
  <c r="Z22" i="1193"/>
  <c r="Y22" i="1193"/>
  <c r="W22" i="1193"/>
  <c r="V22" i="1193"/>
  <c r="U22" i="1193"/>
  <c r="T22" i="1193"/>
  <c r="S22" i="1193"/>
  <c r="R22" i="1193"/>
  <c r="Q22" i="1193"/>
  <c r="P22" i="1193"/>
  <c r="AF21" i="1193"/>
  <c r="AE21" i="1193"/>
  <c r="AD21" i="1193"/>
  <c r="AC21" i="1193"/>
  <c r="AB21" i="1193"/>
  <c r="AA21" i="1193"/>
  <c r="Z21" i="1193"/>
  <c r="Y21" i="1193"/>
  <c r="W21" i="1193"/>
  <c r="V21" i="1193"/>
  <c r="U21" i="1193"/>
  <c r="T21" i="1193"/>
  <c r="S21" i="1193"/>
  <c r="R21" i="1193"/>
  <c r="Q21" i="1193"/>
  <c r="P21" i="1193"/>
  <c r="AF20" i="1193"/>
  <c r="AE20" i="1193"/>
  <c r="AD20" i="1193"/>
  <c r="AC20" i="1193"/>
  <c r="AB20" i="1193"/>
  <c r="AA20" i="1193"/>
  <c r="Z20" i="1193"/>
  <c r="Y20" i="1193"/>
  <c r="W20" i="1193"/>
  <c r="V20" i="1193"/>
  <c r="U20" i="1193"/>
  <c r="T20" i="1193"/>
  <c r="S20" i="1193"/>
  <c r="R20" i="1193"/>
  <c r="Q20" i="1193"/>
  <c r="P20" i="1193"/>
  <c r="AF19" i="1193"/>
  <c r="AE19" i="1193"/>
  <c r="J55" i="1191" s="1"/>
  <c r="AD19" i="1193"/>
  <c r="AC19" i="1193"/>
  <c r="AB19" i="1193"/>
  <c r="AA19" i="1193"/>
  <c r="F55" i="1191" s="1"/>
  <c r="Z19" i="1193"/>
  <c r="Y19" i="1193"/>
  <c r="D55" i="1191" s="1"/>
  <c r="W19" i="1193"/>
  <c r="V19" i="1193"/>
  <c r="U19" i="1193"/>
  <c r="T19" i="1193"/>
  <c r="S19" i="1193"/>
  <c r="R19" i="1193"/>
  <c r="Q19" i="1193"/>
  <c r="P19" i="1193"/>
  <c r="W18" i="1193"/>
  <c r="V18" i="1193"/>
  <c r="U18" i="1193"/>
  <c r="T18" i="1193"/>
  <c r="S18" i="1193"/>
  <c r="R18" i="1193"/>
  <c r="Q18" i="1193"/>
  <c r="P18" i="1193"/>
  <c r="AF17" i="1193"/>
  <c r="AE17" i="1193"/>
  <c r="AD17" i="1193"/>
  <c r="AC17" i="1193"/>
  <c r="AB17" i="1193"/>
  <c r="AA17" i="1193"/>
  <c r="Z17" i="1193"/>
  <c r="Y17" i="1193"/>
  <c r="W17" i="1193"/>
  <c r="V17" i="1193"/>
  <c r="U17" i="1193"/>
  <c r="T17" i="1193"/>
  <c r="S17" i="1193"/>
  <c r="R17" i="1193"/>
  <c r="Q17" i="1193"/>
  <c r="P17" i="1193"/>
  <c r="AF16" i="1193"/>
  <c r="AE16" i="1193"/>
  <c r="AD16" i="1193"/>
  <c r="AC16" i="1193"/>
  <c r="AB16" i="1193"/>
  <c r="AA16" i="1193"/>
  <c r="Z16" i="1193"/>
  <c r="Y16" i="1193"/>
  <c r="W16" i="1193"/>
  <c r="V16" i="1193"/>
  <c r="U16" i="1193"/>
  <c r="T16" i="1193"/>
  <c r="S16" i="1193"/>
  <c r="R16" i="1193"/>
  <c r="Q16" i="1193"/>
  <c r="P16" i="1193"/>
  <c r="AF15" i="1193"/>
  <c r="AE15" i="1193"/>
  <c r="J32" i="1191" s="1"/>
  <c r="AD15" i="1193"/>
  <c r="AC15" i="1193"/>
  <c r="H32" i="1191" s="1"/>
  <c r="AB15" i="1193"/>
  <c r="AA15" i="1193"/>
  <c r="F32" i="1191" s="1"/>
  <c r="Z15" i="1193"/>
  <c r="Y15" i="1193"/>
  <c r="D32" i="1191" s="1"/>
  <c r="H44" i="1191" s="1"/>
  <c r="W15" i="1193"/>
  <c r="V15" i="1193"/>
  <c r="U15" i="1193"/>
  <c r="T15" i="1193"/>
  <c r="S15" i="1193"/>
  <c r="R15" i="1193"/>
  <c r="Q15" i="1193"/>
  <c r="P15" i="1193"/>
  <c r="AF14" i="1193"/>
  <c r="AE14" i="1193"/>
  <c r="AD14" i="1193"/>
  <c r="AC14" i="1193"/>
  <c r="AB14" i="1193"/>
  <c r="AA14" i="1193"/>
  <c r="Z14" i="1193"/>
  <c r="Y14" i="1193"/>
  <c r="W14" i="1193"/>
  <c r="V14" i="1193"/>
  <c r="U14" i="1193"/>
  <c r="T14" i="1193"/>
  <c r="S14" i="1193"/>
  <c r="R14" i="1193"/>
  <c r="Q14" i="1193"/>
  <c r="P14" i="1193"/>
  <c r="AF13" i="1193"/>
  <c r="AE13" i="1193"/>
  <c r="AD13" i="1193"/>
  <c r="AC13" i="1193"/>
  <c r="AB13" i="1193"/>
  <c r="AA13" i="1193"/>
  <c r="Z13" i="1193"/>
  <c r="Y13" i="1193"/>
  <c r="W13" i="1193"/>
  <c r="V13" i="1193"/>
  <c r="U13" i="1193"/>
  <c r="T13" i="1193"/>
  <c r="S13" i="1193"/>
  <c r="R13" i="1193"/>
  <c r="Q13" i="1193"/>
  <c r="P13" i="1193"/>
  <c r="AF12" i="1193"/>
  <c r="AE12" i="1193"/>
  <c r="AD12" i="1193"/>
  <c r="AC12" i="1193"/>
  <c r="AB12" i="1193"/>
  <c r="AA12" i="1193"/>
  <c r="Z12" i="1193"/>
  <c r="Y12" i="1193"/>
  <c r="W12" i="1193"/>
  <c r="V12" i="1193"/>
  <c r="U12" i="1193"/>
  <c r="T12" i="1193"/>
  <c r="S12" i="1193"/>
  <c r="R12" i="1193"/>
  <c r="Q12" i="1193"/>
  <c r="P12" i="1193"/>
  <c r="AF11" i="1193"/>
  <c r="AE11" i="1193"/>
  <c r="AD11" i="1193"/>
  <c r="AC11" i="1193"/>
  <c r="AB11" i="1193"/>
  <c r="AA11" i="1193"/>
  <c r="Z11" i="1193"/>
  <c r="Y11" i="1193"/>
  <c r="W11" i="1193"/>
  <c r="V11" i="1193"/>
  <c r="U11" i="1193"/>
  <c r="T11" i="1193"/>
  <c r="S11" i="1193"/>
  <c r="R11" i="1193"/>
  <c r="Q11" i="1193"/>
  <c r="P11" i="1193"/>
  <c r="AF10" i="1193"/>
  <c r="AE10" i="1193"/>
  <c r="AD10" i="1193"/>
  <c r="AC10" i="1193"/>
  <c r="AB10" i="1193"/>
  <c r="AA10" i="1193"/>
  <c r="Z10" i="1193"/>
  <c r="Y10" i="1193"/>
  <c r="W10" i="1193"/>
  <c r="V10" i="1193"/>
  <c r="U10" i="1193"/>
  <c r="T10" i="1193"/>
  <c r="S10" i="1193"/>
  <c r="R10" i="1193"/>
  <c r="Q10" i="1193"/>
  <c r="P10" i="1193"/>
  <c r="AF9" i="1193"/>
  <c r="AE9" i="1193"/>
  <c r="AD9" i="1193"/>
  <c r="AC9" i="1193"/>
  <c r="AB9" i="1193"/>
  <c r="AA9" i="1193"/>
  <c r="Z9" i="1193"/>
  <c r="Y9" i="1193"/>
  <c r="W9" i="1193"/>
  <c r="V9" i="1193"/>
  <c r="U9" i="1193"/>
  <c r="T9" i="1193"/>
  <c r="S9" i="1193"/>
  <c r="R9" i="1193"/>
  <c r="Q9" i="1193"/>
  <c r="P9" i="1193"/>
  <c r="AF8" i="1193"/>
  <c r="AE8" i="1193"/>
  <c r="AD8" i="1193"/>
  <c r="AC8" i="1193"/>
  <c r="AB8" i="1193"/>
  <c r="AA8" i="1193"/>
  <c r="Z8" i="1193"/>
  <c r="Y8" i="1193"/>
  <c r="W8" i="1193"/>
  <c r="V8" i="1193"/>
  <c r="U8" i="1193"/>
  <c r="T8" i="1193"/>
  <c r="S8" i="1193"/>
  <c r="R8" i="1193"/>
  <c r="Q8" i="1193"/>
  <c r="P8" i="1193"/>
  <c r="AF7" i="1193"/>
  <c r="AE7" i="1193"/>
  <c r="AD7" i="1193"/>
  <c r="AC7" i="1193"/>
  <c r="AB7" i="1193"/>
  <c r="AA7" i="1193"/>
  <c r="Z7" i="1193"/>
  <c r="Y7" i="1193"/>
  <c r="W7" i="1193"/>
  <c r="V7" i="1193"/>
  <c r="U7" i="1193"/>
  <c r="T7" i="1193"/>
  <c r="S7" i="1193"/>
  <c r="R7" i="1193"/>
  <c r="Q7" i="1193"/>
  <c r="P7" i="1193"/>
  <c r="AF6" i="1193"/>
  <c r="AE6" i="1193"/>
  <c r="AD6" i="1193"/>
  <c r="AC6" i="1193"/>
  <c r="AB6" i="1193"/>
  <c r="AA6" i="1193"/>
  <c r="Z6" i="1193"/>
  <c r="Y6" i="1193"/>
  <c r="W6" i="1193"/>
  <c r="V6" i="1193"/>
  <c r="U6" i="1193"/>
  <c r="T6" i="1193"/>
  <c r="S6" i="1193"/>
  <c r="R6" i="1193"/>
  <c r="Q6" i="1193"/>
  <c r="P6" i="1193"/>
  <c r="AF5" i="1193"/>
  <c r="AE5" i="1193"/>
  <c r="J31" i="1191" s="1"/>
  <c r="AD5" i="1193"/>
  <c r="AC5" i="1193"/>
  <c r="H31" i="1191" s="1"/>
  <c r="AB5" i="1193"/>
  <c r="AA5" i="1193"/>
  <c r="F31" i="1191" s="1"/>
  <c r="Z5" i="1193"/>
  <c r="Y5" i="1193"/>
  <c r="D31" i="1191" s="1"/>
  <c r="W5" i="1193"/>
  <c r="V5" i="1193"/>
  <c r="U5" i="1193"/>
  <c r="T5" i="1193"/>
  <c r="S5" i="1193"/>
  <c r="R5" i="1193"/>
  <c r="Q5" i="1193"/>
  <c r="P5" i="1193"/>
  <c r="AF4" i="1193"/>
  <c r="AE4" i="1193"/>
  <c r="AD4" i="1193"/>
  <c r="AC4" i="1193"/>
  <c r="AB4" i="1193"/>
  <c r="AA4" i="1193"/>
  <c r="Z4" i="1193"/>
  <c r="Y4" i="1193"/>
  <c r="W4" i="1193"/>
  <c r="V4" i="1193"/>
  <c r="U4" i="1193"/>
  <c r="T4" i="1193"/>
  <c r="S4" i="1193"/>
  <c r="R4" i="1193"/>
  <c r="Q4" i="1193"/>
  <c r="P4" i="1193"/>
  <c r="AF3" i="1193"/>
  <c r="AE3" i="1193"/>
  <c r="J30" i="1191" s="1"/>
  <c r="AD3" i="1193"/>
  <c r="AC3" i="1193"/>
  <c r="H30" i="1191" s="1"/>
  <c r="AB3" i="1193"/>
  <c r="AA3" i="1193"/>
  <c r="F30" i="1191" s="1"/>
  <c r="F43" i="1191" s="1"/>
  <c r="Z3" i="1193"/>
  <c r="Y3" i="1193"/>
  <c r="W3" i="1193"/>
  <c r="V3" i="1193"/>
  <c r="U3" i="1193"/>
  <c r="T3" i="1193"/>
  <c r="S3" i="1193"/>
  <c r="R3" i="1193"/>
  <c r="Q3" i="1193"/>
  <c r="P3" i="1193"/>
  <c r="W1" i="1193"/>
  <c r="AB1" i="1193" s="1"/>
  <c r="AB18" i="1193" s="1"/>
  <c r="V1" i="1193"/>
  <c r="AA1" i="1193" s="1"/>
  <c r="U1" i="1193"/>
  <c r="Z1" i="1193" s="1"/>
  <c r="Z18" i="1193" s="1"/>
  <c r="T1" i="1193"/>
  <c r="Y1" i="1193" s="1"/>
  <c r="S1" i="1193"/>
  <c r="AF1" i="1193" s="1"/>
  <c r="AF18" i="1193" s="1"/>
  <c r="R1" i="1193"/>
  <c r="AE1" i="1193" s="1"/>
  <c r="Q1" i="1193"/>
  <c r="AD1" i="1193" s="1"/>
  <c r="AD18" i="1193" s="1"/>
  <c r="P1" i="1193"/>
  <c r="AC1" i="1193" s="1"/>
  <c r="Q38" i="1192"/>
  <c r="P38" i="1192"/>
  <c r="O38" i="1192"/>
  <c r="N38" i="1192"/>
  <c r="L38" i="1192"/>
  <c r="K38" i="1192"/>
  <c r="J38" i="1192"/>
  <c r="I38" i="1192"/>
  <c r="Q37" i="1192"/>
  <c r="P37" i="1192"/>
  <c r="O37" i="1192"/>
  <c r="N37" i="1192"/>
  <c r="L37" i="1192"/>
  <c r="K37" i="1192"/>
  <c r="J37" i="1192"/>
  <c r="I37" i="1192"/>
  <c r="Q36" i="1192"/>
  <c r="P36" i="1192"/>
  <c r="O36" i="1192"/>
  <c r="N36" i="1192"/>
  <c r="L36" i="1192"/>
  <c r="K36" i="1192"/>
  <c r="J36" i="1192"/>
  <c r="I36" i="1192"/>
  <c r="Q35" i="1192"/>
  <c r="P35" i="1192"/>
  <c r="O35" i="1192"/>
  <c r="N35" i="1192"/>
  <c r="L35" i="1192"/>
  <c r="K35" i="1192"/>
  <c r="J35" i="1192"/>
  <c r="I35" i="1192"/>
  <c r="Q34" i="1192"/>
  <c r="P34" i="1192"/>
  <c r="F9" i="1191" s="1"/>
  <c r="O34" i="1192"/>
  <c r="N34" i="1192"/>
  <c r="D9" i="1191" s="1"/>
  <c r="L34" i="1192"/>
  <c r="K34" i="1192"/>
  <c r="J34" i="1192"/>
  <c r="I34" i="1192"/>
  <c r="Q33" i="1192"/>
  <c r="P33" i="1192"/>
  <c r="F7" i="1191" s="1"/>
  <c r="O33" i="1192"/>
  <c r="N33" i="1192"/>
  <c r="D7" i="1191" s="1"/>
  <c r="L33" i="1192"/>
  <c r="K33" i="1192"/>
  <c r="J33" i="1192"/>
  <c r="I33" i="1192"/>
  <c r="Q32" i="1192"/>
  <c r="P32" i="1192"/>
  <c r="O32" i="1192"/>
  <c r="N32" i="1192"/>
  <c r="L32" i="1192"/>
  <c r="K32" i="1192"/>
  <c r="J32" i="1192"/>
  <c r="I32" i="1192"/>
  <c r="Q31" i="1192"/>
  <c r="P31" i="1192"/>
  <c r="O31" i="1192"/>
  <c r="N31" i="1192"/>
  <c r="L31" i="1192"/>
  <c r="K31" i="1192"/>
  <c r="J31" i="1192"/>
  <c r="I31" i="1192"/>
  <c r="Q30" i="1192"/>
  <c r="P30" i="1192"/>
  <c r="O30" i="1192"/>
  <c r="N30" i="1192"/>
  <c r="L30" i="1192"/>
  <c r="K30" i="1192"/>
  <c r="J30" i="1192"/>
  <c r="I30" i="1192"/>
  <c r="Q29" i="1192"/>
  <c r="P29" i="1192"/>
  <c r="F8" i="1191" s="1"/>
  <c r="F24" i="1191" s="1"/>
  <c r="O29" i="1192"/>
  <c r="N29" i="1192"/>
  <c r="D8" i="1191" s="1"/>
  <c r="D24" i="1191" s="1"/>
  <c r="L29" i="1192"/>
  <c r="K29" i="1192"/>
  <c r="J29" i="1192"/>
  <c r="I29" i="1192"/>
  <c r="Q28" i="1192"/>
  <c r="P28" i="1192"/>
  <c r="O28" i="1192"/>
  <c r="N28" i="1192"/>
  <c r="L28" i="1192"/>
  <c r="K28" i="1192"/>
  <c r="J28" i="1192"/>
  <c r="I28" i="1192"/>
  <c r="Q27" i="1192"/>
  <c r="P27" i="1192"/>
  <c r="O27" i="1192"/>
  <c r="N27" i="1192"/>
  <c r="L27" i="1192"/>
  <c r="K27" i="1192"/>
  <c r="J27" i="1192"/>
  <c r="I27" i="1192"/>
  <c r="Q26" i="1192"/>
  <c r="P26" i="1192"/>
  <c r="O26" i="1192"/>
  <c r="N26" i="1192"/>
  <c r="L26" i="1192"/>
  <c r="K26" i="1192"/>
  <c r="J26" i="1192"/>
  <c r="I26" i="1192"/>
  <c r="Q25" i="1192"/>
  <c r="P25" i="1192"/>
  <c r="O25" i="1192"/>
  <c r="N25" i="1192"/>
  <c r="L25" i="1192"/>
  <c r="K25" i="1192"/>
  <c r="J25" i="1192"/>
  <c r="I25" i="1192"/>
  <c r="Q24" i="1192"/>
  <c r="P24" i="1192"/>
  <c r="O24" i="1192"/>
  <c r="N24" i="1192"/>
  <c r="L24" i="1192"/>
  <c r="K24" i="1192"/>
  <c r="J24" i="1192"/>
  <c r="I24" i="1192"/>
  <c r="Q23" i="1192"/>
  <c r="P23" i="1192"/>
  <c r="O23" i="1192"/>
  <c r="N23" i="1192"/>
  <c r="L23" i="1192"/>
  <c r="K23" i="1192"/>
  <c r="J23" i="1192"/>
  <c r="I23" i="1192"/>
  <c r="Q22" i="1192"/>
  <c r="P22" i="1192"/>
  <c r="O22" i="1192"/>
  <c r="N22" i="1192"/>
  <c r="L22" i="1192"/>
  <c r="K22" i="1192"/>
  <c r="J22" i="1192"/>
  <c r="I22" i="1192"/>
  <c r="Q21" i="1192"/>
  <c r="P21" i="1192"/>
  <c r="O21" i="1192"/>
  <c r="N21" i="1192"/>
  <c r="L21" i="1192"/>
  <c r="K21" i="1192"/>
  <c r="J21" i="1192"/>
  <c r="I21" i="1192"/>
  <c r="Q20" i="1192"/>
  <c r="P20" i="1192"/>
  <c r="O20" i="1192"/>
  <c r="N20" i="1192"/>
  <c r="L20" i="1192"/>
  <c r="K20" i="1192"/>
  <c r="J20" i="1192"/>
  <c r="I20" i="1192"/>
  <c r="Q19" i="1192"/>
  <c r="P19" i="1192"/>
  <c r="F26" i="1191" s="1"/>
  <c r="O19" i="1192"/>
  <c r="N19" i="1192"/>
  <c r="D26" i="1191" s="1"/>
  <c r="L19" i="1192"/>
  <c r="K19" i="1192"/>
  <c r="J19" i="1192"/>
  <c r="I19" i="1192"/>
  <c r="L18" i="1192"/>
  <c r="Q18" i="1192" s="1"/>
  <c r="K18" i="1192"/>
  <c r="P18" i="1192" s="1"/>
  <c r="F2" i="1191" s="1"/>
  <c r="J18" i="1192"/>
  <c r="O18" i="1192" s="1"/>
  <c r="I18" i="1192"/>
  <c r="N18" i="1192" s="1"/>
  <c r="D2" i="1191" s="1"/>
  <c r="Q17" i="1192"/>
  <c r="P17" i="1192"/>
  <c r="O17" i="1192"/>
  <c r="N17" i="1192"/>
  <c r="Q16" i="1192"/>
  <c r="P16" i="1192"/>
  <c r="O16" i="1192"/>
  <c r="N16" i="1192"/>
  <c r="L16" i="1192"/>
  <c r="K16" i="1192"/>
  <c r="J16" i="1192"/>
  <c r="I16" i="1192"/>
  <c r="Q15" i="1192"/>
  <c r="P15" i="1192"/>
  <c r="F6" i="1191" s="1"/>
  <c r="O15" i="1192"/>
  <c r="N15" i="1192"/>
  <c r="D6" i="1191" s="1"/>
  <c r="L15" i="1192"/>
  <c r="K15" i="1192"/>
  <c r="J15" i="1192"/>
  <c r="I15" i="1192"/>
  <c r="Q14" i="1192"/>
  <c r="P14" i="1192"/>
  <c r="O14" i="1192"/>
  <c r="N14" i="1192"/>
  <c r="L14" i="1192"/>
  <c r="K14" i="1192"/>
  <c r="J14" i="1192"/>
  <c r="I14" i="1192"/>
  <c r="Q13" i="1192"/>
  <c r="P13" i="1192"/>
  <c r="O13" i="1192"/>
  <c r="N13" i="1192"/>
  <c r="L13" i="1192"/>
  <c r="K13" i="1192"/>
  <c r="J13" i="1192"/>
  <c r="I13" i="1192"/>
  <c r="Q12" i="1192"/>
  <c r="P12" i="1192"/>
  <c r="O12" i="1192"/>
  <c r="N12" i="1192"/>
  <c r="L12" i="1192"/>
  <c r="K12" i="1192"/>
  <c r="J12" i="1192"/>
  <c r="I12" i="1192"/>
  <c r="Q11" i="1192"/>
  <c r="P11" i="1192"/>
  <c r="O11" i="1192"/>
  <c r="N11" i="1192"/>
  <c r="L11" i="1192"/>
  <c r="K11" i="1192"/>
  <c r="J11" i="1192"/>
  <c r="I11" i="1192"/>
  <c r="Q10" i="1192"/>
  <c r="P10" i="1192"/>
  <c r="O10" i="1192"/>
  <c r="N10" i="1192"/>
  <c r="L10" i="1192"/>
  <c r="K10" i="1192"/>
  <c r="J10" i="1192"/>
  <c r="I10" i="1192"/>
  <c r="Q9" i="1192"/>
  <c r="P9" i="1192"/>
  <c r="O9" i="1192"/>
  <c r="N9" i="1192"/>
  <c r="L9" i="1192"/>
  <c r="K9" i="1192"/>
  <c r="J9" i="1192"/>
  <c r="I9" i="1192"/>
  <c r="Q8" i="1192"/>
  <c r="P8" i="1192"/>
  <c r="O8" i="1192"/>
  <c r="N8" i="1192"/>
  <c r="L8" i="1192"/>
  <c r="K8" i="1192"/>
  <c r="J8" i="1192"/>
  <c r="I8" i="1192"/>
  <c r="Q7" i="1192"/>
  <c r="P7" i="1192"/>
  <c r="O7" i="1192"/>
  <c r="N7" i="1192"/>
  <c r="L7" i="1192"/>
  <c r="K7" i="1192"/>
  <c r="J7" i="1192"/>
  <c r="I7" i="1192"/>
  <c r="Q6" i="1192"/>
  <c r="P6" i="1192"/>
  <c r="O6" i="1192"/>
  <c r="N6" i="1192"/>
  <c r="L6" i="1192"/>
  <c r="K6" i="1192"/>
  <c r="J6" i="1192"/>
  <c r="I6" i="1192"/>
  <c r="Q5" i="1192"/>
  <c r="P5" i="1192"/>
  <c r="F5" i="1191" s="1"/>
  <c r="O5" i="1192"/>
  <c r="N5" i="1192"/>
  <c r="D5" i="1191" s="1"/>
  <c r="L5" i="1192"/>
  <c r="K5" i="1192"/>
  <c r="J5" i="1192"/>
  <c r="I5" i="1192"/>
  <c r="Q4" i="1192"/>
  <c r="P4" i="1192"/>
  <c r="O4" i="1192"/>
  <c r="N4" i="1192"/>
  <c r="L4" i="1192"/>
  <c r="K4" i="1192"/>
  <c r="J4" i="1192"/>
  <c r="I4" i="1192"/>
  <c r="Q3" i="1192"/>
  <c r="P3" i="1192"/>
  <c r="F4" i="1191" s="1"/>
  <c r="O3" i="1192"/>
  <c r="N3" i="1192"/>
  <c r="D4" i="1191" s="1"/>
  <c r="L3" i="1192"/>
  <c r="K3" i="1192"/>
  <c r="J3" i="1192"/>
  <c r="I3" i="1192"/>
  <c r="L1" i="1192"/>
  <c r="Q1" i="1192" s="1"/>
  <c r="K1" i="1192"/>
  <c r="P1" i="1192" s="1"/>
  <c r="J1" i="1192"/>
  <c r="O1" i="1192" s="1"/>
  <c r="I1" i="1192"/>
  <c r="N1" i="1192" s="1"/>
  <c r="K55" i="1191"/>
  <c r="I55" i="1191"/>
  <c r="G55" i="1191"/>
  <c r="E55" i="1191"/>
  <c r="K54" i="1191"/>
  <c r="I54" i="1191"/>
  <c r="G54" i="1191"/>
  <c r="E54" i="1191"/>
  <c r="H53" i="1191"/>
  <c r="H52" i="1191"/>
  <c r="E45" i="1191"/>
  <c r="K35" i="1191"/>
  <c r="I35" i="1191"/>
  <c r="G35" i="1191"/>
  <c r="E35" i="1191"/>
  <c r="K34" i="1191"/>
  <c r="I34" i="1191"/>
  <c r="G34" i="1191"/>
  <c r="E34" i="1191"/>
  <c r="K33" i="1191"/>
  <c r="K52" i="1191" s="1"/>
  <c r="I33" i="1191"/>
  <c r="I52" i="1191" s="1"/>
  <c r="G33" i="1191"/>
  <c r="G52" i="1191" s="1"/>
  <c r="E33" i="1191"/>
  <c r="E52" i="1191" s="1"/>
  <c r="K32" i="1191"/>
  <c r="I32" i="1191"/>
  <c r="I45" i="1191" s="1"/>
  <c r="G32" i="1191"/>
  <c r="G50" i="1191" s="1"/>
  <c r="E32" i="1191"/>
  <c r="K31" i="1191"/>
  <c r="I31" i="1191"/>
  <c r="G31" i="1191"/>
  <c r="E31" i="1191"/>
  <c r="K30" i="1191"/>
  <c r="I30" i="1191"/>
  <c r="G30" i="1191"/>
  <c r="G43" i="1191" s="1"/>
  <c r="E30" i="1191"/>
  <c r="D30" i="1191"/>
  <c r="K28" i="1191"/>
  <c r="I28" i="1191"/>
  <c r="G28" i="1191"/>
  <c r="E28" i="1191"/>
  <c r="G26" i="1191"/>
  <c r="E26" i="1191"/>
  <c r="G25" i="1191"/>
  <c r="E25" i="1191"/>
  <c r="K22" i="1191"/>
  <c r="G9" i="1191"/>
  <c r="E9" i="1191"/>
  <c r="G8" i="1191"/>
  <c r="E8" i="1191"/>
  <c r="G7" i="1191"/>
  <c r="G23" i="1191" s="1"/>
  <c r="E7" i="1191"/>
  <c r="E23" i="1191" s="1"/>
  <c r="G6" i="1191"/>
  <c r="E6" i="1191"/>
  <c r="E21" i="1191" s="1"/>
  <c r="G5" i="1191"/>
  <c r="E5" i="1191"/>
  <c r="G4" i="1191"/>
  <c r="E4" i="1191"/>
  <c r="E16" i="1191" s="1"/>
  <c r="G2" i="1191"/>
  <c r="E2" i="1191"/>
  <c r="K57" i="1188"/>
  <c r="G24" i="1210" l="1"/>
  <c r="F11" i="1210"/>
  <c r="G23" i="1210"/>
  <c r="H53" i="1210"/>
  <c r="J53" i="1210"/>
  <c r="I43" i="1210"/>
  <c r="K23" i="1210"/>
  <c r="E11" i="1210"/>
  <c r="G11" i="1210"/>
  <c r="E24" i="1210"/>
  <c r="F16" i="1210"/>
  <c r="D11" i="1210"/>
  <c r="D37" i="1210"/>
  <c r="F37" i="1210"/>
  <c r="D40" i="1210"/>
  <c r="D52" i="1210"/>
  <c r="F40" i="1210"/>
  <c r="F52" i="1210"/>
  <c r="D53" i="1210"/>
  <c r="F53" i="1210"/>
  <c r="E43" i="1210"/>
  <c r="G43" i="1210"/>
  <c r="J42" i="1210"/>
  <c r="E37" i="1210"/>
  <c r="G37" i="1210"/>
  <c r="E50" i="1210"/>
  <c r="J44" i="1210"/>
  <c r="G53" i="1210"/>
  <c r="H42" i="1210"/>
  <c r="H44" i="1210"/>
  <c r="D54" i="1210"/>
  <c r="F54" i="1210"/>
  <c r="K43" i="1210"/>
  <c r="K22" i="1210"/>
  <c r="I37" i="1210"/>
  <c r="K37" i="1210"/>
  <c r="H37" i="1210"/>
  <c r="J37" i="1210"/>
  <c r="H52" i="1210"/>
  <c r="K28" i="1210"/>
  <c r="J52" i="1210"/>
  <c r="I54" i="1210"/>
  <c r="K54" i="1210"/>
  <c r="F20" i="1210"/>
  <c r="F17" i="1210"/>
  <c r="F13" i="1210"/>
  <c r="D23" i="1210"/>
  <c r="D14" i="1210"/>
  <c r="F23" i="1210"/>
  <c r="F14" i="1210"/>
  <c r="D24" i="1210"/>
  <c r="F24" i="1210"/>
  <c r="D12" i="1210"/>
  <c r="F12" i="1210"/>
  <c r="D13" i="1210"/>
  <c r="G18" i="1210"/>
  <c r="G20" i="1210"/>
  <c r="G50" i="1210"/>
  <c r="I50" i="1210"/>
  <c r="I44" i="1210"/>
  <c r="K50" i="1210"/>
  <c r="K44" i="1210"/>
  <c r="G52" i="1210"/>
  <c r="E53" i="1210"/>
  <c r="I53" i="1210"/>
  <c r="K53" i="1210"/>
  <c r="G38" i="1210"/>
  <c r="K38" i="1210"/>
  <c r="G39" i="1210"/>
  <c r="K39" i="1210"/>
  <c r="G40" i="1210"/>
  <c r="K40" i="1210"/>
  <c r="K42" i="1210"/>
  <c r="H43" i="1210"/>
  <c r="E45" i="1210"/>
  <c r="I45" i="1210"/>
  <c r="G49" i="1210"/>
  <c r="K49" i="1210"/>
  <c r="H50" i="1210"/>
  <c r="K60" i="1210"/>
  <c r="K58" i="1210"/>
  <c r="D26" i="1210"/>
  <c r="D25" i="1210"/>
  <c r="F26" i="1210"/>
  <c r="F25" i="1210"/>
  <c r="H28" i="1210"/>
  <c r="AC18" i="1212"/>
  <c r="J28" i="1210"/>
  <c r="AE18" i="1212"/>
  <c r="D28" i="1210"/>
  <c r="Y18" i="1212"/>
  <c r="F28" i="1210"/>
  <c r="AA18" i="1212"/>
  <c r="E16" i="1210"/>
  <c r="G16" i="1210"/>
  <c r="E21" i="1210"/>
  <c r="G21" i="1210"/>
  <c r="E12" i="1210"/>
  <c r="G12" i="1210"/>
  <c r="E13" i="1210"/>
  <c r="E14" i="1210"/>
  <c r="G17" i="1210"/>
  <c r="E20" i="1210"/>
  <c r="F21" i="1210"/>
  <c r="F49" i="1210"/>
  <c r="H49" i="1210"/>
  <c r="J49" i="1210"/>
  <c r="E38" i="1210"/>
  <c r="I38" i="1210"/>
  <c r="E39" i="1210"/>
  <c r="E47" i="1210" s="1"/>
  <c r="I39" i="1210"/>
  <c r="E40" i="1210"/>
  <c r="I40" i="1210"/>
  <c r="I42" i="1210"/>
  <c r="F43" i="1210"/>
  <c r="J43" i="1210"/>
  <c r="G45" i="1210"/>
  <c r="K45" i="1210"/>
  <c r="E49" i="1210"/>
  <c r="I49" i="1210"/>
  <c r="F50" i="1210"/>
  <c r="J50" i="1210"/>
  <c r="K59" i="1210"/>
  <c r="E15" i="286" s="1"/>
  <c r="D38" i="1210"/>
  <c r="F38" i="1210"/>
  <c r="H38" i="1210"/>
  <c r="J38" i="1210"/>
  <c r="F39" i="1210"/>
  <c r="F47" i="1210" s="1"/>
  <c r="H39" i="1210"/>
  <c r="J39" i="1210"/>
  <c r="F45" i="1210"/>
  <c r="H45" i="1210"/>
  <c r="J45" i="1210"/>
  <c r="E11" i="1206"/>
  <c r="E24" i="1206"/>
  <c r="F16" i="1206"/>
  <c r="G11" i="1206"/>
  <c r="G24" i="1206"/>
  <c r="D25" i="1206"/>
  <c r="F25" i="1206"/>
  <c r="G37" i="1206"/>
  <c r="F53" i="1206"/>
  <c r="E37" i="1206"/>
  <c r="D52" i="1206"/>
  <c r="D54" i="1206"/>
  <c r="F54" i="1206"/>
  <c r="I37" i="1206"/>
  <c r="J53" i="1206"/>
  <c r="K43" i="1206"/>
  <c r="K37" i="1206"/>
  <c r="J54" i="1206"/>
  <c r="D11" i="1206"/>
  <c r="F11" i="1206"/>
  <c r="D13" i="1206"/>
  <c r="D12" i="1206"/>
  <c r="F20" i="1206"/>
  <c r="F17" i="1206"/>
  <c r="F13" i="1206"/>
  <c r="F12" i="1206"/>
  <c r="F21" i="1206"/>
  <c r="D23" i="1206"/>
  <c r="D14" i="1206"/>
  <c r="F23" i="1206"/>
  <c r="F14" i="1206"/>
  <c r="AC18" i="1208"/>
  <c r="H28" i="1206"/>
  <c r="AE18" i="1208"/>
  <c r="J28" i="1206"/>
  <c r="Y18" i="1208"/>
  <c r="D28" i="1206"/>
  <c r="AA18" i="1208"/>
  <c r="F28" i="1206"/>
  <c r="G16" i="1206"/>
  <c r="G21" i="1206"/>
  <c r="E12" i="1206"/>
  <c r="G12" i="1206"/>
  <c r="E13" i="1206"/>
  <c r="E18" i="1206" s="1"/>
  <c r="G13" i="1206"/>
  <c r="G18" i="1206" s="1"/>
  <c r="E14" i="1206"/>
  <c r="G14" i="1206"/>
  <c r="E17" i="1206"/>
  <c r="G17" i="1206"/>
  <c r="E20" i="1206"/>
  <c r="G20" i="1206"/>
  <c r="K50" i="1206"/>
  <c r="K44" i="1206"/>
  <c r="G53" i="1206"/>
  <c r="K53" i="1206"/>
  <c r="G38" i="1206"/>
  <c r="K38" i="1206"/>
  <c r="G39" i="1206"/>
  <c r="K39" i="1206"/>
  <c r="G40" i="1206"/>
  <c r="K40" i="1206"/>
  <c r="K42" i="1206"/>
  <c r="H43" i="1206"/>
  <c r="G49" i="1206"/>
  <c r="K49" i="1206"/>
  <c r="H50" i="1206"/>
  <c r="K60" i="1206"/>
  <c r="K58" i="1206"/>
  <c r="H42" i="1206"/>
  <c r="J42" i="1206"/>
  <c r="D37" i="1206"/>
  <c r="F37" i="1206"/>
  <c r="H37" i="1206"/>
  <c r="J37" i="1206"/>
  <c r="D39" i="1206"/>
  <c r="D38" i="1206"/>
  <c r="F49" i="1206"/>
  <c r="F45" i="1206"/>
  <c r="F39" i="1206"/>
  <c r="F38" i="1206"/>
  <c r="H49" i="1206"/>
  <c r="H45" i="1206"/>
  <c r="H39" i="1206"/>
  <c r="H38" i="1206"/>
  <c r="J49" i="1206"/>
  <c r="J45" i="1206"/>
  <c r="J39" i="1206"/>
  <c r="J38" i="1206"/>
  <c r="K23" i="1206"/>
  <c r="E43" i="1206"/>
  <c r="I43" i="1206"/>
  <c r="E50" i="1206"/>
  <c r="I50" i="1206"/>
  <c r="I44" i="1206"/>
  <c r="E53" i="1206"/>
  <c r="I53" i="1206"/>
  <c r="E38" i="1206"/>
  <c r="I38" i="1206"/>
  <c r="E39" i="1206"/>
  <c r="E47" i="1206" s="1"/>
  <c r="I39" i="1206"/>
  <c r="E40" i="1206"/>
  <c r="I40" i="1206"/>
  <c r="I42" i="1206"/>
  <c r="J43" i="1206"/>
  <c r="J44" i="1206"/>
  <c r="G45" i="1206"/>
  <c r="K45" i="1206"/>
  <c r="E49" i="1206"/>
  <c r="I49" i="1206"/>
  <c r="F50" i="1206"/>
  <c r="J50" i="1206"/>
  <c r="F52" i="1206"/>
  <c r="J52" i="1206"/>
  <c r="K59" i="1206"/>
  <c r="E14" i="286" s="1"/>
  <c r="E11" i="1203"/>
  <c r="E24" i="1203"/>
  <c r="F16" i="1203"/>
  <c r="G11" i="1203"/>
  <c r="G24" i="1203"/>
  <c r="D25" i="1203"/>
  <c r="F25" i="1203"/>
  <c r="G37" i="1203"/>
  <c r="F53" i="1203"/>
  <c r="E37" i="1203"/>
  <c r="D52" i="1203"/>
  <c r="D54" i="1203"/>
  <c r="F54" i="1203"/>
  <c r="I37" i="1203"/>
  <c r="J53" i="1203"/>
  <c r="K43" i="1203"/>
  <c r="K37" i="1203"/>
  <c r="J54" i="1203"/>
  <c r="D11" i="1203"/>
  <c r="F11" i="1203"/>
  <c r="D13" i="1203"/>
  <c r="D12" i="1203"/>
  <c r="F20" i="1203"/>
  <c r="F17" i="1203"/>
  <c r="F13" i="1203"/>
  <c r="F12" i="1203"/>
  <c r="F21" i="1203"/>
  <c r="D23" i="1203"/>
  <c r="D14" i="1203"/>
  <c r="F23" i="1203"/>
  <c r="F14" i="1203"/>
  <c r="AC18" i="1205"/>
  <c r="H28" i="1203"/>
  <c r="AE18" i="1205"/>
  <c r="J28" i="1203"/>
  <c r="Y18" i="1205"/>
  <c r="D28" i="1203"/>
  <c r="AA18" i="1205"/>
  <c r="F28" i="1203"/>
  <c r="G16" i="1203"/>
  <c r="G21" i="1203"/>
  <c r="E12" i="1203"/>
  <c r="G12" i="1203"/>
  <c r="E13" i="1203"/>
  <c r="E18" i="1203" s="1"/>
  <c r="G13" i="1203"/>
  <c r="G18" i="1203" s="1"/>
  <c r="E14" i="1203"/>
  <c r="G14" i="1203"/>
  <c r="E17" i="1203"/>
  <c r="G17" i="1203"/>
  <c r="E20" i="1203"/>
  <c r="G20" i="1203"/>
  <c r="K50" i="1203"/>
  <c r="K44" i="1203"/>
  <c r="G53" i="1203"/>
  <c r="K53" i="1203"/>
  <c r="G38" i="1203"/>
  <c r="K38" i="1203"/>
  <c r="G39" i="1203"/>
  <c r="K39" i="1203"/>
  <c r="G40" i="1203"/>
  <c r="K40" i="1203"/>
  <c r="K42" i="1203"/>
  <c r="H43" i="1203"/>
  <c r="G49" i="1203"/>
  <c r="K49" i="1203"/>
  <c r="H50" i="1203"/>
  <c r="K60" i="1203"/>
  <c r="K58" i="1203"/>
  <c r="H42" i="1203"/>
  <c r="J42" i="1203"/>
  <c r="D37" i="1203"/>
  <c r="F37" i="1203"/>
  <c r="H37" i="1203"/>
  <c r="J37" i="1203"/>
  <c r="D39" i="1203"/>
  <c r="D38" i="1203"/>
  <c r="F49" i="1203"/>
  <c r="F45" i="1203"/>
  <c r="F39" i="1203"/>
  <c r="F38" i="1203"/>
  <c r="H49" i="1203"/>
  <c r="H45" i="1203"/>
  <c r="H39" i="1203"/>
  <c r="H38" i="1203"/>
  <c r="J49" i="1203"/>
  <c r="J45" i="1203"/>
  <c r="J39" i="1203"/>
  <c r="J38" i="1203"/>
  <c r="K23" i="1203"/>
  <c r="E43" i="1203"/>
  <c r="I43" i="1203"/>
  <c r="E50" i="1203"/>
  <c r="I50" i="1203"/>
  <c r="I44" i="1203"/>
  <c r="E53" i="1203"/>
  <c r="I53" i="1203"/>
  <c r="E38" i="1203"/>
  <c r="I38" i="1203"/>
  <c r="E39" i="1203"/>
  <c r="E47" i="1203" s="1"/>
  <c r="I39" i="1203"/>
  <c r="E40" i="1203"/>
  <c r="I40" i="1203"/>
  <c r="I42" i="1203"/>
  <c r="J43" i="1203"/>
  <c r="J44" i="1203"/>
  <c r="G45" i="1203"/>
  <c r="K45" i="1203"/>
  <c r="E49" i="1203"/>
  <c r="I49" i="1203"/>
  <c r="F50" i="1203"/>
  <c r="J50" i="1203"/>
  <c r="F52" i="1203"/>
  <c r="J52" i="1203"/>
  <c r="K59" i="1203"/>
  <c r="E13" i="286" s="1"/>
  <c r="D11" i="1200"/>
  <c r="F11" i="1200"/>
  <c r="D24" i="1200"/>
  <c r="F24" i="1200"/>
  <c r="E11" i="1200"/>
  <c r="G11" i="1200"/>
  <c r="E20" i="1200"/>
  <c r="G20" i="1200"/>
  <c r="E24" i="1200"/>
  <c r="G24" i="1200"/>
  <c r="D25" i="1200"/>
  <c r="F25" i="1200"/>
  <c r="G37" i="1200"/>
  <c r="F53" i="1200"/>
  <c r="E37" i="1200"/>
  <c r="D52" i="1200"/>
  <c r="D54" i="1200"/>
  <c r="F54" i="1200"/>
  <c r="I37" i="1200"/>
  <c r="J53" i="1200"/>
  <c r="K43" i="1200"/>
  <c r="K37" i="1200"/>
  <c r="J54" i="1200"/>
  <c r="AC18" i="1202"/>
  <c r="H28" i="1200"/>
  <c r="AE18" i="1202"/>
  <c r="J28" i="1200"/>
  <c r="Y18" i="1202"/>
  <c r="D28" i="1200"/>
  <c r="AA18" i="1202"/>
  <c r="F28" i="1200"/>
  <c r="D12" i="1200"/>
  <c r="F12" i="1200"/>
  <c r="F13" i="1200"/>
  <c r="D14" i="1200"/>
  <c r="F14" i="1200"/>
  <c r="G16" i="1200"/>
  <c r="F17" i="1200"/>
  <c r="F20" i="1200"/>
  <c r="E21" i="1200"/>
  <c r="G21" i="1200"/>
  <c r="K50" i="1200"/>
  <c r="K44" i="1200"/>
  <c r="G53" i="1200"/>
  <c r="K53" i="1200"/>
  <c r="G38" i="1200"/>
  <c r="K38" i="1200"/>
  <c r="G39" i="1200"/>
  <c r="K39" i="1200"/>
  <c r="G40" i="1200"/>
  <c r="K40" i="1200"/>
  <c r="K42" i="1200"/>
  <c r="H43" i="1200"/>
  <c r="G49" i="1200"/>
  <c r="K49" i="1200"/>
  <c r="H50" i="1200"/>
  <c r="K60" i="1200"/>
  <c r="K58" i="1200"/>
  <c r="H42" i="1200"/>
  <c r="J42" i="1200"/>
  <c r="D37" i="1200"/>
  <c r="F37" i="1200"/>
  <c r="H37" i="1200"/>
  <c r="J37" i="1200"/>
  <c r="D39" i="1200"/>
  <c r="D38" i="1200"/>
  <c r="F49" i="1200"/>
  <c r="F45" i="1200"/>
  <c r="F39" i="1200"/>
  <c r="F38" i="1200"/>
  <c r="H49" i="1200"/>
  <c r="H45" i="1200"/>
  <c r="H39" i="1200"/>
  <c r="H38" i="1200"/>
  <c r="J49" i="1200"/>
  <c r="J45" i="1200"/>
  <c r="J39" i="1200"/>
  <c r="J38" i="1200"/>
  <c r="E12" i="1200"/>
  <c r="G12" i="1200"/>
  <c r="E13" i="1200"/>
  <c r="E18" i="1200" s="1"/>
  <c r="G13" i="1200"/>
  <c r="G18" i="1200" s="1"/>
  <c r="E14" i="1200"/>
  <c r="G14" i="1200"/>
  <c r="E17" i="1200"/>
  <c r="G17" i="1200"/>
  <c r="K22" i="1200"/>
  <c r="K23" i="1200"/>
  <c r="E43" i="1200"/>
  <c r="I43" i="1200"/>
  <c r="E50" i="1200"/>
  <c r="I50" i="1200"/>
  <c r="I44" i="1200"/>
  <c r="E53" i="1200"/>
  <c r="I53" i="1200"/>
  <c r="E38" i="1200"/>
  <c r="I38" i="1200"/>
  <c r="E39" i="1200"/>
  <c r="I39" i="1200"/>
  <c r="E40" i="1200"/>
  <c r="I40" i="1200"/>
  <c r="I42" i="1200"/>
  <c r="J43" i="1200"/>
  <c r="J44" i="1200"/>
  <c r="G45" i="1200"/>
  <c r="K45" i="1200"/>
  <c r="E49" i="1200"/>
  <c r="I49" i="1200"/>
  <c r="F50" i="1200"/>
  <c r="J50" i="1200"/>
  <c r="F52" i="1200"/>
  <c r="J52" i="1200"/>
  <c r="K59" i="1200"/>
  <c r="E12" i="286" s="1"/>
  <c r="D53" i="1197"/>
  <c r="H52" i="1197"/>
  <c r="G37" i="1197"/>
  <c r="F53" i="1197"/>
  <c r="E37" i="1197"/>
  <c r="D52" i="1197"/>
  <c r="D54" i="1197"/>
  <c r="F54" i="1197"/>
  <c r="I37" i="1197"/>
  <c r="J53" i="1197"/>
  <c r="K43" i="1197"/>
  <c r="K37" i="1197"/>
  <c r="J54" i="1197"/>
  <c r="E11" i="1197"/>
  <c r="E24" i="1197"/>
  <c r="F16" i="1197"/>
  <c r="G11" i="1197"/>
  <c r="G24" i="1197"/>
  <c r="D25" i="1197"/>
  <c r="F25" i="1197"/>
  <c r="D11" i="1197"/>
  <c r="F11" i="1197"/>
  <c r="D13" i="1197"/>
  <c r="D12" i="1197"/>
  <c r="F20" i="1197"/>
  <c r="F17" i="1197"/>
  <c r="F13" i="1197"/>
  <c r="F12" i="1197"/>
  <c r="F21" i="1197"/>
  <c r="D23" i="1197"/>
  <c r="D14" i="1197"/>
  <c r="F23" i="1197"/>
  <c r="F14" i="1197"/>
  <c r="AC18" i="1199"/>
  <c r="H28" i="1197"/>
  <c r="AE18" i="1199"/>
  <c r="J28" i="1197"/>
  <c r="Y18" i="1199"/>
  <c r="D28" i="1197"/>
  <c r="AA18" i="1199"/>
  <c r="F28" i="1197"/>
  <c r="G16" i="1197"/>
  <c r="G21" i="1197"/>
  <c r="E12" i="1197"/>
  <c r="G12" i="1197"/>
  <c r="E13" i="1197"/>
  <c r="G13" i="1197"/>
  <c r="G18" i="1197" s="1"/>
  <c r="E14" i="1197"/>
  <c r="G14" i="1197"/>
  <c r="E17" i="1197"/>
  <c r="G17" i="1197"/>
  <c r="E20" i="1197"/>
  <c r="G20" i="1197"/>
  <c r="K50" i="1197"/>
  <c r="K44" i="1197"/>
  <c r="G53" i="1197"/>
  <c r="K53" i="1197"/>
  <c r="G38" i="1197"/>
  <c r="K38" i="1197"/>
  <c r="G39" i="1197"/>
  <c r="G47" i="1197" s="1"/>
  <c r="K39" i="1197"/>
  <c r="G40" i="1197"/>
  <c r="K40" i="1197"/>
  <c r="K42" i="1197"/>
  <c r="H43" i="1197"/>
  <c r="G49" i="1197"/>
  <c r="K49" i="1197"/>
  <c r="H50" i="1197"/>
  <c r="K60" i="1197"/>
  <c r="K58" i="1197"/>
  <c r="H42" i="1197"/>
  <c r="J42" i="1197"/>
  <c r="D37" i="1197"/>
  <c r="F37" i="1197"/>
  <c r="H37" i="1197"/>
  <c r="J37" i="1197"/>
  <c r="D39" i="1197"/>
  <c r="D38" i="1197"/>
  <c r="F49" i="1197"/>
  <c r="F45" i="1197"/>
  <c r="F39" i="1197"/>
  <c r="F38" i="1197"/>
  <c r="H49" i="1197"/>
  <c r="H45" i="1197"/>
  <c r="H39" i="1197"/>
  <c r="H38" i="1197"/>
  <c r="J49" i="1197"/>
  <c r="J45" i="1197"/>
  <c r="J39" i="1197"/>
  <c r="J38" i="1197"/>
  <c r="K23" i="1197"/>
  <c r="E43" i="1197"/>
  <c r="I43" i="1197"/>
  <c r="E50" i="1197"/>
  <c r="I50" i="1197"/>
  <c r="I44" i="1197"/>
  <c r="E53" i="1197"/>
  <c r="I53" i="1197"/>
  <c r="E38" i="1197"/>
  <c r="I38" i="1197"/>
  <c r="E39" i="1197"/>
  <c r="E47" i="1197" s="1"/>
  <c r="I39" i="1197"/>
  <c r="E40" i="1197"/>
  <c r="I40" i="1197"/>
  <c r="I42" i="1197"/>
  <c r="J43" i="1197"/>
  <c r="J44" i="1197"/>
  <c r="G45" i="1197"/>
  <c r="K45" i="1197"/>
  <c r="E49" i="1197"/>
  <c r="I49" i="1197"/>
  <c r="F50" i="1197"/>
  <c r="J50" i="1197"/>
  <c r="F52" i="1197"/>
  <c r="J52" i="1197"/>
  <c r="K59" i="1197"/>
  <c r="E11" i="286" s="1"/>
  <c r="E11" i="1191"/>
  <c r="E24" i="1191"/>
  <c r="F16" i="1191"/>
  <c r="G11" i="1191"/>
  <c r="G24" i="1191"/>
  <c r="D25" i="1191"/>
  <c r="F25" i="1191"/>
  <c r="G37" i="1191"/>
  <c r="F53" i="1191"/>
  <c r="E37" i="1191"/>
  <c r="D52" i="1191"/>
  <c r="D54" i="1191"/>
  <c r="F54" i="1191"/>
  <c r="I37" i="1191"/>
  <c r="J53" i="1191"/>
  <c r="K43" i="1191"/>
  <c r="K37" i="1191"/>
  <c r="J54" i="1191"/>
  <c r="D11" i="1191"/>
  <c r="F11" i="1191"/>
  <c r="D13" i="1191"/>
  <c r="D12" i="1191"/>
  <c r="F20" i="1191"/>
  <c r="F17" i="1191"/>
  <c r="F13" i="1191"/>
  <c r="F12" i="1191"/>
  <c r="F21" i="1191"/>
  <c r="D23" i="1191"/>
  <c r="D14" i="1191"/>
  <c r="F23" i="1191"/>
  <c r="F14" i="1191"/>
  <c r="AC18" i="1193"/>
  <c r="H28" i="1191"/>
  <c r="AE18" i="1193"/>
  <c r="J28" i="1191"/>
  <c r="Y18" i="1193"/>
  <c r="D28" i="1191"/>
  <c r="AA18" i="1193"/>
  <c r="F28" i="1191"/>
  <c r="G16" i="1191"/>
  <c r="G21" i="1191"/>
  <c r="E12" i="1191"/>
  <c r="G12" i="1191"/>
  <c r="E13" i="1191"/>
  <c r="E18" i="1191" s="1"/>
  <c r="G13" i="1191"/>
  <c r="G18" i="1191" s="1"/>
  <c r="E14" i="1191"/>
  <c r="G14" i="1191"/>
  <c r="E17" i="1191"/>
  <c r="G17" i="1191"/>
  <c r="E20" i="1191"/>
  <c r="G20" i="1191"/>
  <c r="K50" i="1191"/>
  <c r="K44" i="1191"/>
  <c r="G53" i="1191"/>
  <c r="K53" i="1191"/>
  <c r="G38" i="1191"/>
  <c r="K38" i="1191"/>
  <c r="G39" i="1191"/>
  <c r="K39" i="1191"/>
  <c r="G40" i="1191"/>
  <c r="K40" i="1191"/>
  <c r="K42" i="1191"/>
  <c r="H43" i="1191"/>
  <c r="G49" i="1191"/>
  <c r="K49" i="1191"/>
  <c r="H50" i="1191"/>
  <c r="K60" i="1191"/>
  <c r="K58" i="1191"/>
  <c r="H42" i="1191"/>
  <c r="J42" i="1191"/>
  <c r="D37" i="1191"/>
  <c r="F37" i="1191"/>
  <c r="H37" i="1191"/>
  <c r="J37" i="1191"/>
  <c r="D39" i="1191"/>
  <c r="D38" i="1191"/>
  <c r="F49" i="1191"/>
  <c r="F45" i="1191"/>
  <c r="F39" i="1191"/>
  <c r="F38" i="1191"/>
  <c r="H49" i="1191"/>
  <c r="H45" i="1191"/>
  <c r="H39" i="1191"/>
  <c r="H38" i="1191"/>
  <c r="J49" i="1191"/>
  <c r="J45" i="1191"/>
  <c r="J39" i="1191"/>
  <c r="J38" i="1191"/>
  <c r="K23" i="1191"/>
  <c r="E43" i="1191"/>
  <c r="I43" i="1191"/>
  <c r="E50" i="1191"/>
  <c r="I50" i="1191"/>
  <c r="I44" i="1191"/>
  <c r="E53" i="1191"/>
  <c r="I53" i="1191"/>
  <c r="E38" i="1191"/>
  <c r="I38" i="1191"/>
  <c r="E39" i="1191"/>
  <c r="E47" i="1191" s="1"/>
  <c r="I39" i="1191"/>
  <c r="E40" i="1191"/>
  <c r="I40" i="1191"/>
  <c r="I42" i="1191"/>
  <c r="J43" i="1191"/>
  <c r="J44" i="1191"/>
  <c r="G45" i="1191"/>
  <c r="K45" i="1191"/>
  <c r="E49" i="1191"/>
  <c r="I49" i="1191"/>
  <c r="F50" i="1191"/>
  <c r="J50" i="1191"/>
  <c r="F52" i="1191"/>
  <c r="J52" i="1191"/>
  <c r="K59" i="1191"/>
  <c r="E10" i="286" s="1"/>
  <c r="AF38" i="1190"/>
  <c r="AE38" i="1190"/>
  <c r="J34" i="1188" s="1"/>
  <c r="AD38" i="1190"/>
  <c r="AC38" i="1190"/>
  <c r="H34" i="1188" s="1"/>
  <c r="AB38" i="1190"/>
  <c r="AA38" i="1190"/>
  <c r="F34" i="1188" s="1"/>
  <c r="Z38" i="1190"/>
  <c r="Y38" i="1190"/>
  <c r="D34" i="1188" s="1"/>
  <c r="D53" i="1188" s="1"/>
  <c r="W38" i="1190"/>
  <c r="V38" i="1190"/>
  <c r="U38" i="1190"/>
  <c r="T38" i="1190"/>
  <c r="S38" i="1190"/>
  <c r="R38" i="1190"/>
  <c r="Q38" i="1190"/>
  <c r="P38" i="1190"/>
  <c r="AF37" i="1190"/>
  <c r="AE37" i="1190"/>
  <c r="AD37" i="1190"/>
  <c r="AC37" i="1190"/>
  <c r="AB37" i="1190"/>
  <c r="AA37" i="1190"/>
  <c r="Z37" i="1190"/>
  <c r="Y37" i="1190"/>
  <c r="W37" i="1190"/>
  <c r="V37" i="1190"/>
  <c r="U37" i="1190"/>
  <c r="T37" i="1190"/>
  <c r="S37" i="1190"/>
  <c r="R37" i="1190"/>
  <c r="Q37" i="1190"/>
  <c r="P37" i="1190"/>
  <c r="AF36" i="1190"/>
  <c r="AE36" i="1190"/>
  <c r="AD36" i="1190"/>
  <c r="AC36" i="1190"/>
  <c r="AB36" i="1190"/>
  <c r="AA36" i="1190"/>
  <c r="Z36" i="1190"/>
  <c r="Y36" i="1190"/>
  <c r="W36" i="1190"/>
  <c r="V36" i="1190"/>
  <c r="U36" i="1190"/>
  <c r="T36" i="1190"/>
  <c r="S36" i="1190"/>
  <c r="R36" i="1190"/>
  <c r="Q36" i="1190"/>
  <c r="P36" i="1190"/>
  <c r="AF35" i="1190"/>
  <c r="AE35" i="1190"/>
  <c r="AD35" i="1190"/>
  <c r="AC35" i="1190"/>
  <c r="AB35" i="1190"/>
  <c r="AA35" i="1190"/>
  <c r="Z35" i="1190"/>
  <c r="Y35" i="1190"/>
  <c r="W35" i="1190"/>
  <c r="V35" i="1190"/>
  <c r="U35" i="1190"/>
  <c r="T35" i="1190"/>
  <c r="S35" i="1190"/>
  <c r="R35" i="1190"/>
  <c r="Q35" i="1190"/>
  <c r="P35" i="1190"/>
  <c r="AF34" i="1190"/>
  <c r="AE34" i="1190"/>
  <c r="J35" i="1188" s="1"/>
  <c r="AD34" i="1190"/>
  <c r="AC34" i="1190"/>
  <c r="H35" i="1188" s="1"/>
  <c r="AB34" i="1190"/>
  <c r="AA34" i="1190"/>
  <c r="F35" i="1188" s="1"/>
  <c r="Z34" i="1190"/>
  <c r="Y34" i="1190"/>
  <c r="D35" i="1188" s="1"/>
  <c r="W34" i="1190"/>
  <c r="V34" i="1190"/>
  <c r="U34" i="1190"/>
  <c r="T34" i="1190"/>
  <c r="S34" i="1190"/>
  <c r="R34" i="1190"/>
  <c r="Q34" i="1190"/>
  <c r="P34" i="1190"/>
  <c r="AF33" i="1190"/>
  <c r="AE33" i="1190"/>
  <c r="J33" i="1188" s="1"/>
  <c r="J40" i="1188" s="1"/>
  <c r="AD33" i="1190"/>
  <c r="AC33" i="1190"/>
  <c r="H33" i="1188" s="1"/>
  <c r="H40" i="1188" s="1"/>
  <c r="AB33" i="1190"/>
  <c r="AA33" i="1190"/>
  <c r="F33" i="1188" s="1"/>
  <c r="F40" i="1188" s="1"/>
  <c r="Z33" i="1190"/>
  <c r="Y33" i="1190"/>
  <c r="D33" i="1188" s="1"/>
  <c r="D40" i="1188" s="1"/>
  <c r="W33" i="1190"/>
  <c r="V33" i="1190"/>
  <c r="U33" i="1190"/>
  <c r="T33" i="1190"/>
  <c r="S33" i="1190"/>
  <c r="R33" i="1190"/>
  <c r="Q33" i="1190"/>
  <c r="P33" i="1190"/>
  <c r="AF32" i="1190"/>
  <c r="AE32" i="1190"/>
  <c r="AD32" i="1190"/>
  <c r="AC32" i="1190"/>
  <c r="AB32" i="1190"/>
  <c r="AA32" i="1190"/>
  <c r="Z32" i="1190"/>
  <c r="Y32" i="1190"/>
  <c r="W32" i="1190"/>
  <c r="V32" i="1190"/>
  <c r="U32" i="1190"/>
  <c r="T32" i="1190"/>
  <c r="S32" i="1190"/>
  <c r="R32" i="1190"/>
  <c r="Q32" i="1190"/>
  <c r="P32" i="1190"/>
  <c r="AF31" i="1190"/>
  <c r="AE31" i="1190"/>
  <c r="AD31" i="1190"/>
  <c r="AC31" i="1190"/>
  <c r="H54" i="1188" s="1"/>
  <c r="AB31" i="1190"/>
  <c r="AA31" i="1190"/>
  <c r="Z31" i="1190"/>
  <c r="Y31" i="1190"/>
  <c r="W31" i="1190"/>
  <c r="V31" i="1190"/>
  <c r="U31" i="1190"/>
  <c r="T31" i="1190"/>
  <c r="S31" i="1190"/>
  <c r="R31" i="1190"/>
  <c r="Q31" i="1190"/>
  <c r="P31" i="1190"/>
  <c r="AF30" i="1190"/>
  <c r="AE30" i="1190"/>
  <c r="AD30" i="1190"/>
  <c r="AC30" i="1190"/>
  <c r="AB30" i="1190"/>
  <c r="AA30" i="1190"/>
  <c r="Z30" i="1190"/>
  <c r="Y30" i="1190"/>
  <c r="W30" i="1190"/>
  <c r="V30" i="1190"/>
  <c r="U30" i="1190"/>
  <c r="T30" i="1190"/>
  <c r="S30" i="1190"/>
  <c r="R30" i="1190"/>
  <c r="Q30" i="1190"/>
  <c r="P30" i="1190"/>
  <c r="AF29" i="1190"/>
  <c r="AE29" i="1190"/>
  <c r="AD29" i="1190"/>
  <c r="AC29" i="1190"/>
  <c r="AB29" i="1190"/>
  <c r="AA29" i="1190"/>
  <c r="Z29" i="1190"/>
  <c r="Y29" i="1190"/>
  <c r="W29" i="1190"/>
  <c r="V29" i="1190"/>
  <c r="U29" i="1190"/>
  <c r="T29" i="1190"/>
  <c r="S29" i="1190"/>
  <c r="R29" i="1190"/>
  <c r="Q29" i="1190"/>
  <c r="P29" i="1190"/>
  <c r="AF28" i="1190"/>
  <c r="AE28" i="1190"/>
  <c r="AD28" i="1190"/>
  <c r="AC28" i="1190"/>
  <c r="AB28" i="1190"/>
  <c r="AA28" i="1190"/>
  <c r="Z28" i="1190"/>
  <c r="Y28" i="1190"/>
  <c r="W28" i="1190"/>
  <c r="V28" i="1190"/>
  <c r="U28" i="1190"/>
  <c r="T28" i="1190"/>
  <c r="S28" i="1190"/>
  <c r="R28" i="1190"/>
  <c r="Q28" i="1190"/>
  <c r="P28" i="1190"/>
  <c r="AF27" i="1190"/>
  <c r="AE27" i="1190"/>
  <c r="AD27" i="1190"/>
  <c r="AC27" i="1190"/>
  <c r="AB27" i="1190"/>
  <c r="AA27" i="1190"/>
  <c r="Z27" i="1190"/>
  <c r="Y27" i="1190"/>
  <c r="W27" i="1190"/>
  <c r="V27" i="1190"/>
  <c r="U27" i="1190"/>
  <c r="T27" i="1190"/>
  <c r="S27" i="1190"/>
  <c r="R27" i="1190"/>
  <c r="Q27" i="1190"/>
  <c r="P27" i="1190"/>
  <c r="AF26" i="1190"/>
  <c r="AE26" i="1190"/>
  <c r="AD26" i="1190"/>
  <c r="AC26" i="1190"/>
  <c r="AB26" i="1190"/>
  <c r="AA26" i="1190"/>
  <c r="Z26" i="1190"/>
  <c r="Y26" i="1190"/>
  <c r="W26" i="1190"/>
  <c r="V26" i="1190"/>
  <c r="U26" i="1190"/>
  <c r="T26" i="1190"/>
  <c r="S26" i="1190"/>
  <c r="R26" i="1190"/>
  <c r="Q26" i="1190"/>
  <c r="P26" i="1190"/>
  <c r="AF25" i="1190"/>
  <c r="AE25" i="1190"/>
  <c r="AD25" i="1190"/>
  <c r="AC25" i="1190"/>
  <c r="AB25" i="1190"/>
  <c r="AA25" i="1190"/>
  <c r="Z25" i="1190"/>
  <c r="Y25" i="1190"/>
  <c r="W25" i="1190"/>
  <c r="V25" i="1190"/>
  <c r="U25" i="1190"/>
  <c r="T25" i="1190"/>
  <c r="S25" i="1190"/>
  <c r="R25" i="1190"/>
  <c r="Q25" i="1190"/>
  <c r="P25" i="1190"/>
  <c r="AF24" i="1190"/>
  <c r="AE24" i="1190"/>
  <c r="AD24" i="1190"/>
  <c r="AC24" i="1190"/>
  <c r="AB24" i="1190"/>
  <c r="AA24" i="1190"/>
  <c r="Z24" i="1190"/>
  <c r="Y24" i="1190"/>
  <c r="W24" i="1190"/>
  <c r="V24" i="1190"/>
  <c r="U24" i="1190"/>
  <c r="T24" i="1190"/>
  <c r="S24" i="1190"/>
  <c r="R24" i="1190"/>
  <c r="Q24" i="1190"/>
  <c r="P24" i="1190"/>
  <c r="AF23" i="1190"/>
  <c r="AE23" i="1190"/>
  <c r="AD23" i="1190"/>
  <c r="AC23" i="1190"/>
  <c r="H55" i="1188" s="1"/>
  <c r="AB23" i="1190"/>
  <c r="AA23" i="1190"/>
  <c r="Z23" i="1190"/>
  <c r="Y23" i="1190"/>
  <c r="W23" i="1190"/>
  <c r="V23" i="1190"/>
  <c r="U23" i="1190"/>
  <c r="T23" i="1190"/>
  <c r="S23" i="1190"/>
  <c r="R23" i="1190"/>
  <c r="Q23" i="1190"/>
  <c r="P23" i="1190"/>
  <c r="AF22" i="1190"/>
  <c r="AE22" i="1190"/>
  <c r="AD22" i="1190"/>
  <c r="AC22" i="1190"/>
  <c r="AB22" i="1190"/>
  <c r="AA22" i="1190"/>
  <c r="Z22" i="1190"/>
  <c r="Y22" i="1190"/>
  <c r="W22" i="1190"/>
  <c r="V22" i="1190"/>
  <c r="U22" i="1190"/>
  <c r="T22" i="1190"/>
  <c r="S22" i="1190"/>
  <c r="R22" i="1190"/>
  <c r="Q22" i="1190"/>
  <c r="P22" i="1190"/>
  <c r="AF21" i="1190"/>
  <c r="AE21" i="1190"/>
  <c r="AD21" i="1190"/>
  <c r="AC21" i="1190"/>
  <c r="AB21" i="1190"/>
  <c r="AA21" i="1190"/>
  <c r="Z21" i="1190"/>
  <c r="Y21" i="1190"/>
  <c r="W21" i="1190"/>
  <c r="V21" i="1190"/>
  <c r="U21" i="1190"/>
  <c r="T21" i="1190"/>
  <c r="S21" i="1190"/>
  <c r="R21" i="1190"/>
  <c r="Q21" i="1190"/>
  <c r="P21" i="1190"/>
  <c r="AF20" i="1190"/>
  <c r="AE20" i="1190"/>
  <c r="AD20" i="1190"/>
  <c r="AC20" i="1190"/>
  <c r="AB20" i="1190"/>
  <c r="AA20" i="1190"/>
  <c r="Z20" i="1190"/>
  <c r="Y20" i="1190"/>
  <c r="W20" i="1190"/>
  <c r="V20" i="1190"/>
  <c r="U20" i="1190"/>
  <c r="T20" i="1190"/>
  <c r="S20" i="1190"/>
  <c r="R20" i="1190"/>
  <c r="Q20" i="1190"/>
  <c r="P20" i="1190"/>
  <c r="AF19" i="1190"/>
  <c r="AE19" i="1190"/>
  <c r="J55" i="1188" s="1"/>
  <c r="AD19" i="1190"/>
  <c r="AC19" i="1190"/>
  <c r="AB19" i="1190"/>
  <c r="AA19" i="1190"/>
  <c r="F55" i="1188" s="1"/>
  <c r="Z19" i="1190"/>
  <c r="Y19" i="1190"/>
  <c r="D55" i="1188" s="1"/>
  <c r="W19" i="1190"/>
  <c r="V19" i="1190"/>
  <c r="U19" i="1190"/>
  <c r="T19" i="1190"/>
  <c r="S19" i="1190"/>
  <c r="R19" i="1190"/>
  <c r="Q19" i="1190"/>
  <c r="P19" i="1190"/>
  <c r="W18" i="1190"/>
  <c r="V18" i="1190"/>
  <c r="U18" i="1190"/>
  <c r="T18" i="1190"/>
  <c r="S18" i="1190"/>
  <c r="R18" i="1190"/>
  <c r="Q18" i="1190"/>
  <c r="P18" i="1190"/>
  <c r="AF17" i="1190"/>
  <c r="AE17" i="1190"/>
  <c r="AD17" i="1190"/>
  <c r="AC17" i="1190"/>
  <c r="AB17" i="1190"/>
  <c r="AA17" i="1190"/>
  <c r="Z17" i="1190"/>
  <c r="Y17" i="1190"/>
  <c r="W17" i="1190"/>
  <c r="V17" i="1190"/>
  <c r="U17" i="1190"/>
  <c r="T17" i="1190"/>
  <c r="S17" i="1190"/>
  <c r="R17" i="1190"/>
  <c r="Q17" i="1190"/>
  <c r="P17" i="1190"/>
  <c r="AF16" i="1190"/>
  <c r="AE16" i="1190"/>
  <c r="AD16" i="1190"/>
  <c r="AC16" i="1190"/>
  <c r="AB16" i="1190"/>
  <c r="AA16" i="1190"/>
  <c r="Z16" i="1190"/>
  <c r="Y16" i="1190"/>
  <c r="W16" i="1190"/>
  <c r="V16" i="1190"/>
  <c r="U16" i="1190"/>
  <c r="T16" i="1190"/>
  <c r="S16" i="1190"/>
  <c r="R16" i="1190"/>
  <c r="Q16" i="1190"/>
  <c r="P16" i="1190"/>
  <c r="AF15" i="1190"/>
  <c r="AE15" i="1190"/>
  <c r="J32" i="1188" s="1"/>
  <c r="AD15" i="1190"/>
  <c r="AC15" i="1190"/>
  <c r="H32" i="1188" s="1"/>
  <c r="AB15" i="1190"/>
  <c r="AA15" i="1190"/>
  <c r="F32" i="1188" s="1"/>
  <c r="Z15" i="1190"/>
  <c r="Y15" i="1190"/>
  <c r="D32" i="1188" s="1"/>
  <c r="H44" i="1188" s="1"/>
  <c r="W15" i="1190"/>
  <c r="V15" i="1190"/>
  <c r="U15" i="1190"/>
  <c r="T15" i="1190"/>
  <c r="S15" i="1190"/>
  <c r="R15" i="1190"/>
  <c r="Q15" i="1190"/>
  <c r="P15" i="1190"/>
  <c r="AF14" i="1190"/>
  <c r="AE14" i="1190"/>
  <c r="AD14" i="1190"/>
  <c r="AC14" i="1190"/>
  <c r="AB14" i="1190"/>
  <c r="AA14" i="1190"/>
  <c r="Z14" i="1190"/>
  <c r="Y14" i="1190"/>
  <c r="W14" i="1190"/>
  <c r="V14" i="1190"/>
  <c r="U14" i="1190"/>
  <c r="T14" i="1190"/>
  <c r="S14" i="1190"/>
  <c r="R14" i="1190"/>
  <c r="Q14" i="1190"/>
  <c r="P14" i="1190"/>
  <c r="AF13" i="1190"/>
  <c r="AE13" i="1190"/>
  <c r="AD13" i="1190"/>
  <c r="AC13" i="1190"/>
  <c r="AB13" i="1190"/>
  <c r="AA13" i="1190"/>
  <c r="Z13" i="1190"/>
  <c r="Y13" i="1190"/>
  <c r="W13" i="1190"/>
  <c r="V13" i="1190"/>
  <c r="U13" i="1190"/>
  <c r="T13" i="1190"/>
  <c r="S13" i="1190"/>
  <c r="R13" i="1190"/>
  <c r="Q13" i="1190"/>
  <c r="P13" i="1190"/>
  <c r="AF12" i="1190"/>
  <c r="AE12" i="1190"/>
  <c r="AD12" i="1190"/>
  <c r="AC12" i="1190"/>
  <c r="AB12" i="1190"/>
  <c r="AA12" i="1190"/>
  <c r="Z12" i="1190"/>
  <c r="Y12" i="1190"/>
  <c r="W12" i="1190"/>
  <c r="V12" i="1190"/>
  <c r="U12" i="1190"/>
  <c r="T12" i="1190"/>
  <c r="S12" i="1190"/>
  <c r="R12" i="1190"/>
  <c r="Q12" i="1190"/>
  <c r="P12" i="1190"/>
  <c r="AF11" i="1190"/>
  <c r="AE11" i="1190"/>
  <c r="AD11" i="1190"/>
  <c r="AC11" i="1190"/>
  <c r="AB11" i="1190"/>
  <c r="AA11" i="1190"/>
  <c r="Z11" i="1190"/>
  <c r="Y11" i="1190"/>
  <c r="W11" i="1190"/>
  <c r="V11" i="1190"/>
  <c r="U11" i="1190"/>
  <c r="T11" i="1190"/>
  <c r="S11" i="1190"/>
  <c r="R11" i="1190"/>
  <c r="Q11" i="1190"/>
  <c r="P11" i="1190"/>
  <c r="AF10" i="1190"/>
  <c r="AE10" i="1190"/>
  <c r="AD10" i="1190"/>
  <c r="AC10" i="1190"/>
  <c r="AB10" i="1190"/>
  <c r="AA10" i="1190"/>
  <c r="Z10" i="1190"/>
  <c r="Y10" i="1190"/>
  <c r="W10" i="1190"/>
  <c r="V10" i="1190"/>
  <c r="U10" i="1190"/>
  <c r="T10" i="1190"/>
  <c r="S10" i="1190"/>
  <c r="R10" i="1190"/>
  <c r="Q10" i="1190"/>
  <c r="P10" i="1190"/>
  <c r="AF9" i="1190"/>
  <c r="AE9" i="1190"/>
  <c r="AD9" i="1190"/>
  <c r="AC9" i="1190"/>
  <c r="AB9" i="1190"/>
  <c r="AA9" i="1190"/>
  <c r="Z9" i="1190"/>
  <c r="Y9" i="1190"/>
  <c r="W9" i="1190"/>
  <c r="V9" i="1190"/>
  <c r="U9" i="1190"/>
  <c r="T9" i="1190"/>
  <c r="S9" i="1190"/>
  <c r="R9" i="1190"/>
  <c r="Q9" i="1190"/>
  <c r="P9" i="1190"/>
  <c r="AF8" i="1190"/>
  <c r="AE8" i="1190"/>
  <c r="AD8" i="1190"/>
  <c r="AC8" i="1190"/>
  <c r="AB8" i="1190"/>
  <c r="AA8" i="1190"/>
  <c r="Z8" i="1190"/>
  <c r="Y8" i="1190"/>
  <c r="W8" i="1190"/>
  <c r="V8" i="1190"/>
  <c r="U8" i="1190"/>
  <c r="T8" i="1190"/>
  <c r="S8" i="1190"/>
  <c r="R8" i="1190"/>
  <c r="Q8" i="1190"/>
  <c r="P8" i="1190"/>
  <c r="AF7" i="1190"/>
  <c r="AE7" i="1190"/>
  <c r="AD7" i="1190"/>
  <c r="AC7" i="1190"/>
  <c r="AB7" i="1190"/>
  <c r="AA7" i="1190"/>
  <c r="Z7" i="1190"/>
  <c r="Y7" i="1190"/>
  <c r="W7" i="1190"/>
  <c r="V7" i="1190"/>
  <c r="U7" i="1190"/>
  <c r="T7" i="1190"/>
  <c r="S7" i="1190"/>
  <c r="R7" i="1190"/>
  <c r="Q7" i="1190"/>
  <c r="P7" i="1190"/>
  <c r="AF6" i="1190"/>
  <c r="AE6" i="1190"/>
  <c r="AD6" i="1190"/>
  <c r="AC6" i="1190"/>
  <c r="AB6" i="1190"/>
  <c r="AA6" i="1190"/>
  <c r="Z6" i="1190"/>
  <c r="Y6" i="1190"/>
  <c r="W6" i="1190"/>
  <c r="V6" i="1190"/>
  <c r="U6" i="1190"/>
  <c r="T6" i="1190"/>
  <c r="S6" i="1190"/>
  <c r="R6" i="1190"/>
  <c r="Q6" i="1190"/>
  <c r="P6" i="1190"/>
  <c r="AF5" i="1190"/>
  <c r="AE5" i="1190"/>
  <c r="J31" i="1188" s="1"/>
  <c r="AD5" i="1190"/>
  <c r="AC5" i="1190"/>
  <c r="H31" i="1188" s="1"/>
  <c r="AB5" i="1190"/>
  <c r="AA5" i="1190"/>
  <c r="F31" i="1188" s="1"/>
  <c r="Z5" i="1190"/>
  <c r="Y5" i="1190"/>
  <c r="D31" i="1188" s="1"/>
  <c r="W5" i="1190"/>
  <c r="V5" i="1190"/>
  <c r="U5" i="1190"/>
  <c r="T5" i="1190"/>
  <c r="S5" i="1190"/>
  <c r="R5" i="1190"/>
  <c r="Q5" i="1190"/>
  <c r="P5" i="1190"/>
  <c r="AF4" i="1190"/>
  <c r="AE4" i="1190"/>
  <c r="AD4" i="1190"/>
  <c r="AC4" i="1190"/>
  <c r="AB4" i="1190"/>
  <c r="AA4" i="1190"/>
  <c r="Z4" i="1190"/>
  <c r="Y4" i="1190"/>
  <c r="W4" i="1190"/>
  <c r="V4" i="1190"/>
  <c r="U4" i="1190"/>
  <c r="T4" i="1190"/>
  <c r="S4" i="1190"/>
  <c r="R4" i="1190"/>
  <c r="Q4" i="1190"/>
  <c r="P4" i="1190"/>
  <c r="AF3" i="1190"/>
  <c r="AE3" i="1190"/>
  <c r="J30" i="1188" s="1"/>
  <c r="AD3" i="1190"/>
  <c r="AC3" i="1190"/>
  <c r="H30" i="1188" s="1"/>
  <c r="AB3" i="1190"/>
  <c r="AA3" i="1190"/>
  <c r="F30" i="1188" s="1"/>
  <c r="F43" i="1188" s="1"/>
  <c r="Z3" i="1190"/>
  <c r="Y3" i="1190"/>
  <c r="W3" i="1190"/>
  <c r="V3" i="1190"/>
  <c r="U3" i="1190"/>
  <c r="T3" i="1190"/>
  <c r="S3" i="1190"/>
  <c r="R3" i="1190"/>
  <c r="Q3" i="1190"/>
  <c r="P3" i="1190"/>
  <c r="W1" i="1190"/>
  <c r="AB1" i="1190" s="1"/>
  <c r="AB18" i="1190" s="1"/>
  <c r="V1" i="1190"/>
  <c r="AA1" i="1190" s="1"/>
  <c r="U1" i="1190"/>
  <c r="Z1" i="1190" s="1"/>
  <c r="Z18" i="1190" s="1"/>
  <c r="T1" i="1190"/>
  <c r="Y1" i="1190" s="1"/>
  <c r="S1" i="1190"/>
  <c r="AF1" i="1190" s="1"/>
  <c r="AF18" i="1190" s="1"/>
  <c r="R1" i="1190"/>
  <c r="AE1" i="1190" s="1"/>
  <c r="Q1" i="1190"/>
  <c r="AD1" i="1190" s="1"/>
  <c r="AD18" i="1190" s="1"/>
  <c r="P1" i="1190"/>
  <c r="AC1" i="1190" s="1"/>
  <c r="Q38" i="1189"/>
  <c r="P38" i="1189"/>
  <c r="O38" i="1189"/>
  <c r="N38" i="1189"/>
  <c r="L38" i="1189"/>
  <c r="K38" i="1189"/>
  <c r="J38" i="1189"/>
  <c r="I38" i="1189"/>
  <c r="Q37" i="1189"/>
  <c r="P37" i="1189"/>
  <c r="O37" i="1189"/>
  <c r="N37" i="1189"/>
  <c r="L37" i="1189"/>
  <c r="K37" i="1189"/>
  <c r="J37" i="1189"/>
  <c r="I37" i="1189"/>
  <c r="Q36" i="1189"/>
  <c r="P36" i="1189"/>
  <c r="O36" i="1189"/>
  <c r="N36" i="1189"/>
  <c r="L36" i="1189"/>
  <c r="K36" i="1189"/>
  <c r="J36" i="1189"/>
  <c r="I36" i="1189"/>
  <c r="Q35" i="1189"/>
  <c r="P35" i="1189"/>
  <c r="O35" i="1189"/>
  <c r="N35" i="1189"/>
  <c r="L35" i="1189"/>
  <c r="K35" i="1189"/>
  <c r="J35" i="1189"/>
  <c r="I35" i="1189"/>
  <c r="Q34" i="1189"/>
  <c r="P34" i="1189"/>
  <c r="F9" i="1188" s="1"/>
  <c r="O34" i="1189"/>
  <c r="N34" i="1189"/>
  <c r="D9" i="1188" s="1"/>
  <c r="L34" i="1189"/>
  <c r="K34" i="1189"/>
  <c r="J34" i="1189"/>
  <c r="I34" i="1189"/>
  <c r="Q33" i="1189"/>
  <c r="P33" i="1189"/>
  <c r="F7" i="1188" s="1"/>
  <c r="O33" i="1189"/>
  <c r="N33" i="1189"/>
  <c r="D7" i="1188" s="1"/>
  <c r="L33" i="1189"/>
  <c r="K33" i="1189"/>
  <c r="J33" i="1189"/>
  <c r="I33" i="1189"/>
  <c r="Q32" i="1189"/>
  <c r="P32" i="1189"/>
  <c r="O32" i="1189"/>
  <c r="N32" i="1189"/>
  <c r="L32" i="1189"/>
  <c r="K32" i="1189"/>
  <c r="J32" i="1189"/>
  <c r="I32" i="1189"/>
  <c r="Q31" i="1189"/>
  <c r="P31" i="1189"/>
  <c r="O31" i="1189"/>
  <c r="N31" i="1189"/>
  <c r="L31" i="1189"/>
  <c r="K31" i="1189"/>
  <c r="J31" i="1189"/>
  <c r="I31" i="1189"/>
  <c r="Q30" i="1189"/>
  <c r="P30" i="1189"/>
  <c r="O30" i="1189"/>
  <c r="N30" i="1189"/>
  <c r="L30" i="1189"/>
  <c r="K30" i="1189"/>
  <c r="J30" i="1189"/>
  <c r="I30" i="1189"/>
  <c r="Q29" i="1189"/>
  <c r="P29" i="1189"/>
  <c r="F8" i="1188" s="1"/>
  <c r="F24" i="1188" s="1"/>
  <c r="O29" i="1189"/>
  <c r="N29" i="1189"/>
  <c r="D8" i="1188" s="1"/>
  <c r="D24" i="1188" s="1"/>
  <c r="L29" i="1189"/>
  <c r="K29" i="1189"/>
  <c r="J29" i="1189"/>
  <c r="I29" i="1189"/>
  <c r="Q28" i="1189"/>
  <c r="P28" i="1189"/>
  <c r="O28" i="1189"/>
  <c r="N28" i="1189"/>
  <c r="L28" i="1189"/>
  <c r="K28" i="1189"/>
  <c r="J28" i="1189"/>
  <c r="I28" i="1189"/>
  <c r="Q27" i="1189"/>
  <c r="P27" i="1189"/>
  <c r="O27" i="1189"/>
  <c r="N27" i="1189"/>
  <c r="L27" i="1189"/>
  <c r="K27" i="1189"/>
  <c r="J27" i="1189"/>
  <c r="I27" i="1189"/>
  <c r="Q26" i="1189"/>
  <c r="P26" i="1189"/>
  <c r="O26" i="1189"/>
  <c r="N26" i="1189"/>
  <c r="L26" i="1189"/>
  <c r="K26" i="1189"/>
  <c r="J26" i="1189"/>
  <c r="I26" i="1189"/>
  <c r="Q25" i="1189"/>
  <c r="P25" i="1189"/>
  <c r="O25" i="1189"/>
  <c r="N25" i="1189"/>
  <c r="L25" i="1189"/>
  <c r="K25" i="1189"/>
  <c r="J25" i="1189"/>
  <c r="I25" i="1189"/>
  <c r="Q24" i="1189"/>
  <c r="P24" i="1189"/>
  <c r="O24" i="1189"/>
  <c r="N24" i="1189"/>
  <c r="L24" i="1189"/>
  <c r="K24" i="1189"/>
  <c r="J24" i="1189"/>
  <c r="I24" i="1189"/>
  <c r="Q23" i="1189"/>
  <c r="P23" i="1189"/>
  <c r="O23" i="1189"/>
  <c r="N23" i="1189"/>
  <c r="L23" i="1189"/>
  <c r="K23" i="1189"/>
  <c r="J23" i="1189"/>
  <c r="I23" i="1189"/>
  <c r="Q22" i="1189"/>
  <c r="P22" i="1189"/>
  <c r="O22" i="1189"/>
  <c r="N22" i="1189"/>
  <c r="L22" i="1189"/>
  <c r="K22" i="1189"/>
  <c r="J22" i="1189"/>
  <c r="I22" i="1189"/>
  <c r="Q21" i="1189"/>
  <c r="P21" i="1189"/>
  <c r="O21" i="1189"/>
  <c r="N21" i="1189"/>
  <c r="L21" i="1189"/>
  <c r="K21" i="1189"/>
  <c r="J21" i="1189"/>
  <c r="I21" i="1189"/>
  <c r="Q20" i="1189"/>
  <c r="P20" i="1189"/>
  <c r="O20" i="1189"/>
  <c r="N20" i="1189"/>
  <c r="L20" i="1189"/>
  <c r="K20" i="1189"/>
  <c r="J20" i="1189"/>
  <c r="I20" i="1189"/>
  <c r="Q19" i="1189"/>
  <c r="P19" i="1189"/>
  <c r="F26" i="1188" s="1"/>
  <c r="O19" i="1189"/>
  <c r="N19" i="1189"/>
  <c r="D26" i="1188" s="1"/>
  <c r="L19" i="1189"/>
  <c r="K19" i="1189"/>
  <c r="J19" i="1189"/>
  <c r="I19" i="1189"/>
  <c r="L18" i="1189"/>
  <c r="Q18" i="1189" s="1"/>
  <c r="K18" i="1189"/>
  <c r="P18" i="1189" s="1"/>
  <c r="F2" i="1188" s="1"/>
  <c r="J18" i="1189"/>
  <c r="O18" i="1189" s="1"/>
  <c r="I18" i="1189"/>
  <c r="N18" i="1189" s="1"/>
  <c r="D2" i="1188" s="1"/>
  <c r="Q17" i="1189"/>
  <c r="P17" i="1189"/>
  <c r="O17" i="1189"/>
  <c r="N17" i="1189"/>
  <c r="Q16" i="1189"/>
  <c r="P16" i="1189"/>
  <c r="O16" i="1189"/>
  <c r="N16" i="1189"/>
  <c r="L16" i="1189"/>
  <c r="K16" i="1189"/>
  <c r="J16" i="1189"/>
  <c r="I16" i="1189"/>
  <c r="Q15" i="1189"/>
  <c r="P15" i="1189"/>
  <c r="F6" i="1188" s="1"/>
  <c r="O15" i="1189"/>
  <c r="N15" i="1189"/>
  <c r="D6" i="1188" s="1"/>
  <c r="L15" i="1189"/>
  <c r="K15" i="1189"/>
  <c r="J15" i="1189"/>
  <c r="I15" i="1189"/>
  <c r="Q14" i="1189"/>
  <c r="P14" i="1189"/>
  <c r="O14" i="1189"/>
  <c r="N14" i="1189"/>
  <c r="L14" i="1189"/>
  <c r="K14" i="1189"/>
  <c r="J14" i="1189"/>
  <c r="I14" i="1189"/>
  <c r="Q13" i="1189"/>
  <c r="P13" i="1189"/>
  <c r="O13" i="1189"/>
  <c r="N13" i="1189"/>
  <c r="L13" i="1189"/>
  <c r="K13" i="1189"/>
  <c r="J13" i="1189"/>
  <c r="I13" i="1189"/>
  <c r="Q12" i="1189"/>
  <c r="P12" i="1189"/>
  <c r="O12" i="1189"/>
  <c r="N12" i="1189"/>
  <c r="L12" i="1189"/>
  <c r="K12" i="1189"/>
  <c r="J12" i="1189"/>
  <c r="I12" i="1189"/>
  <c r="Q11" i="1189"/>
  <c r="P11" i="1189"/>
  <c r="O11" i="1189"/>
  <c r="N11" i="1189"/>
  <c r="L11" i="1189"/>
  <c r="K11" i="1189"/>
  <c r="J11" i="1189"/>
  <c r="I11" i="1189"/>
  <c r="Q10" i="1189"/>
  <c r="P10" i="1189"/>
  <c r="O10" i="1189"/>
  <c r="N10" i="1189"/>
  <c r="L10" i="1189"/>
  <c r="K10" i="1189"/>
  <c r="J10" i="1189"/>
  <c r="I10" i="1189"/>
  <c r="Q9" i="1189"/>
  <c r="P9" i="1189"/>
  <c r="O9" i="1189"/>
  <c r="N9" i="1189"/>
  <c r="L9" i="1189"/>
  <c r="K9" i="1189"/>
  <c r="J9" i="1189"/>
  <c r="I9" i="1189"/>
  <c r="Q8" i="1189"/>
  <c r="P8" i="1189"/>
  <c r="O8" i="1189"/>
  <c r="N8" i="1189"/>
  <c r="L8" i="1189"/>
  <c r="K8" i="1189"/>
  <c r="J8" i="1189"/>
  <c r="I8" i="1189"/>
  <c r="Q7" i="1189"/>
  <c r="P7" i="1189"/>
  <c r="O7" i="1189"/>
  <c r="N7" i="1189"/>
  <c r="L7" i="1189"/>
  <c r="K7" i="1189"/>
  <c r="J7" i="1189"/>
  <c r="I7" i="1189"/>
  <c r="Q6" i="1189"/>
  <c r="P6" i="1189"/>
  <c r="O6" i="1189"/>
  <c r="N6" i="1189"/>
  <c r="L6" i="1189"/>
  <c r="K6" i="1189"/>
  <c r="J6" i="1189"/>
  <c r="I6" i="1189"/>
  <c r="Q5" i="1189"/>
  <c r="P5" i="1189"/>
  <c r="F5" i="1188" s="1"/>
  <c r="O5" i="1189"/>
  <c r="N5" i="1189"/>
  <c r="D5" i="1188" s="1"/>
  <c r="L5" i="1189"/>
  <c r="K5" i="1189"/>
  <c r="J5" i="1189"/>
  <c r="I5" i="1189"/>
  <c r="Q4" i="1189"/>
  <c r="P4" i="1189"/>
  <c r="O4" i="1189"/>
  <c r="N4" i="1189"/>
  <c r="L4" i="1189"/>
  <c r="K4" i="1189"/>
  <c r="J4" i="1189"/>
  <c r="I4" i="1189"/>
  <c r="Q3" i="1189"/>
  <c r="P3" i="1189"/>
  <c r="F4" i="1188" s="1"/>
  <c r="O3" i="1189"/>
  <c r="N3" i="1189"/>
  <c r="D4" i="1188" s="1"/>
  <c r="L3" i="1189"/>
  <c r="K3" i="1189"/>
  <c r="J3" i="1189"/>
  <c r="I3" i="1189"/>
  <c r="L1" i="1189"/>
  <c r="Q1" i="1189" s="1"/>
  <c r="K1" i="1189"/>
  <c r="P1" i="1189" s="1"/>
  <c r="J1" i="1189"/>
  <c r="O1" i="1189" s="1"/>
  <c r="I1" i="1189"/>
  <c r="N1" i="1189" s="1"/>
  <c r="K55" i="1188"/>
  <c r="I55" i="1188"/>
  <c r="G55" i="1188"/>
  <c r="E55" i="1188"/>
  <c r="K54" i="1188"/>
  <c r="I54" i="1188"/>
  <c r="G54" i="1188"/>
  <c r="E54" i="1188"/>
  <c r="H53" i="1188"/>
  <c r="H52" i="1188"/>
  <c r="E45" i="1188"/>
  <c r="K35" i="1188"/>
  <c r="I35" i="1188"/>
  <c r="G35" i="1188"/>
  <c r="E35" i="1188"/>
  <c r="K34" i="1188"/>
  <c r="I34" i="1188"/>
  <c r="G34" i="1188"/>
  <c r="E34" i="1188"/>
  <c r="K33" i="1188"/>
  <c r="K52" i="1188" s="1"/>
  <c r="I33" i="1188"/>
  <c r="I52" i="1188" s="1"/>
  <c r="G33" i="1188"/>
  <c r="G52" i="1188" s="1"/>
  <c r="E33" i="1188"/>
  <c r="E52" i="1188" s="1"/>
  <c r="K32" i="1188"/>
  <c r="I32" i="1188"/>
  <c r="I45" i="1188" s="1"/>
  <c r="G32" i="1188"/>
  <c r="G50" i="1188" s="1"/>
  <c r="E32" i="1188"/>
  <c r="K31" i="1188"/>
  <c r="I31" i="1188"/>
  <c r="G31" i="1188"/>
  <c r="E31" i="1188"/>
  <c r="K30" i="1188"/>
  <c r="I30" i="1188"/>
  <c r="G30" i="1188"/>
  <c r="G43" i="1188" s="1"/>
  <c r="E30" i="1188"/>
  <c r="D30" i="1188"/>
  <c r="K28" i="1188"/>
  <c r="I28" i="1188"/>
  <c r="G28" i="1188"/>
  <c r="E28" i="1188"/>
  <c r="G26" i="1188"/>
  <c r="E26" i="1188"/>
  <c r="G25" i="1188"/>
  <c r="E25" i="1188"/>
  <c r="K22" i="1188"/>
  <c r="G9" i="1188"/>
  <c r="E9" i="1188"/>
  <c r="G8" i="1188"/>
  <c r="E8" i="1188"/>
  <c r="G7" i="1188"/>
  <c r="G23" i="1188" s="1"/>
  <c r="E7" i="1188"/>
  <c r="E23" i="1188" s="1"/>
  <c r="G6" i="1188"/>
  <c r="E6" i="1188"/>
  <c r="E21" i="1188" s="1"/>
  <c r="G5" i="1188"/>
  <c r="E5" i="1188"/>
  <c r="G4" i="1188"/>
  <c r="E4" i="1188"/>
  <c r="E16" i="1188" s="1"/>
  <c r="G2" i="1188"/>
  <c r="E2" i="1188"/>
  <c r="K57" i="1185"/>
  <c r="AF38" i="1187"/>
  <c r="AE38" i="1187"/>
  <c r="J34" i="1185" s="1"/>
  <c r="AD38" i="1187"/>
  <c r="AC38" i="1187"/>
  <c r="H34" i="1185" s="1"/>
  <c r="AB38" i="1187"/>
  <c r="AA38" i="1187"/>
  <c r="F34" i="1185" s="1"/>
  <c r="Z38" i="1187"/>
  <c r="Y38" i="1187"/>
  <c r="D34" i="1185" s="1"/>
  <c r="D53" i="1185" s="1"/>
  <c r="W38" i="1187"/>
  <c r="V38" i="1187"/>
  <c r="U38" i="1187"/>
  <c r="T38" i="1187"/>
  <c r="S38" i="1187"/>
  <c r="R38" i="1187"/>
  <c r="Q38" i="1187"/>
  <c r="P38" i="1187"/>
  <c r="AF37" i="1187"/>
  <c r="AE37" i="1187"/>
  <c r="AD37" i="1187"/>
  <c r="AC37" i="1187"/>
  <c r="AB37" i="1187"/>
  <c r="AA37" i="1187"/>
  <c r="Z37" i="1187"/>
  <c r="Y37" i="1187"/>
  <c r="W37" i="1187"/>
  <c r="V37" i="1187"/>
  <c r="U37" i="1187"/>
  <c r="T37" i="1187"/>
  <c r="S37" i="1187"/>
  <c r="R37" i="1187"/>
  <c r="Q37" i="1187"/>
  <c r="P37" i="1187"/>
  <c r="AF36" i="1187"/>
  <c r="AE36" i="1187"/>
  <c r="AD36" i="1187"/>
  <c r="AC36" i="1187"/>
  <c r="AB36" i="1187"/>
  <c r="AA36" i="1187"/>
  <c r="Z36" i="1187"/>
  <c r="Y36" i="1187"/>
  <c r="W36" i="1187"/>
  <c r="V36" i="1187"/>
  <c r="U36" i="1187"/>
  <c r="T36" i="1187"/>
  <c r="S36" i="1187"/>
  <c r="R36" i="1187"/>
  <c r="Q36" i="1187"/>
  <c r="P36" i="1187"/>
  <c r="AF35" i="1187"/>
  <c r="AE35" i="1187"/>
  <c r="AD35" i="1187"/>
  <c r="AC35" i="1187"/>
  <c r="AB35" i="1187"/>
  <c r="AA35" i="1187"/>
  <c r="Z35" i="1187"/>
  <c r="Y35" i="1187"/>
  <c r="W35" i="1187"/>
  <c r="V35" i="1187"/>
  <c r="U35" i="1187"/>
  <c r="T35" i="1187"/>
  <c r="S35" i="1187"/>
  <c r="R35" i="1187"/>
  <c r="Q35" i="1187"/>
  <c r="P35" i="1187"/>
  <c r="AF34" i="1187"/>
  <c r="AE34" i="1187"/>
  <c r="J35" i="1185" s="1"/>
  <c r="AD34" i="1187"/>
  <c r="AC34" i="1187"/>
  <c r="H35" i="1185" s="1"/>
  <c r="AB34" i="1187"/>
  <c r="AA34" i="1187"/>
  <c r="F35" i="1185" s="1"/>
  <c r="Z34" i="1187"/>
  <c r="Y34" i="1187"/>
  <c r="D35" i="1185" s="1"/>
  <c r="W34" i="1187"/>
  <c r="V34" i="1187"/>
  <c r="U34" i="1187"/>
  <c r="T34" i="1187"/>
  <c r="S34" i="1187"/>
  <c r="R34" i="1187"/>
  <c r="Q34" i="1187"/>
  <c r="P34" i="1187"/>
  <c r="AF33" i="1187"/>
  <c r="AE33" i="1187"/>
  <c r="J33" i="1185" s="1"/>
  <c r="J40" i="1185" s="1"/>
  <c r="AD33" i="1187"/>
  <c r="AC33" i="1187"/>
  <c r="H33" i="1185" s="1"/>
  <c r="H40" i="1185" s="1"/>
  <c r="AB33" i="1187"/>
  <c r="AA33" i="1187"/>
  <c r="F33" i="1185" s="1"/>
  <c r="F40" i="1185" s="1"/>
  <c r="Z33" i="1187"/>
  <c r="Y33" i="1187"/>
  <c r="D33" i="1185" s="1"/>
  <c r="D40" i="1185" s="1"/>
  <c r="W33" i="1187"/>
  <c r="V33" i="1187"/>
  <c r="U33" i="1187"/>
  <c r="T33" i="1187"/>
  <c r="S33" i="1187"/>
  <c r="R33" i="1187"/>
  <c r="Q33" i="1187"/>
  <c r="P33" i="1187"/>
  <c r="AF32" i="1187"/>
  <c r="AE32" i="1187"/>
  <c r="AD32" i="1187"/>
  <c r="AC32" i="1187"/>
  <c r="AB32" i="1187"/>
  <c r="AA32" i="1187"/>
  <c r="Z32" i="1187"/>
  <c r="Y32" i="1187"/>
  <c r="W32" i="1187"/>
  <c r="V32" i="1187"/>
  <c r="U32" i="1187"/>
  <c r="T32" i="1187"/>
  <c r="S32" i="1187"/>
  <c r="R32" i="1187"/>
  <c r="Q32" i="1187"/>
  <c r="P32" i="1187"/>
  <c r="AF31" i="1187"/>
  <c r="AE31" i="1187"/>
  <c r="AD31" i="1187"/>
  <c r="AC31" i="1187"/>
  <c r="H54" i="1185" s="1"/>
  <c r="AB31" i="1187"/>
  <c r="AA31" i="1187"/>
  <c r="Z31" i="1187"/>
  <c r="Y31" i="1187"/>
  <c r="W31" i="1187"/>
  <c r="V31" i="1187"/>
  <c r="U31" i="1187"/>
  <c r="T31" i="1187"/>
  <c r="S31" i="1187"/>
  <c r="R31" i="1187"/>
  <c r="Q31" i="1187"/>
  <c r="P31" i="1187"/>
  <c r="AF30" i="1187"/>
  <c r="AE30" i="1187"/>
  <c r="AD30" i="1187"/>
  <c r="AC30" i="1187"/>
  <c r="AB30" i="1187"/>
  <c r="AA30" i="1187"/>
  <c r="Z30" i="1187"/>
  <c r="Y30" i="1187"/>
  <c r="W30" i="1187"/>
  <c r="V30" i="1187"/>
  <c r="U30" i="1187"/>
  <c r="T30" i="1187"/>
  <c r="S30" i="1187"/>
  <c r="R30" i="1187"/>
  <c r="Q30" i="1187"/>
  <c r="P30" i="1187"/>
  <c r="AF29" i="1187"/>
  <c r="AE29" i="1187"/>
  <c r="AD29" i="1187"/>
  <c r="AC29" i="1187"/>
  <c r="AB29" i="1187"/>
  <c r="AA29" i="1187"/>
  <c r="Z29" i="1187"/>
  <c r="Y29" i="1187"/>
  <c r="W29" i="1187"/>
  <c r="V29" i="1187"/>
  <c r="U29" i="1187"/>
  <c r="T29" i="1187"/>
  <c r="S29" i="1187"/>
  <c r="R29" i="1187"/>
  <c r="Q29" i="1187"/>
  <c r="P29" i="1187"/>
  <c r="AF28" i="1187"/>
  <c r="AE28" i="1187"/>
  <c r="AD28" i="1187"/>
  <c r="AC28" i="1187"/>
  <c r="AB28" i="1187"/>
  <c r="AA28" i="1187"/>
  <c r="Z28" i="1187"/>
  <c r="Y28" i="1187"/>
  <c r="W28" i="1187"/>
  <c r="V28" i="1187"/>
  <c r="U28" i="1187"/>
  <c r="T28" i="1187"/>
  <c r="S28" i="1187"/>
  <c r="R28" i="1187"/>
  <c r="Q28" i="1187"/>
  <c r="P28" i="1187"/>
  <c r="AF27" i="1187"/>
  <c r="AE27" i="1187"/>
  <c r="AD27" i="1187"/>
  <c r="AC27" i="1187"/>
  <c r="AB27" i="1187"/>
  <c r="AA27" i="1187"/>
  <c r="Z27" i="1187"/>
  <c r="Y27" i="1187"/>
  <c r="W27" i="1187"/>
  <c r="V27" i="1187"/>
  <c r="U27" i="1187"/>
  <c r="T27" i="1187"/>
  <c r="S27" i="1187"/>
  <c r="R27" i="1187"/>
  <c r="Q27" i="1187"/>
  <c r="P27" i="1187"/>
  <c r="AF26" i="1187"/>
  <c r="AE26" i="1187"/>
  <c r="AD26" i="1187"/>
  <c r="AC26" i="1187"/>
  <c r="AB26" i="1187"/>
  <c r="AA26" i="1187"/>
  <c r="Z26" i="1187"/>
  <c r="Y26" i="1187"/>
  <c r="W26" i="1187"/>
  <c r="V26" i="1187"/>
  <c r="U26" i="1187"/>
  <c r="T26" i="1187"/>
  <c r="S26" i="1187"/>
  <c r="R26" i="1187"/>
  <c r="Q26" i="1187"/>
  <c r="P26" i="1187"/>
  <c r="AF25" i="1187"/>
  <c r="AE25" i="1187"/>
  <c r="AD25" i="1187"/>
  <c r="AC25" i="1187"/>
  <c r="AB25" i="1187"/>
  <c r="AA25" i="1187"/>
  <c r="Z25" i="1187"/>
  <c r="Y25" i="1187"/>
  <c r="W25" i="1187"/>
  <c r="V25" i="1187"/>
  <c r="U25" i="1187"/>
  <c r="T25" i="1187"/>
  <c r="S25" i="1187"/>
  <c r="R25" i="1187"/>
  <c r="Q25" i="1187"/>
  <c r="P25" i="1187"/>
  <c r="AF24" i="1187"/>
  <c r="AE24" i="1187"/>
  <c r="AD24" i="1187"/>
  <c r="AC24" i="1187"/>
  <c r="AB24" i="1187"/>
  <c r="AA24" i="1187"/>
  <c r="Z24" i="1187"/>
  <c r="Y24" i="1187"/>
  <c r="W24" i="1187"/>
  <c r="V24" i="1187"/>
  <c r="U24" i="1187"/>
  <c r="T24" i="1187"/>
  <c r="S24" i="1187"/>
  <c r="R24" i="1187"/>
  <c r="Q24" i="1187"/>
  <c r="P24" i="1187"/>
  <c r="AF23" i="1187"/>
  <c r="AE23" i="1187"/>
  <c r="AD23" i="1187"/>
  <c r="AC23" i="1187"/>
  <c r="H55" i="1185" s="1"/>
  <c r="AB23" i="1187"/>
  <c r="AA23" i="1187"/>
  <c r="Z23" i="1187"/>
  <c r="Y23" i="1187"/>
  <c r="W23" i="1187"/>
  <c r="V23" i="1187"/>
  <c r="U23" i="1187"/>
  <c r="T23" i="1187"/>
  <c r="S23" i="1187"/>
  <c r="R23" i="1187"/>
  <c r="Q23" i="1187"/>
  <c r="P23" i="1187"/>
  <c r="AF22" i="1187"/>
  <c r="AE22" i="1187"/>
  <c r="AD22" i="1187"/>
  <c r="AC22" i="1187"/>
  <c r="AB22" i="1187"/>
  <c r="AA22" i="1187"/>
  <c r="Z22" i="1187"/>
  <c r="Y22" i="1187"/>
  <c r="W22" i="1187"/>
  <c r="V22" i="1187"/>
  <c r="U22" i="1187"/>
  <c r="T22" i="1187"/>
  <c r="S22" i="1187"/>
  <c r="R22" i="1187"/>
  <c r="Q22" i="1187"/>
  <c r="P22" i="1187"/>
  <c r="AF21" i="1187"/>
  <c r="AE21" i="1187"/>
  <c r="AD21" i="1187"/>
  <c r="AC21" i="1187"/>
  <c r="AB21" i="1187"/>
  <c r="AA21" i="1187"/>
  <c r="Z21" i="1187"/>
  <c r="Y21" i="1187"/>
  <c r="W21" i="1187"/>
  <c r="V21" i="1187"/>
  <c r="U21" i="1187"/>
  <c r="T21" i="1187"/>
  <c r="S21" i="1187"/>
  <c r="R21" i="1187"/>
  <c r="Q21" i="1187"/>
  <c r="P21" i="1187"/>
  <c r="AF20" i="1187"/>
  <c r="AE20" i="1187"/>
  <c r="AD20" i="1187"/>
  <c r="AC20" i="1187"/>
  <c r="AB20" i="1187"/>
  <c r="AA20" i="1187"/>
  <c r="Z20" i="1187"/>
  <c r="Y20" i="1187"/>
  <c r="W20" i="1187"/>
  <c r="V20" i="1187"/>
  <c r="U20" i="1187"/>
  <c r="T20" i="1187"/>
  <c r="S20" i="1187"/>
  <c r="R20" i="1187"/>
  <c r="Q20" i="1187"/>
  <c r="P20" i="1187"/>
  <c r="AF19" i="1187"/>
  <c r="AE19" i="1187"/>
  <c r="J55" i="1185" s="1"/>
  <c r="AD19" i="1187"/>
  <c r="AC19" i="1187"/>
  <c r="AB19" i="1187"/>
  <c r="AA19" i="1187"/>
  <c r="F55" i="1185" s="1"/>
  <c r="Z19" i="1187"/>
  <c r="Y19" i="1187"/>
  <c r="D55" i="1185" s="1"/>
  <c r="W19" i="1187"/>
  <c r="V19" i="1187"/>
  <c r="U19" i="1187"/>
  <c r="T19" i="1187"/>
  <c r="S19" i="1187"/>
  <c r="R19" i="1187"/>
  <c r="Q19" i="1187"/>
  <c r="P19" i="1187"/>
  <c r="W18" i="1187"/>
  <c r="V18" i="1187"/>
  <c r="U18" i="1187"/>
  <c r="T18" i="1187"/>
  <c r="S18" i="1187"/>
  <c r="R18" i="1187"/>
  <c r="Q18" i="1187"/>
  <c r="P18" i="1187"/>
  <c r="AF17" i="1187"/>
  <c r="AE17" i="1187"/>
  <c r="AD17" i="1187"/>
  <c r="AC17" i="1187"/>
  <c r="AB17" i="1187"/>
  <c r="AA17" i="1187"/>
  <c r="Z17" i="1187"/>
  <c r="Y17" i="1187"/>
  <c r="W17" i="1187"/>
  <c r="V17" i="1187"/>
  <c r="U17" i="1187"/>
  <c r="T17" i="1187"/>
  <c r="S17" i="1187"/>
  <c r="R17" i="1187"/>
  <c r="Q17" i="1187"/>
  <c r="P17" i="1187"/>
  <c r="AF16" i="1187"/>
  <c r="AE16" i="1187"/>
  <c r="AD16" i="1187"/>
  <c r="AC16" i="1187"/>
  <c r="AB16" i="1187"/>
  <c r="AA16" i="1187"/>
  <c r="Z16" i="1187"/>
  <c r="Y16" i="1187"/>
  <c r="W16" i="1187"/>
  <c r="V16" i="1187"/>
  <c r="U16" i="1187"/>
  <c r="T16" i="1187"/>
  <c r="S16" i="1187"/>
  <c r="R16" i="1187"/>
  <c r="Q16" i="1187"/>
  <c r="P16" i="1187"/>
  <c r="AF15" i="1187"/>
  <c r="AE15" i="1187"/>
  <c r="J32" i="1185" s="1"/>
  <c r="AD15" i="1187"/>
  <c r="AC15" i="1187"/>
  <c r="H32" i="1185" s="1"/>
  <c r="AB15" i="1187"/>
  <c r="AA15" i="1187"/>
  <c r="F32" i="1185" s="1"/>
  <c r="Z15" i="1187"/>
  <c r="Y15" i="1187"/>
  <c r="D32" i="1185" s="1"/>
  <c r="H44" i="1185" s="1"/>
  <c r="W15" i="1187"/>
  <c r="V15" i="1187"/>
  <c r="U15" i="1187"/>
  <c r="T15" i="1187"/>
  <c r="S15" i="1187"/>
  <c r="R15" i="1187"/>
  <c r="Q15" i="1187"/>
  <c r="P15" i="1187"/>
  <c r="AF14" i="1187"/>
  <c r="AE14" i="1187"/>
  <c r="AD14" i="1187"/>
  <c r="AC14" i="1187"/>
  <c r="AB14" i="1187"/>
  <c r="AA14" i="1187"/>
  <c r="Z14" i="1187"/>
  <c r="Y14" i="1187"/>
  <c r="W14" i="1187"/>
  <c r="V14" i="1187"/>
  <c r="U14" i="1187"/>
  <c r="T14" i="1187"/>
  <c r="S14" i="1187"/>
  <c r="R14" i="1187"/>
  <c r="Q14" i="1187"/>
  <c r="P14" i="1187"/>
  <c r="AF13" i="1187"/>
  <c r="AE13" i="1187"/>
  <c r="AD13" i="1187"/>
  <c r="AC13" i="1187"/>
  <c r="AB13" i="1187"/>
  <c r="AA13" i="1187"/>
  <c r="Z13" i="1187"/>
  <c r="Y13" i="1187"/>
  <c r="W13" i="1187"/>
  <c r="V13" i="1187"/>
  <c r="U13" i="1187"/>
  <c r="T13" i="1187"/>
  <c r="S13" i="1187"/>
  <c r="R13" i="1187"/>
  <c r="Q13" i="1187"/>
  <c r="P13" i="1187"/>
  <c r="AF12" i="1187"/>
  <c r="AE12" i="1187"/>
  <c r="AD12" i="1187"/>
  <c r="AC12" i="1187"/>
  <c r="AB12" i="1187"/>
  <c r="AA12" i="1187"/>
  <c r="Z12" i="1187"/>
  <c r="Y12" i="1187"/>
  <c r="W12" i="1187"/>
  <c r="V12" i="1187"/>
  <c r="U12" i="1187"/>
  <c r="T12" i="1187"/>
  <c r="S12" i="1187"/>
  <c r="R12" i="1187"/>
  <c r="Q12" i="1187"/>
  <c r="P12" i="1187"/>
  <c r="AF11" i="1187"/>
  <c r="AE11" i="1187"/>
  <c r="AD11" i="1187"/>
  <c r="AC11" i="1187"/>
  <c r="AB11" i="1187"/>
  <c r="AA11" i="1187"/>
  <c r="Z11" i="1187"/>
  <c r="Y11" i="1187"/>
  <c r="W11" i="1187"/>
  <c r="V11" i="1187"/>
  <c r="U11" i="1187"/>
  <c r="T11" i="1187"/>
  <c r="S11" i="1187"/>
  <c r="R11" i="1187"/>
  <c r="Q11" i="1187"/>
  <c r="P11" i="1187"/>
  <c r="AF10" i="1187"/>
  <c r="AE10" i="1187"/>
  <c r="AD10" i="1187"/>
  <c r="AC10" i="1187"/>
  <c r="AB10" i="1187"/>
  <c r="AA10" i="1187"/>
  <c r="Z10" i="1187"/>
  <c r="Y10" i="1187"/>
  <c r="W10" i="1187"/>
  <c r="V10" i="1187"/>
  <c r="U10" i="1187"/>
  <c r="T10" i="1187"/>
  <c r="S10" i="1187"/>
  <c r="R10" i="1187"/>
  <c r="Q10" i="1187"/>
  <c r="P10" i="1187"/>
  <c r="AF9" i="1187"/>
  <c r="AE9" i="1187"/>
  <c r="AD9" i="1187"/>
  <c r="AC9" i="1187"/>
  <c r="AB9" i="1187"/>
  <c r="AA9" i="1187"/>
  <c r="Z9" i="1187"/>
  <c r="Y9" i="1187"/>
  <c r="W9" i="1187"/>
  <c r="V9" i="1187"/>
  <c r="U9" i="1187"/>
  <c r="T9" i="1187"/>
  <c r="S9" i="1187"/>
  <c r="R9" i="1187"/>
  <c r="Q9" i="1187"/>
  <c r="P9" i="1187"/>
  <c r="AF8" i="1187"/>
  <c r="AE8" i="1187"/>
  <c r="AD8" i="1187"/>
  <c r="AC8" i="1187"/>
  <c r="AB8" i="1187"/>
  <c r="AA8" i="1187"/>
  <c r="Z8" i="1187"/>
  <c r="Y8" i="1187"/>
  <c r="W8" i="1187"/>
  <c r="V8" i="1187"/>
  <c r="U8" i="1187"/>
  <c r="T8" i="1187"/>
  <c r="S8" i="1187"/>
  <c r="R8" i="1187"/>
  <c r="Q8" i="1187"/>
  <c r="P8" i="1187"/>
  <c r="AF7" i="1187"/>
  <c r="AE7" i="1187"/>
  <c r="AD7" i="1187"/>
  <c r="AC7" i="1187"/>
  <c r="AB7" i="1187"/>
  <c r="AA7" i="1187"/>
  <c r="Z7" i="1187"/>
  <c r="Y7" i="1187"/>
  <c r="W7" i="1187"/>
  <c r="V7" i="1187"/>
  <c r="U7" i="1187"/>
  <c r="T7" i="1187"/>
  <c r="S7" i="1187"/>
  <c r="R7" i="1187"/>
  <c r="Q7" i="1187"/>
  <c r="P7" i="1187"/>
  <c r="AF6" i="1187"/>
  <c r="AE6" i="1187"/>
  <c r="AD6" i="1187"/>
  <c r="AC6" i="1187"/>
  <c r="AB6" i="1187"/>
  <c r="AA6" i="1187"/>
  <c r="Z6" i="1187"/>
  <c r="Y6" i="1187"/>
  <c r="W6" i="1187"/>
  <c r="V6" i="1187"/>
  <c r="U6" i="1187"/>
  <c r="T6" i="1187"/>
  <c r="S6" i="1187"/>
  <c r="R6" i="1187"/>
  <c r="Q6" i="1187"/>
  <c r="P6" i="1187"/>
  <c r="AF5" i="1187"/>
  <c r="AE5" i="1187"/>
  <c r="J31" i="1185" s="1"/>
  <c r="AD5" i="1187"/>
  <c r="AC5" i="1187"/>
  <c r="H31" i="1185" s="1"/>
  <c r="AB5" i="1187"/>
  <c r="AA5" i="1187"/>
  <c r="F31" i="1185" s="1"/>
  <c r="Z5" i="1187"/>
  <c r="Y5" i="1187"/>
  <c r="D31" i="1185" s="1"/>
  <c r="W5" i="1187"/>
  <c r="V5" i="1187"/>
  <c r="U5" i="1187"/>
  <c r="T5" i="1187"/>
  <c r="S5" i="1187"/>
  <c r="R5" i="1187"/>
  <c r="Q5" i="1187"/>
  <c r="P5" i="1187"/>
  <c r="AF4" i="1187"/>
  <c r="AE4" i="1187"/>
  <c r="AD4" i="1187"/>
  <c r="AC4" i="1187"/>
  <c r="AB4" i="1187"/>
  <c r="AA4" i="1187"/>
  <c r="Z4" i="1187"/>
  <c r="Y4" i="1187"/>
  <c r="W4" i="1187"/>
  <c r="V4" i="1187"/>
  <c r="U4" i="1187"/>
  <c r="T4" i="1187"/>
  <c r="S4" i="1187"/>
  <c r="R4" i="1187"/>
  <c r="Q4" i="1187"/>
  <c r="P4" i="1187"/>
  <c r="AF3" i="1187"/>
  <c r="AE3" i="1187"/>
  <c r="J30" i="1185" s="1"/>
  <c r="AD3" i="1187"/>
  <c r="AC3" i="1187"/>
  <c r="H30" i="1185" s="1"/>
  <c r="AB3" i="1187"/>
  <c r="AA3" i="1187"/>
  <c r="F30" i="1185" s="1"/>
  <c r="F43" i="1185" s="1"/>
  <c r="Z3" i="1187"/>
  <c r="Y3" i="1187"/>
  <c r="W3" i="1187"/>
  <c r="V3" i="1187"/>
  <c r="U3" i="1187"/>
  <c r="T3" i="1187"/>
  <c r="S3" i="1187"/>
  <c r="R3" i="1187"/>
  <c r="Q3" i="1187"/>
  <c r="P3" i="1187"/>
  <c r="W1" i="1187"/>
  <c r="AB1" i="1187" s="1"/>
  <c r="AB18" i="1187" s="1"/>
  <c r="V1" i="1187"/>
  <c r="AA1" i="1187" s="1"/>
  <c r="U1" i="1187"/>
  <c r="Z1" i="1187" s="1"/>
  <c r="Z18" i="1187" s="1"/>
  <c r="T1" i="1187"/>
  <c r="Y1" i="1187" s="1"/>
  <c r="S1" i="1187"/>
  <c r="AF1" i="1187" s="1"/>
  <c r="AF18" i="1187" s="1"/>
  <c r="R1" i="1187"/>
  <c r="AE1" i="1187" s="1"/>
  <c r="Q1" i="1187"/>
  <c r="AD1" i="1187" s="1"/>
  <c r="AD18" i="1187" s="1"/>
  <c r="P1" i="1187"/>
  <c r="AC1" i="1187" s="1"/>
  <c r="Q38" i="1186"/>
  <c r="P38" i="1186"/>
  <c r="O38" i="1186"/>
  <c r="N38" i="1186"/>
  <c r="L38" i="1186"/>
  <c r="K38" i="1186"/>
  <c r="J38" i="1186"/>
  <c r="I38" i="1186"/>
  <c r="Q37" i="1186"/>
  <c r="P37" i="1186"/>
  <c r="O37" i="1186"/>
  <c r="N37" i="1186"/>
  <c r="L37" i="1186"/>
  <c r="K37" i="1186"/>
  <c r="J37" i="1186"/>
  <c r="I37" i="1186"/>
  <c r="Q36" i="1186"/>
  <c r="P36" i="1186"/>
  <c r="O36" i="1186"/>
  <c r="N36" i="1186"/>
  <c r="L36" i="1186"/>
  <c r="K36" i="1186"/>
  <c r="J36" i="1186"/>
  <c r="I36" i="1186"/>
  <c r="Q35" i="1186"/>
  <c r="P35" i="1186"/>
  <c r="O35" i="1186"/>
  <c r="N35" i="1186"/>
  <c r="L35" i="1186"/>
  <c r="K35" i="1186"/>
  <c r="J35" i="1186"/>
  <c r="I35" i="1186"/>
  <c r="Q34" i="1186"/>
  <c r="P34" i="1186"/>
  <c r="F9" i="1185" s="1"/>
  <c r="O34" i="1186"/>
  <c r="N34" i="1186"/>
  <c r="D9" i="1185" s="1"/>
  <c r="L34" i="1186"/>
  <c r="K34" i="1186"/>
  <c r="J34" i="1186"/>
  <c r="I34" i="1186"/>
  <c r="Q33" i="1186"/>
  <c r="P33" i="1186"/>
  <c r="F7" i="1185" s="1"/>
  <c r="O33" i="1186"/>
  <c r="N33" i="1186"/>
  <c r="D7" i="1185" s="1"/>
  <c r="L33" i="1186"/>
  <c r="K33" i="1186"/>
  <c r="J33" i="1186"/>
  <c r="I33" i="1186"/>
  <c r="Q32" i="1186"/>
  <c r="P32" i="1186"/>
  <c r="O32" i="1186"/>
  <c r="N32" i="1186"/>
  <c r="L32" i="1186"/>
  <c r="K32" i="1186"/>
  <c r="J32" i="1186"/>
  <c r="I32" i="1186"/>
  <c r="Q31" i="1186"/>
  <c r="P31" i="1186"/>
  <c r="O31" i="1186"/>
  <c r="N31" i="1186"/>
  <c r="L31" i="1186"/>
  <c r="K31" i="1186"/>
  <c r="J31" i="1186"/>
  <c r="I31" i="1186"/>
  <c r="Q30" i="1186"/>
  <c r="P30" i="1186"/>
  <c r="O30" i="1186"/>
  <c r="N30" i="1186"/>
  <c r="L30" i="1186"/>
  <c r="K30" i="1186"/>
  <c r="J30" i="1186"/>
  <c r="I30" i="1186"/>
  <c r="Q29" i="1186"/>
  <c r="P29" i="1186"/>
  <c r="F8" i="1185" s="1"/>
  <c r="F24" i="1185" s="1"/>
  <c r="O29" i="1186"/>
  <c r="N29" i="1186"/>
  <c r="D8" i="1185" s="1"/>
  <c r="D24" i="1185" s="1"/>
  <c r="L29" i="1186"/>
  <c r="K29" i="1186"/>
  <c r="J29" i="1186"/>
  <c r="I29" i="1186"/>
  <c r="Q28" i="1186"/>
  <c r="P28" i="1186"/>
  <c r="O28" i="1186"/>
  <c r="N28" i="1186"/>
  <c r="L28" i="1186"/>
  <c r="K28" i="1186"/>
  <c r="J28" i="1186"/>
  <c r="I28" i="1186"/>
  <c r="Q27" i="1186"/>
  <c r="P27" i="1186"/>
  <c r="O27" i="1186"/>
  <c r="N27" i="1186"/>
  <c r="L27" i="1186"/>
  <c r="K27" i="1186"/>
  <c r="J27" i="1186"/>
  <c r="I27" i="1186"/>
  <c r="Q26" i="1186"/>
  <c r="P26" i="1186"/>
  <c r="O26" i="1186"/>
  <c r="N26" i="1186"/>
  <c r="L26" i="1186"/>
  <c r="K26" i="1186"/>
  <c r="J26" i="1186"/>
  <c r="I26" i="1186"/>
  <c r="Q25" i="1186"/>
  <c r="P25" i="1186"/>
  <c r="O25" i="1186"/>
  <c r="N25" i="1186"/>
  <c r="L25" i="1186"/>
  <c r="K25" i="1186"/>
  <c r="J25" i="1186"/>
  <c r="I25" i="1186"/>
  <c r="Q24" i="1186"/>
  <c r="P24" i="1186"/>
  <c r="O24" i="1186"/>
  <c r="N24" i="1186"/>
  <c r="L24" i="1186"/>
  <c r="K24" i="1186"/>
  <c r="J24" i="1186"/>
  <c r="I24" i="1186"/>
  <c r="Q23" i="1186"/>
  <c r="P23" i="1186"/>
  <c r="O23" i="1186"/>
  <c r="N23" i="1186"/>
  <c r="L23" i="1186"/>
  <c r="K23" i="1186"/>
  <c r="J23" i="1186"/>
  <c r="I23" i="1186"/>
  <c r="Q22" i="1186"/>
  <c r="P22" i="1186"/>
  <c r="O22" i="1186"/>
  <c r="N22" i="1186"/>
  <c r="L22" i="1186"/>
  <c r="K22" i="1186"/>
  <c r="J22" i="1186"/>
  <c r="I22" i="1186"/>
  <c r="Q21" i="1186"/>
  <c r="P21" i="1186"/>
  <c r="O21" i="1186"/>
  <c r="N21" i="1186"/>
  <c r="L21" i="1186"/>
  <c r="K21" i="1186"/>
  <c r="J21" i="1186"/>
  <c r="I21" i="1186"/>
  <c r="Q20" i="1186"/>
  <c r="P20" i="1186"/>
  <c r="O20" i="1186"/>
  <c r="N20" i="1186"/>
  <c r="L20" i="1186"/>
  <c r="K20" i="1186"/>
  <c r="J20" i="1186"/>
  <c r="I20" i="1186"/>
  <c r="Q19" i="1186"/>
  <c r="P19" i="1186"/>
  <c r="F26" i="1185" s="1"/>
  <c r="O19" i="1186"/>
  <c r="N19" i="1186"/>
  <c r="D26" i="1185" s="1"/>
  <c r="L19" i="1186"/>
  <c r="K19" i="1186"/>
  <c r="J19" i="1186"/>
  <c r="I19" i="1186"/>
  <c r="L18" i="1186"/>
  <c r="Q18" i="1186" s="1"/>
  <c r="K18" i="1186"/>
  <c r="P18" i="1186" s="1"/>
  <c r="F2" i="1185" s="1"/>
  <c r="J18" i="1186"/>
  <c r="O18" i="1186" s="1"/>
  <c r="I18" i="1186"/>
  <c r="N18" i="1186" s="1"/>
  <c r="D2" i="1185" s="1"/>
  <c r="Q17" i="1186"/>
  <c r="P17" i="1186"/>
  <c r="O17" i="1186"/>
  <c r="N17" i="1186"/>
  <c r="Q16" i="1186"/>
  <c r="P16" i="1186"/>
  <c r="O16" i="1186"/>
  <c r="N16" i="1186"/>
  <c r="L16" i="1186"/>
  <c r="K16" i="1186"/>
  <c r="J16" i="1186"/>
  <c r="I16" i="1186"/>
  <c r="Q15" i="1186"/>
  <c r="P15" i="1186"/>
  <c r="F6" i="1185" s="1"/>
  <c r="O15" i="1186"/>
  <c r="N15" i="1186"/>
  <c r="D6" i="1185" s="1"/>
  <c r="L15" i="1186"/>
  <c r="K15" i="1186"/>
  <c r="J15" i="1186"/>
  <c r="I15" i="1186"/>
  <c r="Q14" i="1186"/>
  <c r="P14" i="1186"/>
  <c r="O14" i="1186"/>
  <c r="N14" i="1186"/>
  <c r="L14" i="1186"/>
  <c r="K14" i="1186"/>
  <c r="J14" i="1186"/>
  <c r="I14" i="1186"/>
  <c r="Q13" i="1186"/>
  <c r="P13" i="1186"/>
  <c r="O13" i="1186"/>
  <c r="N13" i="1186"/>
  <c r="L13" i="1186"/>
  <c r="K13" i="1186"/>
  <c r="J13" i="1186"/>
  <c r="I13" i="1186"/>
  <c r="Q12" i="1186"/>
  <c r="P12" i="1186"/>
  <c r="O12" i="1186"/>
  <c r="N12" i="1186"/>
  <c r="L12" i="1186"/>
  <c r="K12" i="1186"/>
  <c r="J12" i="1186"/>
  <c r="I12" i="1186"/>
  <c r="Q11" i="1186"/>
  <c r="P11" i="1186"/>
  <c r="O11" i="1186"/>
  <c r="N11" i="1186"/>
  <c r="L11" i="1186"/>
  <c r="K11" i="1186"/>
  <c r="J11" i="1186"/>
  <c r="I11" i="1186"/>
  <c r="Q10" i="1186"/>
  <c r="P10" i="1186"/>
  <c r="O10" i="1186"/>
  <c r="N10" i="1186"/>
  <c r="L10" i="1186"/>
  <c r="K10" i="1186"/>
  <c r="J10" i="1186"/>
  <c r="I10" i="1186"/>
  <c r="Q9" i="1186"/>
  <c r="P9" i="1186"/>
  <c r="O9" i="1186"/>
  <c r="N9" i="1186"/>
  <c r="L9" i="1186"/>
  <c r="K9" i="1186"/>
  <c r="J9" i="1186"/>
  <c r="I9" i="1186"/>
  <c r="Q8" i="1186"/>
  <c r="P8" i="1186"/>
  <c r="O8" i="1186"/>
  <c r="N8" i="1186"/>
  <c r="L8" i="1186"/>
  <c r="K8" i="1186"/>
  <c r="J8" i="1186"/>
  <c r="I8" i="1186"/>
  <c r="Q7" i="1186"/>
  <c r="P7" i="1186"/>
  <c r="O7" i="1186"/>
  <c r="N7" i="1186"/>
  <c r="L7" i="1186"/>
  <c r="K7" i="1186"/>
  <c r="J7" i="1186"/>
  <c r="I7" i="1186"/>
  <c r="Q6" i="1186"/>
  <c r="P6" i="1186"/>
  <c r="O6" i="1186"/>
  <c r="N6" i="1186"/>
  <c r="L6" i="1186"/>
  <c r="K6" i="1186"/>
  <c r="J6" i="1186"/>
  <c r="I6" i="1186"/>
  <c r="Q5" i="1186"/>
  <c r="P5" i="1186"/>
  <c r="F5" i="1185" s="1"/>
  <c r="O5" i="1186"/>
  <c r="N5" i="1186"/>
  <c r="D5" i="1185" s="1"/>
  <c r="L5" i="1186"/>
  <c r="K5" i="1186"/>
  <c r="J5" i="1186"/>
  <c r="I5" i="1186"/>
  <c r="Q4" i="1186"/>
  <c r="P4" i="1186"/>
  <c r="O4" i="1186"/>
  <c r="N4" i="1186"/>
  <c r="L4" i="1186"/>
  <c r="K4" i="1186"/>
  <c r="J4" i="1186"/>
  <c r="I4" i="1186"/>
  <c r="Q3" i="1186"/>
  <c r="P3" i="1186"/>
  <c r="F4" i="1185" s="1"/>
  <c r="O3" i="1186"/>
  <c r="N3" i="1186"/>
  <c r="D4" i="1185" s="1"/>
  <c r="L3" i="1186"/>
  <c r="K3" i="1186"/>
  <c r="J3" i="1186"/>
  <c r="I3" i="1186"/>
  <c r="L1" i="1186"/>
  <c r="Q1" i="1186" s="1"/>
  <c r="K1" i="1186"/>
  <c r="P1" i="1186" s="1"/>
  <c r="J1" i="1186"/>
  <c r="O1" i="1186" s="1"/>
  <c r="I1" i="1186"/>
  <c r="N1" i="1186" s="1"/>
  <c r="K55" i="1185"/>
  <c r="I55" i="1185"/>
  <c r="G55" i="1185"/>
  <c r="E55" i="1185"/>
  <c r="K54" i="1185"/>
  <c r="I54" i="1185"/>
  <c r="G54" i="1185"/>
  <c r="E54" i="1185"/>
  <c r="H53" i="1185"/>
  <c r="H52" i="1185"/>
  <c r="E45" i="1185"/>
  <c r="K35" i="1185"/>
  <c r="I35" i="1185"/>
  <c r="G35" i="1185"/>
  <c r="E35" i="1185"/>
  <c r="K34" i="1185"/>
  <c r="I34" i="1185"/>
  <c r="G34" i="1185"/>
  <c r="E34" i="1185"/>
  <c r="K33" i="1185"/>
  <c r="K52" i="1185" s="1"/>
  <c r="I33" i="1185"/>
  <c r="I52" i="1185" s="1"/>
  <c r="G33" i="1185"/>
  <c r="G52" i="1185" s="1"/>
  <c r="E33" i="1185"/>
  <c r="E52" i="1185" s="1"/>
  <c r="K32" i="1185"/>
  <c r="I32" i="1185"/>
  <c r="I45" i="1185" s="1"/>
  <c r="G32" i="1185"/>
  <c r="G50" i="1185" s="1"/>
  <c r="E32" i="1185"/>
  <c r="K31" i="1185"/>
  <c r="I31" i="1185"/>
  <c r="G31" i="1185"/>
  <c r="E31" i="1185"/>
  <c r="K30" i="1185"/>
  <c r="I30" i="1185"/>
  <c r="G30" i="1185"/>
  <c r="G43" i="1185" s="1"/>
  <c r="E30" i="1185"/>
  <c r="D30" i="1185"/>
  <c r="K28" i="1185"/>
  <c r="I28" i="1185"/>
  <c r="G28" i="1185"/>
  <c r="E28" i="1185"/>
  <c r="G26" i="1185"/>
  <c r="E26" i="1185"/>
  <c r="G25" i="1185"/>
  <c r="E25" i="1185"/>
  <c r="K22" i="1185"/>
  <c r="G9" i="1185"/>
  <c r="E9" i="1185"/>
  <c r="G8" i="1185"/>
  <c r="E8" i="1185"/>
  <c r="G7" i="1185"/>
  <c r="G23" i="1185" s="1"/>
  <c r="E7" i="1185"/>
  <c r="E23" i="1185" s="1"/>
  <c r="G6" i="1185"/>
  <c r="E6" i="1185"/>
  <c r="E21" i="1185" s="1"/>
  <c r="G5" i="1185"/>
  <c r="E5" i="1185"/>
  <c r="G4" i="1185"/>
  <c r="E4" i="1185"/>
  <c r="E16" i="1185" s="1"/>
  <c r="G2" i="1185"/>
  <c r="E2" i="1185"/>
  <c r="E7" i="286"/>
  <c r="K59" i="1182"/>
  <c r="K57" i="1182"/>
  <c r="AF38" i="1184"/>
  <c r="AE38" i="1184"/>
  <c r="J34" i="1182" s="1"/>
  <c r="AD38" i="1184"/>
  <c r="AC38" i="1184"/>
  <c r="H34" i="1182" s="1"/>
  <c r="AB38" i="1184"/>
  <c r="AA38" i="1184"/>
  <c r="F34" i="1182" s="1"/>
  <c r="Z38" i="1184"/>
  <c r="Y38" i="1184"/>
  <c r="D34" i="1182" s="1"/>
  <c r="W38" i="1184"/>
  <c r="V38" i="1184"/>
  <c r="U38" i="1184"/>
  <c r="T38" i="1184"/>
  <c r="S38" i="1184"/>
  <c r="R38" i="1184"/>
  <c r="Q38" i="1184"/>
  <c r="P38" i="1184"/>
  <c r="AF37" i="1184"/>
  <c r="AE37" i="1184"/>
  <c r="AD37" i="1184"/>
  <c r="AC37" i="1184"/>
  <c r="AB37" i="1184"/>
  <c r="AA37" i="1184"/>
  <c r="Z37" i="1184"/>
  <c r="Y37" i="1184"/>
  <c r="W37" i="1184"/>
  <c r="V37" i="1184"/>
  <c r="U37" i="1184"/>
  <c r="T37" i="1184"/>
  <c r="S37" i="1184"/>
  <c r="R37" i="1184"/>
  <c r="Q37" i="1184"/>
  <c r="P37" i="1184"/>
  <c r="AF36" i="1184"/>
  <c r="AE36" i="1184"/>
  <c r="AD36" i="1184"/>
  <c r="AC36" i="1184"/>
  <c r="AB36" i="1184"/>
  <c r="AA36" i="1184"/>
  <c r="Z36" i="1184"/>
  <c r="Y36" i="1184"/>
  <c r="W36" i="1184"/>
  <c r="V36" i="1184"/>
  <c r="U36" i="1184"/>
  <c r="T36" i="1184"/>
  <c r="S36" i="1184"/>
  <c r="R36" i="1184"/>
  <c r="Q36" i="1184"/>
  <c r="P36" i="1184"/>
  <c r="AF35" i="1184"/>
  <c r="AE35" i="1184"/>
  <c r="AD35" i="1184"/>
  <c r="AC35" i="1184"/>
  <c r="AB35" i="1184"/>
  <c r="AA35" i="1184"/>
  <c r="Z35" i="1184"/>
  <c r="Y35" i="1184"/>
  <c r="W35" i="1184"/>
  <c r="V35" i="1184"/>
  <c r="U35" i="1184"/>
  <c r="T35" i="1184"/>
  <c r="S35" i="1184"/>
  <c r="R35" i="1184"/>
  <c r="Q35" i="1184"/>
  <c r="P35" i="1184"/>
  <c r="AF34" i="1184"/>
  <c r="AE34" i="1184"/>
  <c r="J35" i="1182" s="1"/>
  <c r="AD34" i="1184"/>
  <c r="AC34" i="1184"/>
  <c r="H35" i="1182" s="1"/>
  <c r="AB34" i="1184"/>
  <c r="AA34" i="1184"/>
  <c r="F35" i="1182" s="1"/>
  <c r="Z34" i="1184"/>
  <c r="Y34" i="1184"/>
  <c r="D35" i="1182" s="1"/>
  <c r="W34" i="1184"/>
  <c r="V34" i="1184"/>
  <c r="U34" i="1184"/>
  <c r="T34" i="1184"/>
  <c r="S34" i="1184"/>
  <c r="R34" i="1184"/>
  <c r="Q34" i="1184"/>
  <c r="P34" i="1184"/>
  <c r="AF33" i="1184"/>
  <c r="AE33" i="1184"/>
  <c r="J33" i="1182" s="1"/>
  <c r="AD33" i="1184"/>
  <c r="AC33" i="1184"/>
  <c r="H33" i="1182" s="1"/>
  <c r="H52" i="1182" s="1"/>
  <c r="AB33" i="1184"/>
  <c r="AA33" i="1184"/>
  <c r="F33" i="1182" s="1"/>
  <c r="Z33" i="1184"/>
  <c r="Y33" i="1184"/>
  <c r="D33" i="1182" s="1"/>
  <c r="D52" i="1182" s="1"/>
  <c r="W33" i="1184"/>
  <c r="V33" i="1184"/>
  <c r="U33" i="1184"/>
  <c r="T33" i="1184"/>
  <c r="S33" i="1184"/>
  <c r="R33" i="1184"/>
  <c r="Q33" i="1184"/>
  <c r="P33" i="1184"/>
  <c r="AF32" i="1184"/>
  <c r="AE32" i="1184"/>
  <c r="AD32" i="1184"/>
  <c r="AC32" i="1184"/>
  <c r="AB32" i="1184"/>
  <c r="AA32" i="1184"/>
  <c r="Z32" i="1184"/>
  <c r="Y32" i="1184"/>
  <c r="W32" i="1184"/>
  <c r="V32" i="1184"/>
  <c r="U32" i="1184"/>
  <c r="T32" i="1184"/>
  <c r="S32" i="1184"/>
  <c r="R32" i="1184"/>
  <c r="Q32" i="1184"/>
  <c r="P32" i="1184"/>
  <c r="AF31" i="1184"/>
  <c r="AE31" i="1184"/>
  <c r="AD31" i="1184"/>
  <c r="AC31" i="1184"/>
  <c r="H54" i="1182" s="1"/>
  <c r="AB31" i="1184"/>
  <c r="AA31" i="1184"/>
  <c r="Z31" i="1184"/>
  <c r="Y31" i="1184"/>
  <c r="W31" i="1184"/>
  <c r="V31" i="1184"/>
  <c r="U31" i="1184"/>
  <c r="T31" i="1184"/>
  <c r="S31" i="1184"/>
  <c r="R31" i="1184"/>
  <c r="Q31" i="1184"/>
  <c r="P31" i="1184"/>
  <c r="AF30" i="1184"/>
  <c r="AE30" i="1184"/>
  <c r="AD30" i="1184"/>
  <c r="AC30" i="1184"/>
  <c r="AB30" i="1184"/>
  <c r="AA30" i="1184"/>
  <c r="Z30" i="1184"/>
  <c r="Y30" i="1184"/>
  <c r="W30" i="1184"/>
  <c r="V30" i="1184"/>
  <c r="U30" i="1184"/>
  <c r="T30" i="1184"/>
  <c r="S30" i="1184"/>
  <c r="R30" i="1184"/>
  <c r="Q30" i="1184"/>
  <c r="P30" i="1184"/>
  <c r="AF29" i="1184"/>
  <c r="AE29" i="1184"/>
  <c r="AD29" i="1184"/>
  <c r="AC29" i="1184"/>
  <c r="AB29" i="1184"/>
  <c r="AA29" i="1184"/>
  <c r="Z29" i="1184"/>
  <c r="Y29" i="1184"/>
  <c r="W29" i="1184"/>
  <c r="V29" i="1184"/>
  <c r="U29" i="1184"/>
  <c r="T29" i="1184"/>
  <c r="S29" i="1184"/>
  <c r="R29" i="1184"/>
  <c r="Q29" i="1184"/>
  <c r="P29" i="1184"/>
  <c r="AF28" i="1184"/>
  <c r="AE28" i="1184"/>
  <c r="AD28" i="1184"/>
  <c r="AC28" i="1184"/>
  <c r="AB28" i="1184"/>
  <c r="AA28" i="1184"/>
  <c r="Z28" i="1184"/>
  <c r="Y28" i="1184"/>
  <c r="W28" i="1184"/>
  <c r="V28" i="1184"/>
  <c r="U28" i="1184"/>
  <c r="T28" i="1184"/>
  <c r="S28" i="1184"/>
  <c r="R28" i="1184"/>
  <c r="Q28" i="1184"/>
  <c r="P28" i="1184"/>
  <c r="AF27" i="1184"/>
  <c r="AE27" i="1184"/>
  <c r="AD27" i="1184"/>
  <c r="AC27" i="1184"/>
  <c r="AB27" i="1184"/>
  <c r="AA27" i="1184"/>
  <c r="Z27" i="1184"/>
  <c r="Y27" i="1184"/>
  <c r="W27" i="1184"/>
  <c r="V27" i="1184"/>
  <c r="U27" i="1184"/>
  <c r="T27" i="1184"/>
  <c r="S27" i="1184"/>
  <c r="R27" i="1184"/>
  <c r="Q27" i="1184"/>
  <c r="P27" i="1184"/>
  <c r="AF26" i="1184"/>
  <c r="AE26" i="1184"/>
  <c r="AD26" i="1184"/>
  <c r="AC26" i="1184"/>
  <c r="AB26" i="1184"/>
  <c r="AA26" i="1184"/>
  <c r="Z26" i="1184"/>
  <c r="Y26" i="1184"/>
  <c r="W26" i="1184"/>
  <c r="V26" i="1184"/>
  <c r="U26" i="1184"/>
  <c r="T26" i="1184"/>
  <c r="S26" i="1184"/>
  <c r="R26" i="1184"/>
  <c r="Q26" i="1184"/>
  <c r="P26" i="1184"/>
  <c r="AF25" i="1184"/>
  <c r="AE25" i="1184"/>
  <c r="AD25" i="1184"/>
  <c r="AC25" i="1184"/>
  <c r="AB25" i="1184"/>
  <c r="AA25" i="1184"/>
  <c r="Z25" i="1184"/>
  <c r="Y25" i="1184"/>
  <c r="W25" i="1184"/>
  <c r="V25" i="1184"/>
  <c r="U25" i="1184"/>
  <c r="T25" i="1184"/>
  <c r="S25" i="1184"/>
  <c r="R25" i="1184"/>
  <c r="Q25" i="1184"/>
  <c r="P25" i="1184"/>
  <c r="AF24" i="1184"/>
  <c r="AE24" i="1184"/>
  <c r="AD24" i="1184"/>
  <c r="AC24" i="1184"/>
  <c r="AB24" i="1184"/>
  <c r="AA24" i="1184"/>
  <c r="Z24" i="1184"/>
  <c r="Y24" i="1184"/>
  <c r="W24" i="1184"/>
  <c r="V24" i="1184"/>
  <c r="U24" i="1184"/>
  <c r="T24" i="1184"/>
  <c r="S24" i="1184"/>
  <c r="R24" i="1184"/>
  <c r="Q24" i="1184"/>
  <c r="P24" i="1184"/>
  <c r="AF23" i="1184"/>
  <c r="AE23" i="1184"/>
  <c r="AD23" i="1184"/>
  <c r="AC23" i="1184"/>
  <c r="H55" i="1182" s="1"/>
  <c r="AB23" i="1184"/>
  <c r="AA23" i="1184"/>
  <c r="Z23" i="1184"/>
  <c r="Y23" i="1184"/>
  <c r="W23" i="1184"/>
  <c r="V23" i="1184"/>
  <c r="U23" i="1184"/>
  <c r="T23" i="1184"/>
  <c r="S23" i="1184"/>
  <c r="R23" i="1184"/>
  <c r="Q23" i="1184"/>
  <c r="P23" i="1184"/>
  <c r="AF22" i="1184"/>
  <c r="AE22" i="1184"/>
  <c r="AD22" i="1184"/>
  <c r="AC22" i="1184"/>
  <c r="AB22" i="1184"/>
  <c r="AA22" i="1184"/>
  <c r="Z22" i="1184"/>
  <c r="Y22" i="1184"/>
  <c r="W22" i="1184"/>
  <c r="V22" i="1184"/>
  <c r="U22" i="1184"/>
  <c r="T22" i="1184"/>
  <c r="S22" i="1184"/>
  <c r="R22" i="1184"/>
  <c r="Q22" i="1184"/>
  <c r="P22" i="1184"/>
  <c r="AF21" i="1184"/>
  <c r="AE21" i="1184"/>
  <c r="AD21" i="1184"/>
  <c r="AC21" i="1184"/>
  <c r="AB21" i="1184"/>
  <c r="AA21" i="1184"/>
  <c r="Z21" i="1184"/>
  <c r="Y21" i="1184"/>
  <c r="W21" i="1184"/>
  <c r="V21" i="1184"/>
  <c r="U21" i="1184"/>
  <c r="T21" i="1184"/>
  <c r="S21" i="1184"/>
  <c r="R21" i="1184"/>
  <c r="Q21" i="1184"/>
  <c r="P21" i="1184"/>
  <c r="AF20" i="1184"/>
  <c r="AE20" i="1184"/>
  <c r="AD20" i="1184"/>
  <c r="AC20" i="1184"/>
  <c r="AB20" i="1184"/>
  <c r="AA20" i="1184"/>
  <c r="Z20" i="1184"/>
  <c r="Y20" i="1184"/>
  <c r="W20" i="1184"/>
  <c r="V20" i="1184"/>
  <c r="U20" i="1184"/>
  <c r="T20" i="1184"/>
  <c r="S20" i="1184"/>
  <c r="R20" i="1184"/>
  <c r="Q20" i="1184"/>
  <c r="P20" i="1184"/>
  <c r="AF19" i="1184"/>
  <c r="AE19" i="1184"/>
  <c r="J55" i="1182" s="1"/>
  <c r="AD19" i="1184"/>
  <c r="AC19" i="1184"/>
  <c r="AB19" i="1184"/>
  <c r="AA19" i="1184"/>
  <c r="Z19" i="1184"/>
  <c r="Y19" i="1184"/>
  <c r="W19" i="1184"/>
  <c r="V19" i="1184"/>
  <c r="U19" i="1184"/>
  <c r="T19" i="1184"/>
  <c r="S19" i="1184"/>
  <c r="R19" i="1184"/>
  <c r="Q19" i="1184"/>
  <c r="P19" i="1184"/>
  <c r="W18" i="1184"/>
  <c r="V18" i="1184"/>
  <c r="U18" i="1184"/>
  <c r="T18" i="1184"/>
  <c r="S18" i="1184"/>
  <c r="R18" i="1184"/>
  <c r="Q18" i="1184"/>
  <c r="P18" i="1184"/>
  <c r="AF17" i="1184"/>
  <c r="AE17" i="1184"/>
  <c r="AD17" i="1184"/>
  <c r="AC17" i="1184"/>
  <c r="AB17" i="1184"/>
  <c r="AA17" i="1184"/>
  <c r="Z17" i="1184"/>
  <c r="Y17" i="1184"/>
  <c r="W17" i="1184"/>
  <c r="V17" i="1184"/>
  <c r="U17" i="1184"/>
  <c r="T17" i="1184"/>
  <c r="S17" i="1184"/>
  <c r="R17" i="1184"/>
  <c r="Q17" i="1184"/>
  <c r="P17" i="1184"/>
  <c r="AF16" i="1184"/>
  <c r="AE16" i="1184"/>
  <c r="AD16" i="1184"/>
  <c r="AC16" i="1184"/>
  <c r="AB16" i="1184"/>
  <c r="AA16" i="1184"/>
  <c r="Z16" i="1184"/>
  <c r="Y16" i="1184"/>
  <c r="W16" i="1184"/>
  <c r="V16" i="1184"/>
  <c r="U16" i="1184"/>
  <c r="T16" i="1184"/>
  <c r="S16" i="1184"/>
  <c r="R16" i="1184"/>
  <c r="Q16" i="1184"/>
  <c r="P16" i="1184"/>
  <c r="AF15" i="1184"/>
  <c r="AE15" i="1184"/>
  <c r="J32" i="1182" s="1"/>
  <c r="AD15" i="1184"/>
  <c r="AC15" i="1184"/>
  <c r="H32" i="1182" s="1"/>
  <c r="AB15" i="1184"/>
  <c r="AA15" i="1184"/>
  <c r="F32" i="1182" s="1"/>
  <c r="Z15" i="1184"/>
  <c r="Y15" i="1184"/>
  <c r="D32" i="1182" s="1"/>
  <c r="D39" i="1182" s="1"/>
  <c r="W15" i="1184"/>
  <c r="V15" i="1184"/>
  <c r="U15" i="1184"/>
  <c r="T15" i="1184"/>
  <c r="S15" i="1184"/>
  <c r="R15" i="1184"/>
  <c r="Q15" i="1184"/>
  <c r="P15" i="1184"/>
  <c r="AF14" i="1184"/>
  <c r="AE14" i="1184"/>
  <c r="AD14" i="1184"/>
  <c r="AC14" i="1184"/>
  <c r="AB14" i="1184"/>
  <c r="AA14" i="1184"/>
  <c r="Z14" i="1184"/>
  <c r="Y14" i="1184"/>
  <c r="W14" i="1184"/>
  <c r="V14" i="1184"/>
  <c r="U14" i="1184"/>
  <c r="T14" i="1184"/>
  <c r="S14" i="1184"/>
  <c r="R14" i="1184"/>
  <c r="Q14" i="1184"/>
  <c r="P14" i="1184"/>
  <c r="AF13" i="1184"/>
  <c r="AE13" i="1184"/>
  <c r="AD13" i="1184"/>
  <c r="AC13" i="1184"/>
  <c r="AB13" i="1184"/>
  <c r="AA13" i="1184"/>
  <c r="Z13" i="1184"/>
  <c r="Y13" i="1184"/>
  <c r="W13" i="1184"/>
  <c r="V13" i="1184"/>
  <c r="U13" i="1184"/>
  <c r="T13" i="1184"/>
  <c r="S13" i="1184"/>
  <c r="R13" i="1184"/>
  <c r="Q13" i="1184"/>
  <c r="P13" i="1184"/>
  <c r="AF12" i="1184"/>
  <c r="AE12" i="1184"/>
  <c r="AD12" i="1184"/>
  <c r="AC12" i="1184"/>
  <c r="AB12" i="1184"/>
  <c r="AA12" i="1184"/>
  <c r="Z12" i="1184"/>
  <c r="Y12" i="1184"/>
  <c r="W12" i="1184"/>
  <c r="V12" i="1184"/>
  <c r="U12" i="1184"/>
  <c r="T12" i="1184"/>
  <c r="S12" i="1184"/>
  <c r="R12" i="1184"/>
  <c r="Q12" i="1184"/>
  <c r="P12" i="1184"/>
  <c r="AF11" i="1184"/>
  <c r="AE11" i="1184"/>
  <c r="AD11" i="1184"/>
  <c r="AC11" i="1184"/>
  <c r="AB11" i="1184"/>
  <c r="AA11" i="1184"/>
  <c r="Z11" i="1184"/>
  <c r="Y11" i="1184"/>
  <c r="W11" i="1184"/>
  <c r="V11" i="1184"/>
  <c r="U11" i="1184"/>
  <c r="T11" i="1184"/>
  <c r="S11" i="1184"/>
  <c r="R11" i="1184"/>
  <c r="Q11" i="1184"/>
  <c r="P11" i="1184"/>
  <c r="AF10" i="1184"/>
  <c r="AE10" i="1184"/>
  <c r="AD10" i="1184"/>
  <c r="AC10" i="1184"/>
  <c r="AB10" i="1184"/>
  <c r="AA10" i="1184"/>
  <c r="Z10" i="1184"/>
  <c r="Y10" i="1184"/>
  <c r="W10" i="1184"/>
  <c r="V10" i="1184"/>
  <c r="U10" i="1184"/>
  <c r="T10" i="1184"/>
  <c r="S10" i="1184"/>
  <c r="R10" i="1184"/>
  <c r="Q10" i="1184"/>
  <c r="P10" i="1184"/>
  <c r="AF9" i="1184"/>
  <c r="AE9" i="1184"/>
  <c r="AD9" i="1184"/>
  <c r="AC9" i="1184"/>
  <c r="AB9" i="1184"/>
  <c r="AA9" i="1184"/>
  <c r="Z9" i="1184"/>
  <c r="Y9" i="1184"/>
  <c r="W9" i="1184"/>
  <c r="V9" i="1184"/>
  <c r="U9" i="1184"/>
  <c r="T9" i="1184"/>
  <c r="S9" i="1184"/>
  <c r="R9" i="1184"/>
  <c r="Q9" i="1184"/>
  <c r="P9" i="1184"/>
  <c r="AF8" i="1184"/>
  <c r="AE8" i="1184"/>
  <c r="AD8" i="1184"/>
  <c r="AC8" i="1184"/>
  <c r="AB8" i="1184"/>
  <c r="AA8" i="1184"/>
  <c r="Z8" i="1184"/>
  <c r="Y8" i="1184"/>
  <c r="W8" i="1184"/>
  <c r="V8" i="1184"/>
  <c r="U8" i="1184"/>
  <c r="T8" i="1184"/>
  <c r="S8" i="1184"/>
  <c r="R8" i="1184"/>
  <c r="Q8" i="1184"/>
  <c r="P8" i="1184"/>
  <c r="AF7" i="1184"/>
  <c r="AE7" i="1184"/>
  <c r="AD7" i="1184"/>
  <c r="AC7" i="1184"/>
  <c r="AB7" i="1184"/>
  <c r="AA7" i="1184"/>
  <c r="Z7" i="1184"/>
  <c r="Y7" i="1184"/>
  <c r="W7" i="1184"/>
  <c r="V7" i="1184"/>
  <c r="U7" i="1184"/>
  <c r="T7" i="1184"/>
  <c r="S7" i="1184"/>
  <c r="R7" i="1184"/>
  <c r="Q7" i="1184"/>
  <c r="P7" i="1184"/>
  <c r="AF6" i="1184"/>
  <c r="AE6" i="1184"/>
  <c r="AD6" i="1184"/>
  <c r="AC6" i="1184"/>
  <c r="AB6" i="1184"/>
  <c r="AA6" i="1184"/>
  <c r="Z6" i="1184"/>
  <c r="Y6" i="1184"/>
  <c r="W6" i="1184"/>
  <c r="V6" i="1184"/>
  <c r="U6" i="1184"/>
  <c r="T6" i="1184"/>
  <c r="S6" i="1184"/>
  <c r="R6" i="1184"/>
  <c r="Q6" i="1184"/>
  <c r="P6" i="1184"/>
  <c r="AF5" i="1184"/>
  <c r="AE5" i="1184"/>
  <c r="J31" i="1182" s="1"/>
  <c r="AD5" i="1184"/>
  <c r="AC5" i="1184"/>
  <c r="H31" i="1182" s="1"/>
  <c r="AB5" i="1184"/>
  <c r="AA5" i="1184"/>
  <c r="F31" i="1182" s="1"/>
  <c r="Z5" i="1184"/>
  <c r="Y5" i="1184"/>
  <c r="D31" i="1182" s="1"/>
  <c r="W5" i="1184"/>
  <c r="V5" i="1184"/>
  <c r="U5" i="1184"/>
  <c r="T5" i="1184"/>
  <c r="S5" i="1184"/>
  <c r="R5" i="1184"/>
  <c r="Q5" i="1184"/>
  <c r="P5" i="1184"/>
  <c r="AF4" i="1184"/>
  <c r="AE4" i="1184"/>
  <c r="AD4" i="1184"/>
  <c r="AC4" i="1184"/>
  <c r="AB4" i="1184"/>
  <c r="AA4" i="1184"/>
  <c r="Z4" i="1184"/>
  <c r="Y4" i="1184"/>
  <c r="W4" i="1184"/>
  <c r="V4" i="1184"/>
  <c r="U4" i="1184"/>
  <c r="T4" i="1184"/>
  <c r="S4" i="1184"/>
  <c r="R4" i="1184"/>
  <c r="Q4" i="1184"/>
  <c r="P4" i="1184"/>
  <c r="AF3" i="1184"/>
  <c r="AE3" i="1184"/>
  <c r="J30" i="1182" s="1"/>
  <c r="AD3" i="1184"/>
  <c r="AC3" i="1184"/>
  <c r="H30" i="1182" s="1"/>
  <c r="AB3" i="1184"/>
  <c r="AA3" i="1184"/>
  <c r="F30" i="1182" s="1"/>
  <c r="F43" i="1182" s="1"/>
  <c r="Z3" i="1184"/>
  <c r="Y3" i="1184"/>
  <c r="D30" i="1182" s="1"/>
  <c r="E43" i="1182" s="1"/>
  <c r="W3" i="1184"/>
  <c r="V3" i="1184"/>
  <c r="U3" i="1184"/>
  <c r="T3" i="1184"/>
  <c r="S3" i="1184"/>
  <c r="R3" i="1184"/>
  <c r="Q3" i="1184"/>
  <c r="P3" i="1184"/>
  <c r="W1" i="1184"/>
  <c r="AB1" i="1184" s="1"/>
  <c r="V1" i="1184"/>
  <c r="AA1" i="1184" s="1"/>
  <c r="AA18" i="1184" s="1"/>
  <c r="U1" i="1184"/>
  <c r="Z1" i="1184" s="1"/>
  <c r="T1" i="1184"/>
  <c r="Y1" i="1184" s="1"/>
  <c r="Y18" i="1184" s="1"/>
  <c r="S1" i="1184"/>
  <c r="AF1" i="1184" s="1"/>
  <c r="R1" i="1184"/>
  <c r="AE1" i="1184" s="1"/>
  <c r="AE18" i="1184" s="1"/>
  <c r="Q1" i="1184"/>
  <c r="AD1" i="1184" s="1"/>
  <c r="P1" i="1184"/>
  <c r="AC1" i="1184" s="1"/>
  <c r="AC18" i="1184" s="1"/>
  <c r="Q38" i="1183"/>
  <c r="P38" i="1183"/>
  <c r="O38" i="1183"/>
  <c r="N38" i="1183"/>
  <c r="L38" i="1183"/>
  <c r="K38" i="1183"/>
  <c r="J38" i="1183"/>
  <c r="I38" i="1183"/>
  <c r="Q37" i="1183"/>
  <c r="P37" i="1183"/>
  <c r="O37" i="1183"/>
  <c r="N37" i="1183"/>
  <c r="L37" i="1183"/>
  <c r="K37" i="1183"/>
  <c r="J37" i="1183"/>
  <c r="I37" i="1183"/>
  <c r="Q36" i="1183"/>
  <c r="P36" i="1183"/>
  <c r="O36" i="1183"/>
  <c r="N36" i="1183"/>
  <c r="L36" i="1183"/>
  <c r="K36" i="1183"/>
  <c r="J36" i="1183"/>
  <c r="I36" i="1183"/>
  <c r="Q35" i="1183"/>
  <c r="P35" i="1183"/>
  <c r="O35" i="1183"/>
  <c r="N35" i="1183"/>
  <c r="L35" i="1183"/>
  <c r="K35" i="1183"/>
  <c r="J35" i="1183"/>
  <c r="I35" i="1183"/>
  <c r="Q34" i="1183"/>
  <c r="P34" i="1183"/>
  <c r="O34" i="1183"/>
  <c r="N34" i="1183"/>
  <c r="L34" i="1183"/>
  <c r="K34" i="1183"/>
  <c r="J34" i="1183"/>
  <c r="I34" i="1183"/>
  <c r="Q33" i="1183"/>
  <c r="P33" i="1183"/>
  <c r="O33" i="1183"/>
  <c r="N33" i="1183"/>
  <c r="L33" i="1183"/>
  <c r="K33" i="1183"/>
  <c r="J33" i="1183"/>
  <c r="I33" i="1183"/>
  <c r="Q32" i="1183"/>
  <c r="P32" i="1183"/>
  <c r="O32" i="1183"/>
  <c r="N32" i="1183"/>
  <c r="L32" i="1183"/>
  <c r="K32" i="1183"/>
  <c r="J32" i="1183"/>
  <c r="I32" i="1183"/>
  <c r="Q31" i="1183"/>
  <c r="P31" i="1183"/>
  <c r="O31" i="1183"/>
  <c r="N31" i="1183"/>
  <c r="L31" i="1183"/>
  <c r="K31" i="1183"/>
  <c r="J31" i="1183"/>
  <c r="I31" i="1183"/>
  <c r="Q30" i="1183"/>
  <c r="P30" i="1183"/>
  <c r="O30" i="1183"/>
  <c r="N30" i="1183"/>
  <c r="L30" i="1183"/>
  <c r="K30" i="1183"/>
  <c r="J30" i="1183"/>
  <c r="I30" i="1183"/>
  <c r="Q29" i="1183"/>
  <c r="P29" i="1183"/>
  <c r="O29" i="1183"/>
  <c r="N29" i="1183"/>
  <c r="L29" i="1183"/>
  <c r="K29" i="1183"/>
  <c r="J29" i="1183"/>
  <c r="I29" i="1183"/>
  <c r="Q28" i="1183"/>
  <c r="P28" i="1183"/>
  <c r="O28" i="1183"/>
  <c r="N28" i="1183"/>
  <c r="L28" i="1183"/>
  <c r="K28" i="1183"/>
  <c r="J28" i="1183"/>
  <c r="I28" i="1183"/>
  <c r="Q27" i="1183"/>
  <c r="P27" i="1183"/>
  <c r="O27" i="1183"/>
  <c r="N27" i="1183"/>
  <c r="L27" i="1183"/>
  <c r="K27" i="1183"/>
  <c r="J27" i="1183"/>
  <c r="I27" i="1183"/>
  <c r="Q26" i="1183"/>
  <c r="P26" i="1183"/>
  <c r="O26" i="1183"/>
  <c r="N26" i="1183"/>
  <c r="L26" i="1183"/>
  <c r="K26" i="1183"/>
  <c r="J26" i="1183"/>
  <c r="I26" i="1183"/>
  <c r="Q25" i="1183"/>
  <c r="P25" i="1183"/>
  <c r="O25" i="1183"/>
  <c r="N25" i="1183"/>
  <c r="L25" i="1183"/>
  <c r="K25" i="1183"/>
  <c r="J25" i="1183"/>
  <c r="I25" i="1183"/>
  <c r="Q24" i="1183"/>
  <c r="P24" i="1183"/>
  <c r="O24" i="1183"/>
  <c r="N24" i="1183"/>
  <c r="L24" i="1183"/>
  <c r="K24" i="1183"/>
  <c r="J24" i="1183"/>
  <c r="I24" i="1183"/>
  <c r="Q23" i="1183"/>
  <c r="P23" i="1183"/>
  <c r="O23" i="1183"/>
  <c r="N23" i="1183"/>
  <c r="L23" i="1183"/>
  <c r="K23" i="1183"/>
  <c r="J23" i="1183"/>
  <c r="I23" i="1183"/>
  <c r="Q22" i="1183"/>
  <c r="P22" i="1183"/>
  <c r="O22" i="1183"/>
  <c r="N22" i="1183"/>
  <c r="L22" i="1183"/>
  <c r="K22" i="1183"/>
  <c r="J22" i="1183"/>
  <c r="I22" i="1183"/>
  <c r="Q21" i="1183"/>
  <c r="P21" i="1183"/>
  <c r="O21" i="1183"/>
  <c r="N21" i="1183"/>
  <c r="L21" i="1183"/>
  <c r="K21" i="1183"/>
  <c r="J21" i="1183"/>
  <c r="I21" i="1183"/>
  <c r="Q20" i="1183"/>
  <c r="P20" i="1183"/>
  <c r="O20" i="1183"/>
  <c r="N20" i="1183"/>
  <c r="L20" i="1183"/>
  <c r="K20" i="1183"/>
  <c r="J20" i="1183"/>
  <c r="I20" i="1183"/>
  <c r="Q19" i="1183"/>
  <c r="P19" i="1183"/>
  <c r="F26" i="1182" s="1"/>
  <c r="O19" i="1183"/>
  <c r="N19" i="1183"/>
  <c r="D26" i="1182" s="1"/>
  <c r="L19" i="1183"/>
  <c r="K19" i="1183"/>
  <c r="J19" i="1183"/>
  <c r="I19" i="1183"/>
  <c r="L18" i="1183"/>
  <c r="Q18" i="1183" s="1"/>
  <c r="K18" i="1183"/>
  <c r="P18" i="1183" s="1"/>
  <c r="J18" i="1183"/>
  <c r="O18" i="1183" s="1"/>
  <c r="I18" i="1183"/>
  <c r="N18" i="1183" s="1"/>
  <c r="Q17" i="1183"/>
  <c r="P17" i="1183"/>
  <c r="O17" i="1183"/>
  <c r="N17" i="1183"/>
  <c r="Q16" i="1183"/>
  <c r="P16" i="1183"/>
  <c r="O16" i="1183"/>
  <c r="N16" i="1183"/>
  <c r="L16" i="1183"/>
  <c r="K16" i="1183"/>
  <c r="J16" i="1183"/>
  <c r="I16" i="1183"/>
  <c r="Q15" i="1183"/>
  <c r="P15" i="1183"/>
  <c r="O15" i="1183"/>
  <c r="N15" i="1183"/>
  <c r="L15" i="1183"/>
  <c r="K15" i="1183"/>
  <c r="J15" i="1183"/>
  <c r="I15" i="1183"/>
  <c r="Q14" i="1183"/>
  <c r="P14" i="1183"/>
  <c r="O14" i="1183"/>
  <c r="N14" i="1183"/>
  <c r="L14" i="1183"/>
  <c r="K14" i="1183"/>
  <c r="J14" i="1183"/>
  <c r="I14" i="1183"/>
  <c r="Q13" i="1183"/>
  <c r="P13" i="1183"/>
  <c r="O13" i="1183"/>
  <c r="N13" i="1183"/>
  <c r="L13" i="1183"/>
  <c r="K13" i="1183"/>
  <c r="J13" i="1183"/>
  <c r="I13" i="1183"/>
  <c r="Q12" i="1183"/>
  <c r="P12" i="1183"/>
  <c r="O12" i="1183"/>
  <c r="N12" i="1183"/>
  <c r="L12" i="1183"/>
  <c r="K12" i="1183"/>
  <c r="J12" i="1183"/>
  <c r="I12" i="1183"/>
  <c r="Q11" i="1183"/>
  <c r="P11" i="1183"/>
  <c r="O11" i="1183"/>
  <c r="N11" i="1183"/>
  <c r="L11" i="1183"/>
  <c r="K11" i="1183"/>
  <c r="J11" i="1183"/>
  <c r="I11" i="1183"/>
  <c r="Q10" i="1183"/>
  <c r="P10" i="1183"/>
  <c r="O10" i="1183"/>
  <c r="N10" i="1183"/>
  <c r="L10" i="1183"/>
  <c r="K10" i="1183"/>
  <c r="J10" i="1183"/>
  <c r="I10" i="1183"/>
  <c r="Q9" i="1183"/>
  <c r="P9" i="1183"/>
  <c r="O9" i="1183"/>
  <c r="N9" i="1183"/>
  <c r="L9" i="1183"/>
  <c r="K9" i="1183"/>
  <c r="J9" i="1183"/>
  <c r="I9" i="1183"/>
  <c r="Q8" i="1183"/>
  <c r="P8" i="1183"/>
  <c r="O8" i="1183"/>
  <c r="N8" i="1183"/>
  <c r="L8" i="1183"/>
  <c r="K8" i="1183"/>
  <c r="J8" i="1183"/>
  <c r="I8" i="1183"/>
  <c r="Q7" i="1183"/>
  <c r="P7" i="1183"/>
  <c r="O7" i="1183"/>
  <c r="N7" i="1183"/>
  <c r="L7" i="1183"/>
  <c r="K7" i="1183"/>
  <c r="J7" i="1183"/>
  <c r="I7" i="1183"/>
  <c r="Q6" i="1183"/>
  <c r="P6" i="1183"/>
  <c r="O6" i="1183"/>
  <c r="N6" i="1183"/>
  <c r="L6" i="1183"/>
  <c r="K6" i="1183"/>
  <c r="J6" i="1183"/>
  <c r="I6" i="1183"/>
  <c r="Q5" i="1183"/>
  <c r="P5" i="1183"/>
  <c r="O5" i="1183"/>
  <c r="N5" i="1183"/>
  <c r="L5" i="1183"/>
  <c r="K5" i="1183"/>
  <c r="J5" i="1183"/>
  <c r="I5" i="1183"/>
  <c r="Q4" i="1183"/>
  <c r="P4" i="1183"/>
  <c r="O4" i="1183"/>
  <c r="N4" i="1183"/>
  <c r="L4" i="1183"/>
  <c r="K4" i="1183"/>
  <c r="J4" i="1183"/>
  <c r="I4" i="1183"/>
  <c r="Q3" i="1183"/>
  <c r="P3" i="1183"/>
  <c r="O3" i="1183"/>
  <c r="N3" i="1183"/>
  <c r="L3" i="1183"/>
  <c r="K3" i="1183"/>
  <c r="J3" i="1183"/>
  <c r="I3" i="1183"/>
  <c r="L1" i="1183"/>
  <c r="Q1" i="1183" s="1"/>
  <c r="K1" i="1183"/>
  <c r="P1" i="1183" s="1"/>
  <c r="J1" i="1183"/>
  <c r="O1" i="1183" s="1"/>
  <c r="I1" i="1183"/>
  <c r="N1" i="1183" s="1"/>
  <c r="K55" i="1182"/>
  <c r="I55" i="1182"/>
  <c r="G55" i="1182"/>
  <c r="F55" i="1182"/>
  <c r="E55" i="1182"/>
  <c r="D55" i="1182"/>
  <c r="K54" i="1182"/>
  <c r="I54" i="1182"/>
  <c r="G54" i="1182"/>
  <c r="F54" i="1182"/>
  <c r="E54" i="1182"/>
  <c r="D54" i="1182"/>
  <c r="K35" i="1182"/>
  <c r="K58" i="1182" s="1"/>
  <c r="I35" i="1182"/>
  <c r="G35" i="1182"/>
  <c r="E35" i="1182"/>
  <c r="K34" i="1182"/>
  <c r="K53" i="1182" s="1"/>
  <c r="I34" i="1182"/>
  <c r="I53" i="1182" s="1"/>
  <c r="G34" i="1182"/>
  <c r="G53" i="1182" s="1"/>
  <c r="E34" i="1182"/>
  <c r="E53" i="1182" s="1"/>
  <c r="K33" i="1182"/>
  <c r="K40" i="1182" s="1"/>
  <c r="K60" i="1182" s="1"/>
  <c r="I33" i="1182"/>
  <c r="I40" i="1182" s="1"/>
  <c r="G33" i="1182"/>
  <c r="G40" i="1182" s="1"/>
  <c r="E33" i="1182"/>
  <c r="E40" i="1182" s="1"/>
  <c r="K32" i="1182"/>
  <c r="I32" i="1182"/>
  <c r="G32" i="1182"/>
  <c r="E32" i="1182"/>
  <c r="K31" i="1182"/>
  <c r="I31" i="1182"/>
  <c r="G31" i="1182"/>
  <c r="E31" i="1182"/>
  <c r="K30" i="1182"/>
  <c r="I30" i="1182"/>
  <c r="G30" i="1182"/>
  <c r="E30" i="1182"/>
  <c r="J28" i="1182"/>
  <c r="G26" i="1182"/>
  <c r="E26" i="1182"/>
  <c r="G25" i="1182"/>
  <c r="E25" i="1182"/>
  <c r="G9" i="1182"/>
  <c r="F9" i="1182"/>
  <c r="E9" i="1182"/>
  <c r="D9" i="1182"/>
  <c r="G8" i="1182"/>
  <c r="F8" i="1182"/>
  <c r="E8" i="1182"/>
  <c r="D8" i="1182"/>
  <c r="G7" i="1182"/>
  <c r="F7" i="1182"/>
  <c r="F23" i="1182" s="1"/>
  <c r="E7" i="1182"/>
  <c r="D7" i="1182"/>
  <c r="D23" i="1182" s="1"/>
  <c r="G6" i="1182"/>
  <c r="F6" i="1182"/>
  <c r="F21" i="1182" s="1"/>
  <c r="E6" i="1182"/>
  <c r="D6" i="1182"/>
  <c r="D13" i="1182" s="1"/>
  <c r="G5" i="1182"/>
  <c r="F5" i="1182"/>
  <c r="E5" i="1182"/>
  <c r="D5" i="1182"/>
  <c r="G4" i="1182"/>
  <c r="F4" i="1182"/>
  <c r="F16" i="1182" s="1"/>
  <c r="E4" i="1182"/>
  <c r="D4" i="1182"/>
  <c r="E16" i="1182" s="1"/>
  <c r="G2" i="1182"/>
  <c r="F2" i="1182"/>
  <c r="E2" i="1182"/>
  <c r="D2" i="1182"/>
  <c r="K57" i="1179"/>
  <c r="AF38" i="1181"/>
  <c r="AE38" i="1181"/>
  <c r="J34" i="1179" s="1"/>
  <c r="AD38" i="1181"/>
  <c r="AC38" i="1181"/>
  <c r="H34" i="1179" s="1"/>
  <c r="AB38" i="1181"/>
  <c r="AA38" i="1181"/>
  <c r="F34" i="1179" s="1"/>
  <c r="Z38" i="1181"/>
  <c r="Y38" i="1181"/>
  <c r="D34" i="1179" s="1"/>
  <c r="W38" i="1181"/>
  <c r="V38" i="1181"/>
  <c r="U38" i="1181"/>
  <c r="T38" i="1181"/>
  <c r="S38" i="1181"/>
  <c r="R38" i="1181"/>
  <c r="Q38" i="1181"/>
  <c r="P38" i="1181"/>
  <c r="AF37" i="1181"/>
  <c r="AE37" i="1181"/>
  <c r="AD37" i="1181"/>
  <c r="AC37" i="1181"/>
  <c r="AB37" i="1181"/>
  <c r="AA37" i="1181"/>
  <c r="Z37" i="1181"/>
  <c r="Y37" i="1181"/>
  <c r="W37" i="1181"/>
  <c r="V37" i="1181"/>
  <c r="U37" i="1181"/>
  <c r="T37" i="1181"/>
  <c r="S37" i="1181"/>
  <c r="R37" i="1181"/>
  <c r="Q37" i="1181"/>
  <c r="P37" i="1181"/>
  <c r="AF36" i="1181"/>
  <c r="AE36" i="1181"/>
  <c r="AD36" i="1181"/>
  <c r="AC36" i="1181"/>
  <c r="AB36" i="1181"/>
  <c r="AA36" i="1181"/>
  <c r="Z36" i="1181"/>
  <c r="Y36" i="1181"/>
  <c r="W36" i="1181"/>
  <c r="V36" i="1181"/>
  <c r="U36" i="1181"/>
  <c r="T36" i="1181"/>
  <c r="S36" i="1181"/>
  <c r="R36" i="1181"/>
  <c r="Q36" i="1181"/>
  <c r="P36" i="1181"/>
  <c r="AF35" i="1181"/>
  <c r="AE35" i="1181"/>
  <c r="AD35" i="1181"/>
  <c r="AC35" i="1181"/>
  <c r="AB35" i="1181"/>
  <c r="AA35" i="1181"/>
  <c r="Z35" i="1181"/>
  <c r="Y35" i="1181"/>
  <c r="W35" i="1181"/>
  <c r="V35" i="1181"/>
  <c r="U35" i="1181"/>
  <c r="T35" i="1181"/>
  <c r="S35" i="1181"/>
  <c r="R35" i="1181"/>
  <c r="Q35" i="1181"/>
  <c r="P35" i="1181"/>
  <c r="AF34" i="1181"/>
  <c r="AE34" i="1181"/>
  <c r="J35" i="1179" s="1"/>
  <c r="AD34" i="1181"/>
  <c r="AC34" i="1181"/>
  <c r="H35" i="1179" s="1"/>
  <c r="AB34" i="1181"/>
  <c r="AA34" i="1181"/>
  <c r="F35" i="1179" s="1"/>
  <c r="Z34" i="1181"/>
  <c r="Y34" i="1181"/>
  <c r="D35" i="1179" s="1"/>
  <c r="W34" i="1181"/>
  <c r="V34" i="1181"/>
  <c r="U34" i="1181"/>
  <c r="T34" i="1181"/>
  <c r="S34" i="1181"/>
  <c r="R34" i="1181"/>
  <c r="Q34" i="1181"/>
  <c r="P34" i="1181"/>
  <c r="AF33" i="1181"/>
  <c r="AE33" i="1181"/>
  <c r="J33" i="1179" s="1"/>
  <c r="AD33" i="1181"/>
  <c r="AC33" i="1181"/>
  <c r="H33" i="1179" s="1"/>
  <c r="AB33" i="1181"/>
  <c r="AA33" i="1181"/>
  <c r="F33" i="1179" s="1"/>
  <c r="Z33" i="1181"/>
  <c r="Y33" i="1181"/>
  <c r="D33" i="1179" s="1"/>
  <c r="W33" i="1181"/>
  <c r="V33" i="1181"/>
  <c r="U33" i="1181"/>
  <c r="T33" i="1181"/>
  <c r="S33" i="1181"/>
  <c r="R33" i="1181"/>
  <c r="Q33" i="1181"/>
  <c r="P33" i="1181"/>
  <c r="AF32" i="1181"/>
  <c r="AE32" i="1181"/>
  <c r="AD32" i="1181"/>
  <c r="AC32" i="1181"/>
  <c r="AB32" i="1181"/>
  <c r="AA32" i="1181"/>
  <c r="Z32" i="1181"/>
  <c r="Y32" i="1181"/>
  <c r="W32" i="1181"/>
  <c r="V32" i="1181"/>
  <c r="U32" i="1181"/>
  <c r="T32" i="1181"/>
  <c r="S32" i="1181"/>
  <c r="R32" i="1181"/>
  <c r="Q32" i="1181"/>
  <c r="P32" i="1181"/>
  <c r="AF31" i="1181"/>
  <c r="AE31" i="1181"/>
  <c r="AD31" i="1181"/>
  <c r="AC31" i="1181"/>
  <c r="H54" i="1179" s="1"/>
  <c r="AB31" i="1181"/>
  <c r="AA31" i="1181"/>
  <c r="Z31" i="1181"/>
  <c r="Y31" i="1181"/>
  <c r="W31" i="1181"/>
  <c r="V31" i="1181"/>
  <c r="U31" i="1181"/>
  <c r="T31" i="1181"/>
  <c r="S31" i="1181"/>
  <c r="R31" i="1181"/>
  <c r="Q31" i="1181"/>
  <c r="P31" i="1181"/>
  <c r="AF30" i="1181"/>
  <c r="AE30" i="1181"/>
  <c r="AD30" i="1181"/>
  <c r="AC30" i="1181"/>
  <c r="AB30" i="1181"/>
  <c r="AA30" i="1181"/>
  <c r="Z30" i="1181"/>
  <c r="Y30" i="1181"/>
  <c r="W30" i="1181"/>
  <c r="V30" i="1181"/>
  <c r="U30" i="1181"/>
  <c r="T30" i="1181"/>
  <c r="S30" i="1181"/>
  <c r="R30" i="1181"/>
  <c r="Q30" i="1181"/>
  <c r="P30" i="1181"/>
  <c r="AF29" i="1181"/>
  <c r="AE29" i="1181"/>
  <c r="AD29" i="1181"/>
  <c r="AC29" i="1181"/>
  <c r="AB29" i="1181"/>
  <c r="AA29" i="1181"/>
  <c r="Z29" i="1181"/>
  <c r="Y29" i="1181"/>
  <c r="W29" i="1181"/>
  <c r="V29" i="1181"/>
  <c r="U29" i="1181"/>
  <c r="T29" i="1181"/>
  <c r="S29" i="1181"/>
  <c r="R29" i="1181"/>
  <c r="Q29" i="1181"/>
  <c r="P29" i="1181"/>
  <c r="AF28" i="1181"/>
  <c r="AE28" i="1181"/>
  <c r="AD28" i="1181"/>
  <c r="AC28" i="1181"/>
  <c r="AB28" i="1181"/>
  <c r="AA28" i="1181"/>
  <c r="Z28" i="1181"/>
  <c r="Y28" i="1181"/>
  <c r="W28" i="1181"/>
  <c r="V28" i="1181"/>
  <c r="U28" i="1181"/>
  <c r="T28" i="1181"/>
  <c r="S28" i="1181"/>
  <c r="R28" i="1181"/>
  <c r="Q28" i="1181"/>
  <c r="P28" i="1181"/>
  <c r="AF27" i="1181"/>
  <c r="AE27" i="1181"/>
  <c r="AD27" i="1181"/>
  <c r="AC27" i="1181"/>
  <c r="AB27" i="1181"/>
  <c r="AA27" i="1181"/>
  <c r="Z27" i="1181"/>
  <c r="Y27" i="1181"/>
  <c r="W27" i="1181"/>
  <c r="V27" i="1181"/>
  <c r="U27" i="1181"/>
  <c r="T27" i="1181"/>
  <c r="S27" i="1181"/>
  <c r="R27" i="1181"/>
  <c r="Q27" i="1181"/>
  <c r="P27" i="1181"/>
  <c r="AF26" i="1181"/>
  <c r="AE26" i="1181"/>
  <c r="AD26" i="1181"/>
  <c r="AC26" i="1181"/>
  <c r="AB26" i="1181"/>
  <c r="AA26" i="1181"/>
  <c r="Z26" i="1181"/>
  <c r="Y26" i="1181"/>
  <c r="W26" i="1181"/>
  <c r="V26" i="1181"/>
  <c r="U26" i="1181"/>
  <c r="T26" i="1181"/>
  <c r="S26" i="1181"/>
  <c r="R26" i="1181"/>
  <c r="Q26" i="1181"/>
  <c r="P26" i="1181"/>
  <c r="AF25" i="1181"/>
  <c r="AE25" i="1181"/>
  <c r="AD25" i="1181"/>
  <c r="AC25" i="1181"/>
  <c r="AB25" i="1181"/>
  <c r="AA25" i="1181"/>
  <c r="Z25" i="1181"/>
  <c r="Y25" i="1181"/>
  <c r="W25" i="1181"/>
  <c r="V25" i="1181"/>
  <c r="U25" i="1181"/>
  <c r="T25" i="1181"/>
  <c r="S25" i="1181"/>
  <c r="R25" i="1181"/>
  <c r="Q25" i="1181"/>
  <c r="P25" i="1181"/>
  <c r="AF24" i="1181"/>
  <c r="AE24" i="1181"/>
  <c r="AD24" i="1181"/>
  <c r="AC24" i="1181"/>
  <c r="AB24" i="1181"/>
  <c r="AA24" i="1181"/>
  <c r="Z24" i="1181"/>
  <c r="Y24" i="1181"/>
  <c r="W24" i="1181"/>
  <c r="V24" i="1181"/>
  <c r="U24" i="1181"/>
  <c r="T24" i="1181"/>
  <c r="S24" i="1181"/>
  <c r="R24" i="1181"/>
  <c r="Q24" i="1181"/>
  <c r="P24" i="1181"/>
  <c r="AF23" i="1181"/>
  <c r="AE23" i="1181"/>
  <c r="AD23" i="1181"/>
  <c r="AC23" i="1181"/>
  <c r="H55" i="1179" s="1"/>
  <c r="AB23" i="1181"/>
  <c r="AA23" i="1181"/>
  <c r="Z23" i="1181"/>
  <c r="Y23" i="1181"/>
  <c r="W23" i="1181"/>
  <c r="V23" i="1181"/>
  <c r="U23" i="1181"/>
  <c r="T23" i="1181"/>
  <c r="S23" i="1181"/>
  <c r="R23" i="1181"/>
  <c r="Q23" i="1181"/>
  <c r="P23" i="1181"/>
  <c r="AF22" i="1181"/>
  <c r="AE22" i="1181"/>
  <c r="AD22" i="1181"/>
  <c r="AC22" i="1181"/>
  <c r="AB22" i="1181"/>
  <c r="AA22" i="1181"/>
  <c r="Z22" i="1181"/>
  <c r="Y22" i="1181"/>
  <c r="W22" i="1181"/>
  <c r="V22" i="1181"/>
  <c r="U22" i="1181"/>
  <c r="T22" i="1181"/>
  <c r="S22" i="1181"/>
  <c r="R22" i="1181"/>
  <c r="Q22" i="1181"/>
  <c r="P22" i="1181"/>
  <c r="AF21" i="1181"/>
  <c r="AE21" i="1181"/>
  <c r="AD21" i="1181"/>
  <c r="AC21" i="1181"/>
  <c r="AB21" i="1181"/>
  <c r="AA21" i="1181"/>
  <c r="Z21" i="1181"/>
  <c r="Y21" i="1181"/>
  <c r="W21" i="1181"/>
  <c r="V21" i="1181"/>
  <c r="U21" i="1181"/>
  <c r="T21" i="1181"/>
  <c r="S21" i="1181"/>
  <c r="R21" i="1181"/>
  <c r="Q21" i="1181"/>
  <c r="P21" i="1181"/>
  <c r="AF20" i="1181"/>
  <c r="AE20" i="1181"/>
  <c r="AD20" i="1181"/>
  <c r="AC20" i="1181"/>
  <c r="AB20" i="1181"/>
  <c r="AA20" i="1181"/>
  <c r="Z20" i="1181"/>
  <c r="Y20" i="1181"/>
  <c r="W20" i="1181"/>
  <c r="V20" i="1181"/>
  <c r="U20" i="1181"/>
  <c r="T20" i="1181"/>
  <c r="S20" i="1181"/>
  <c r="R20" i="1181"/>
  <c r="Q20" i="1181"/>
  <c r="P20" i="1181"/>
  <c r="AF19" i="1181"/>
  <c r="AE19" i="1181"/>
  <c r="J55" i="1179" s="1"/>
  <c r="AD19" i="1181"/>
  <c r="AC19" i="1181"/>
  <c r="AB19" i="1181"/>
  <c r="AA19" i="1181"/>
  <c r="F55" i="1179" s="1"/>
  <c r="Z19" i="1181"/>
  <c r="Y19" i="1181"/>
  <c r="D55" i="1179" s="1"/>
  <c r="W19" i="1181"/>
  <c r="V19" i="1181"/>
  <c r="U19" i="1181"/>
  <c r="T19" i="1181"/>
  <c r="S19" i="1181"/>
  <c r="R19" i="1181"/>
  <c r="Q19" i="1181"/>
  <c r="P19" i="1181"/>
  <c r="W18" i="1181"/>
  <c r="V18" i="1181"/>
  <c r="U18" i="1181"/>
  <c r="T18" i="1181"/>
  <c r="S18" i="1181"/>
  <c r="R18" i="1181"/>
  <c r="Q18" i="1181"/>
  <c r="P18" i="1181"/>
  <c r="AF17" i="1181"/>
  <c r="AE17" i="1181"/>
  <c r="AD17" i="1181"/>
  <c r="AC17" i="1181"/>
  <c r="AB17" i="1181"/>
  <c r="AA17" i="1181"/>
  <c r="Z17" i="1181"/>
  <c r="Y17" i="1181"/>
  <c r="W17" i="1181"/>
  <c r="V17" i="1181"/>
  <c r="U17" i="1181"/>
  <c r="T17" i="1181"/>
  <c r="S17" i="1181"/>
  <c r="R17" i="1181"/>
  <c r="Q17" i="1181"/>
  <c r="P17" i="1181"/>
  <c r="AF16" i="1181"/>
  <c r="AE16" i="1181"/>
  <c r="AD16" i="1181"/>
  <c r="AC16" i="1181"/>
  <c r="AB16" i="1181"/>
  <c r="AA16" i="1181"/>
  <c r="Z16" i="1181"/>
  <c r="Y16" i="1181"/>
  <c r="W16" i="1181"/>
  <c r="V16" i="1181"/>
  <c r="U16" i="1181"/>
  <c r="T16" i="1181"/>
  <c r="S16" i="1181"/>
  <c r="R16" i="1181"/>
  <c r="Q16" i="1181"/>
  <c r="P16" i="1181"/>
  <c r="AF15" i="1181"/>
  <c r="AE15" i="1181"/>
  <c r="J32" i="1179" s="1"/>
  <c r="AD15" i="1181"/>
  <c r="AC15" i="1181"/>
  <c r="H32" i="1179" s="1"/>
  <c r="AB15" i="1181"/>
  <c r="AA15" i="1181"/>
  <c r="F32" i="1179" s="1"/>
  <c r="Z15" i="1181"/>
  <c r="Y15" i="1181"/>
  <c r="D32" i="1179" s="1"/>
  <c r="D39" i="1179" s="1"/>
  <c r="W15" i="1181"/>
  <c r="V15" i="1181"/>
  <c r="U15" i="1181"/>
  <c r="T15" i="1181"/>
  <c r="S15" i="1181"/>
  <c r="R15" i="1181"/>
  <c r="Q15" i="1181"/>
  <c r="P15" i="1181"/>
  <c r="AF14" i="1181"/>
  <c r="AE14" i="1181"/>
  <c r="AD14" i="1181"/>
  <c r="AC14" i="1181"/>
  <c r="AB14" i="1181"/>
  <c r="AA14" i="1181"/>
  <c r="Z14" i="1181"/>
  <c r="Y14" i="1181"/>
  <c r="W14" i="1181"/>
  <c r="V14" i="1181"/>
  <c r="U14" i="1181"/>
  <c r="T14" i="1181"/>
  <c r="S14" i="1181"/>
  <c r="R14" i="1181"/>
  <c r="Q14" i="1181"/>
  <c r="P14" i="1181"/>
  <c r="AF13" i="1181"/>
  <c r="AE13" i="1181"/>
  <c r="AD13" i="1181"/>
  <c r="AC13" i="1181"/>
  <c r="AB13" i="1181"/>
  <c r="AA13" i="1181"/>
  <c r="Z13" i="1181"/>
  <c r="Y13" i="1181"/>
  <c r="W13" i="1181"/>
  <c r="V13" i="1181"/>
  <c r="U13" i="1181"/>
  <c r="T13" i="1181"/>
  <c r="S13" i="1181"/>
  <c r="R13" i="1181"/>
  <c r="Q13" i="1181"/>
  <c r="P13" i="1181"/>
  <c r="AF12" i="1181"/>
  <c r="AE12" i="1181"/>
  <c r="AD12" i="1181"/>
  <c r="AC12" i="1181"/>
  <c r="AB12" i="1181"/>
  <c r="AA12" i="1181"/>
  <c r="Z12" i="1181"/>
  <c r="Y12" i="1181"/>
  <c r="W12" i="1181"/>
  <c r="V12" i="1181"/>
  <c r="U12" i="1181"/>
  <c r="T12" i="1181"/>
  <c r="S12" i="1181"/>
  <c r="R12" i="1181"/>
  <c r="Q12" i="1181"/>
  <c r="P12" i="1181"/>
  <c r="AF11" i="1181"/>
  <c r="AE11" i="1181"/>
  <c r="AD11" i="1181"/>
  <c r="AC11" i="1181"/>
  <c r="AB11" i="1181"/>
  <c r="AA11" i="1181"/>
  <c r="Z11" i="1181"/>
  <c r="Y11" i="1181"/>
  <c r="W11" i="1181"/>
  <c r="V11" i="1181"/>
  <c r="U11" i="1181"/>
  <c r="T11" i="1181"/>
  <c r="S11" i="1181"/>
  <c r="R11" i="1181"/>
  <c r="Q11" i="1181"/>
  <c r="P11" i="1181"/>
  <c r="AF10" i="1181"/>
  <c r="AE10" i="1181"/>
  <c r="AD10" i="1181"/>
  <c r="AC10" i="1181"/>
  <c r="AB10" i="1181"/>
  <c r="AA10" i="1181"/>
  <c r="Z10" i="1181"/>
  <c r="Y10" i="1181"/>
  <c r="W10" i="1181"/>
  <c r="V10" i="1181"/>
  <c r="U10" i="1181"/>
  <c r="T10" i="1181"/>
  <c r="S10" i="1181"/>
  <c r="R10" i="1181"/>
  <c r="Q10" i="1181"/>
  <c r="P10" i="1181"/>
  <c r="AF9" i="1181"/>
  <c r="AE9" i="1181"/>
  <c r="AD9" i="1181"/>
  <c r="AC9" i="1181"/>
  <c r="AB9" i="1181"/>
  <c r="AA9" i="1181"/>
  <c r="Z9" i="1181"/>
  <c r="Y9" i="1181"/>
  <c r="W9" i="1181"/>
  <c r="V9" i="1181"/>
  <c r="U9" i="1181"/>
  <c r="T9" i="1181"/>
  <c r="S9" i="1181"/>
  <c r="R9" i="1181"/>
  <c r="Q9" i="1181"/>
  <c r="P9" i="1181"/>
  <c r="AF8" i="1181"/>
  <c r="AE8" i="1181"/>
  <c r="AD8" i="1181"/>
  <c r="AC8" i="1181"/>
  <c r="AB8" i="1181"/>
  <c r="AA8" i="1181"/>
  <c r="Z8" i="1181"/>
  <c r="Y8" i="1181"/>
  <c r="W8" i="1181"/>
  <c r="V8" i="1181"/>
  <c r="U8" i="1181"/>
  <c r="T8" i="1181"/>
  <c r="S8" i="1181"/>
  <c r="R8" i="1181"/>
  <c r="Q8" i="1181"/>
  <c r="P8" i="1181"/>
  <c r="AF7" i="1181"/>
  <c r="AE7" i="1181"/>
  <c r="AD7" i="1181"/>
  <c r="AC7" i="1181"/>
  <c r="AB7" i="1181"/>
  <c r="AA7" i="1181"/>
  <c r="Z7" i="1181"/>
  <c r="Y7" i="1181"/>
  <c r="W7" i="1181"/>
  <c r="V7" i="1181"/>
  <c r="U7" i="1181"/>
  <c r="T7" i="1181"/>
  <c r="S7" i="1181"/>
  <c r="R7" i="1181"/>
  <c r="Q7" i="1181"/>
  <c r="P7" i="1181"/>
  <c r="AF6" i="1181"/>
  <c r="AE6" i="1181"/>
  <c r="AD6" i="1181"/>
  <c r="AC6" i="1181"/>
  <c r="AB6" i="1181"/>
  <c r="AA6" i="1181"/>
  <c r="Z6" i="1181"/>
  <c r="Y6" i="1181"/>
  <c r="W6" i="1181"/>
  <c r="V6" i="1181"/>
  <c r="U6" i="1181"/>
  <c r="T6" i="1181"/>
  <c r="S6" i="1181"/>
  <c r="R6" i="1181"/>
  <c r="Q6" i="1181"/>
  <c r="P6" i="1181"/>
  <c r="AF5" i="1181"/>
  <c r="AE5" i="1181"/>
  <c r="J31" i="1179" s="1"/>
  <c r="AD5" i="1181"/>
  <c r="AC5" i="1181"/>
  <c r="H31" i="1179" s="1"/>
  <c r="AB5" i="1181"/>
  <c r="AA5" i="1181"/>
  <c r="F31" i="1179" s="1"/>
  <c r="Z5" i="1181"/>
  <c r="Y5" i="1181"/>
  <c r="D31" i="1179" s="1"/>
  <c r="W5" i="1181"/>
  <c r="V5" i="1181"/>
  <c r="U5" i="1181"/>
  <c r="T5" i="1181"/>
  <c r="S5" i="1181"/>
  <c r="R5" i="1181"/>
  <c r="Q5" i="1181"/>
  <c r="P5" i="1181"/>
  <c r="AF4" i="1181"/>
  <c r="AE4" i="1181"/>
  <c r="AD4" i="1181"/>
  <c r="AC4" i="1181"/>
  <c r="AB4" i="1181"/>
  <c r="AA4" i="1181"/>
  <c r="Z4" i="1181"/>
  <c r="Y4" i="1181"/>
  <c r="W4" i="1181"/>
  <c r="V4" i="1181"/>
  <c r="U4" i="1181"/>
  <c r="T4" i="1181"/>
  <c r="S4" i="1181"/>
  <c r="R4" i="1181"/>
  <c r="Q4" i="1181"/>
  <c r="P4" i="1181"/>
  <c r="AF3" i="1181"/>
  <c r="AE3" i="1181"/>
  <c r="J30" i="1179" s="1"/>
  <c r="AD3" i="1181"/>
  <c r="AC3" i="1181"/>
  <c r="H30" i="1179" s="1"/>
  <c r="AB3" i="1181"/>
  <c r="AA3" i="1181"/>
  <c r="F30" i="1179" s="1"/>
  <c r="F43" i="1179" s="1"/>
  <c r="Z3" i="1181"/>
  <c r="Y3" i="1181"/>
  <c r="D30" i="1179" s="1"/>
  <c r="W3" i="1181"/>
  <c r="V3" i="1181"/>
  <c r="U3" i="1181"/>
  <c r="T3" i="1181"/>
  <c r="S3" i="1181"/>
  <c r="R3" i="1181"/>
  <c r="Q3" i="1181"/>
  <c r="P3" i="1181"/>
  <c r="W1" i="1181"/>
  <c r="AB1" i="1181" s="1"/>
  <c r="AB18" i="1181" s="1"/>
  <c r="V1" i="1181"/>
  <c r="AA1" i="1181" s="1"/>
  <c r="U1" i="1181"/>
  <c r="Z1" i="1181" s="1"/>
  <c r="Z18" i="1181" s="1"/>
  <c r="T1" i="1181"/>
  <c r="Y1" i="1181" s="1"/>
  <c r="S1" i="1181"/>
  <c r="AF1" i="1181" s="1"/>
  <c r="AF18" i="1181" s="1"/>
  <c r="R1" i="1181"/>
  <c r="AE1" i="1181" s="1"/>
  <c r="Q1" i="1181"/>
  <c r="AD1" i="1181" s="1"/>
  <c r="AD18" i="1181" s="1"/>
  <c r="P1" i="1181"/>
  <c r="AC1" i="1181" s="1"/>
  <c r="Q38" i="1180"/>
  <c r="P38" i="1180"/>
  <c r="O38" i="1180"/>
  <c r="N38" i="1180"/>
  <c r="L38" i="1180"/>
  <c r="K38" i="1180"/>
  <c r="J38" i="1180"/>
  <c r="I38" i="1180"/>
  <c r="Q37" i="1180"/>
  <c r="P37" i="1180"/>
  <c r="O37" i="1180"/>
  <c r="N37" i="1180"/>
  <c r="L37" i="1180"/>
  <c r="K37" i="1180"/>
  <c r="J37" i="1180"/>
  <c r="I37" i="1180"/>
  <c r="Q36" i="1180"/>
  <c r="P36" i="1180"/>
  <c r="O36" i="1180"/>
  <c r="N36" i="1180"/>
  <c r="L36" i="1180"/>
  <c r="K36" i="1180"/>
  <c r="J36" i="1180"/>
  <c r="I36" i="1180"/>
  <c r="Q35" i="1180"/>
  <c r="P35" i="1180"/>
  <c r="O35" i="1180"/>
  <c r="N35" i="1180"/>
  <c r="L35" i="1180"/>
  <c r="K35" i="1180"/>
  <c r="J35" i="1180"/>
  <c r="I35" i="1180"/>
  <c r="Q34" i="1180"/>
  <c r="P34" i="1180"/>
  <c r="O34" i="1180"/>
  <c r="N34" i="1180"/>
  <c r="L34" i="1180"/>
  <c r="K34" i="1180"/>
  <c r="J34" i="1180"/>
  <c r="I34" i="1180"/>
  <c r="Q33" i="1180"/>
  <c r="P33" i="1180"/>
  <c r="O33" i="1180"/>
  <c r="N33" i="1180"/>
  <c r="L33" i="1180"/>
  <c r="K33" i="1180"/>
  <c r="J33" i="1180"/>
  <c r="I33" i="1180"/>
  <c r="Q32" i="1180"/>
  <c r="P32" i="1180"/>
  <c r="O32" i="1180"/>
  <c r="N32" i="1180"/>
  <c r="L32" i="1180"/>
  <c r="K32" i="1180"/>
  <c r="J32" i="1180"/>
  <c r="I32" i="1180"/>
  <c r="Q31" i="1180"/>
  <c r="P31" i="1180"/>
  <c r="O31" i="1180"/>
  <c r="N31" i="1180"/>
  <c r="L31" i="1180"/>
  <c r="K31" i="1180"/>
  <c r="J31" i="1180"/>
  <c r="I31" i="1180"/>
  <c r="Q30" i="1180"/>
  <c r="P30" i="1180"/>
  <c r="O30" i="1180"/>
  <c r="N30" i="1180"/>
  <c r="L30" i="1180"/>
  <c r="K30" i="1180"/>
  <c r="J30" i="1180"/>
  <c r="I30" i="1180"/>
  <c r="Q29" i="1180"/>
  <c r="P29" i="1180"/>
  <c r="O29" i="1180"/>
  <c r="N29" i="1180"/>
  <c r="L29" i="1180"/>
  <c r="K29" i="1180"/>
  <c r="J29" i="1180"/>
  <c r="I29" i="1180"/>
  <c r="Q28" i="1180"/>
  <c r="P28" i="1180"/>
  <c r="O28" i="1180"/>
  <c r="N28" i="1180"/>
  <c r="L28" i="1180"/>
  <c r="K28" i="1180"/>
  <c r="J28" i="1180"/>
  <c r="I28" i="1180"/>
  <c r="Q27" i="1180"/>
  <c r="P27" i="1180"/>
  <c r="O27" i="1180"/>
  <c r="N27" i="1180"/>
  <c r="L27" i="1180"/>
  <c r="K27" i="1180"/>
  <c r="J27" i="1180"/>
  <c r="I27" i="1180"/>
  <c r="Q26" i="1180"/>
  <c r="P26" i="1180"/>
  <c r="O26" i="1180"/>
  <c r="N26" i="1180"/>
  <c r="L26" i="1180"/>
  <c r="K26" i="1180"/>
  <c r="J26" i="1180"/>
  <c r="I26" i="1180"/>
  <c r="Q25" i="1180"/>
  <c r="P25" i="1180"/>
  <c r="O25" i="1180"/>
  <c r="N25" i="1180"/>
  <c r="L25" i="1180"/>
  <c r="K25" i="1180"/>
  <c r="J25" i="1180"/>
  <c r="I25" i="1180"/>
  <c r="Q24" i="1180"/>
  <c r="P24" i="1180"/>
  <c r="O24" i="1180"/>
  <c r="N24" i="1180"/>
  <c r="L24" i="1180"/>
  <c r="K24" i="1180"/>
  <c r="J24" i="1180"/>
  <c r="I24" i="1180"/>
  <c r="Q23" i="1180"/>
  <c r="P23" i="1180"/>
  <c r="O23" i="1180"/>
  <c r="N23" i="1180"/>
  <c r="L23" i="1180"/>
  <c r="K23" i="1180"/>
  <c r="J23" i="1180"/>
  <c r="I23" i="1180"/>
  <c r="Q22" i="1180"/>
  <c r="P22" i="1180"/>
  <c r="O22" i="1180"/>
  <c r="N22" i="1180"/>
  <c r="L22" i="1180"/>
  <c r="K22" i="1180"/>
  <c r="J22" i="1180"/>
  <c r="I22" i="1180"/>
  <c r="Q21" i="1180"/>
  <c r="P21" i="1180"/>
  <c r="O21" i="1180"/>
  <c r="N21" i="1180"/>
  <c r="L21" i="1180"/>
  <c r="K21" i="1180"/>
  <c r="J21" i="1180"/>
  <c r="I21" i="1180"/>
  <c r="Q20" i="1180"/>
  <c r="P20" i="1180"/>
  <c r="O20" i="1180"/>
  <c r="N20" i="1180"/>
  <c r="L20" i="1180"/>
  <c r="K20" i="1180"/>
  <c r="J20" i="1180"/>
  <c r="I20" i="1180"/>
  <c r="Q19" i="1180"/>
  <c r="P19" i="1180"/>
  <c r="F26" i="1179" s="1"/>
  <c r="O19" i="1180"/>
  <c r="N19" i="1180"/>
  <c r="D26" i="1179" s="1"/>
  <c r="L19" i="1180"/>
  <c r="K19" i="1180"/>
  <c r="J19" i="1180"/>
  <c r="I19" i="1180"/>
  <c r="L18" i="1180"/>
  <c r="Q18" i="1180" s="1"/>
  <c r="K18" i="1180"/>
  <c r="P18" i="1180" s="1"/>
  <c r="F2" i="1179" s="1"/>
  <c r="J18" i="1180"/>
  <c r="O18" i="1180" s="1"/>
  <c r="I18" i="1180"/>
  <c r="N18" i="1180" s="1"/>
  <c r="D2" i="1179" s="1"/>
  <c r="Q17" i="1180"/>
  <c r="P17" i="1180"/>
  <c r="O17" i="1180"/>
  <c r="N17" i="1180"/>
  <c r="Q16" i="1180"/>
  <c r="P16" i="1180"/>
  <c r="O16" i="1180"/>
  <c r="N16" i="1180"/>
  <c r="L16" i="1180"/>
  <c r="K16" i="1180"/>
  <c r="J16" i="1180"/>
  <c r="I16" i="1180"/>
  <c r="Q15" i="1180"/>
  <c r="P15" i="1180"/>
  <c r="O15" i="1180"/>
  <c r="N15" i="1180"/>
  <c r="L15" i="1180"/>
  <c r="K15" i="1180"/>
  <c r="J15" i="1180"/>
  <c r="I15" i="1180"/>
  <c r="Q14" i="1180"/>
  <c r="P14" i="1180"/>
  <c r="O14" i="1180"/>
  <c r="N14" i="1180"/>
  <c r="L14" i="1180"/>
  <c r="K14" i="1180"/>
  <c r="J14" i="1180"/>
  <c r="I14" i="1180"/>
  <c r="Q13" i="1180"/>
  <c r="P13" i="1180"/>
  <c r="O13" i="1180"/>
  <c r="N13" i="1180"/>
  <c r="L13" i="1180"/>
  <c r="K13" i="1180"/>
  <c r="J13" i="1180"/>
  <c r="I13" i="1180"/>
  <c r="Q12" i="1180"/>
  <c r="P12" i="1180"/>
  <c r="O12" i="1180"/>
  <c r="N12" i="1180"/>
  <c r="L12" i="1180"/>
  <c r="K12" i="1180"/>
  <c r="J12" i="1180"/>
  <c r="I12" i="1180"/>
  <c r="Q11" i="1180"/>
  <c r="P11" i="1180"/>
  <c r="O11" i="1180"/>
  <c r="N11" i="1180"/>
  <c r="L11" i="1180"/>
  <c r="K11" i="1180"/>
  <c r="J11" i="1180"/>
  <c r="I11" i="1180"/>
  <c r="Q10" i="1180"/>
  <c r="P10" i="1180"/>
  <c r="O10" i="1180"/>
  <c r="N10" i="1180"/>
  <c r="L10" i="1180"/>
  <c r="K10" i="1180"/>
  <c r="J10" i="1180"/>
  <c r="I10" i="1180"/>
  <c r="Q9" i="1180"/>
  <c r="P9" i="1180"/>
  <c r="O9" i="1180"/>
  <c r="N9" i="1180"/>
  <c r="L9" i="1180"/>
  <c r="K9" i="1180"/>
  <c r="J9" i="1180"/>
  <c r="I9" i="1180"/>
  <c r="Q8" i="1180"/>
  <c r="P8" i="1180"/>
  <c r="O8" i="1180"/>
  <c r="N8" i="1180"/>
  <c r="L8" i="1180"/>
  <c r="K8" i="1180"/>
  <c r="J8" i="1180"/>
  <c r="I8" i="1180"/>
  <c r="Q7" i="1180"/>
  <c r="P7" i="1180"/>
  <c r="O7" i="1180"/>
  <c r="N7" i="1180"/>
  <c r="L7" i="1180"/>
  <c r="K7" i="1180"/>
  <c r="J7" i="1180"/>
  <c r="I7" i="1180"/>
  <c r="Q6" i="1180"/>
  <c r="P6" i="1180"/>
  <c r="O6" i="1180"/>
  <c r="N6" i="1180"/>
  <c r="L6" i="1180"/>
  <c r="K6" i="1180"/>
  <c r="J6" i="1180"/>
  <c r="I6" i="1180"/>
  <c r="Q5" i="1180"/>
  <c r="P5" i="1180"/>
  <c r="O5" i="1180"/>
  <c r="N5" i="1180"/>
  <c r="L5" i="1180"/>
  <c r="K5" i="1180"/>
  <c r="J5" i="1180"/>
  <c r="I5" i="1180"/>
  <c r="Q4" i="1180"/>
  <c r="P4" i="1180"/>
  <c r="O4" i="1180"/>
  <c r="N4" i="1180"/>
  <c r="L4" i="1180"/>
  <c r="K4" i="1180"/>
  <c r="J4" i="1180"/>
  <c r="I4" i="1180"/>
  <c r="Q3" i="1180"/>
  <c r="P3" i="1180"/>
  <c r="O3" i="1180"/>
  <c r="N3" i="1180"/>
  <c r="L3" i="1180"/>
  <c r="K3" i="1180"/>
  <c r="J3" i="1180"/>
  <c r="I3" i="1180"/>
  <c r="L1" i="1180"/>
  <c r="Q1" i="1180" s="1"/>
  <c r="K1" i="1180"/>
  <c r="P1" i="1180" s="1"/>
  <c r="J1" i="1180"/>
  <c r="O1" i="1180" s="1"/>
  <c r="I1" i="1180"/>
  <c r="N1" i="1180" s="1"/>
  <c r="K55" i="1179"/>
  <c r="I55" i="1179"/>
  <c r="G55" i="1179"/>
  <c r="E55" i="1179"/>
  <c r="K54" i="1179"/>
  <c r="I54" i="1179"/>
  <c r="G54" i="1179"/>
  <c r="E54" i="1179"/>
  <c r="K35" i="1179"/>
  <c r="K58" i="1179" s="1"/>
  <c r="I35" i="1179"/>
  <c r="G35" i="1179"/>
  <c r="E35" i="1179"/>
  <c r="K34" i="1179"/>
  <c r="I34" i="1179"/>
  <c r="G34" i="1179"/>
  <c r="E34" i="1179"/>
  <c r="K33" i="1179"/>
  <c r="K52" i="1179" s="1"/>
  <c r="I33" i="1179"/>
  <c r="I52" i="1179" s="1"/>
  <c r="G33" i="1179"/>
  <c r="G52" i="1179" s="1"/>
  <c r="E33" i="1179"/>
  <c r="E52" i="1179" s="1"/>
  <c r="K32" i="1179"/>
  <c r="K45" i="1179" s="1"/>
  <c r="I32" i="1179"/>
  <c r="G32" i="1179"/>
  <c r="E32" i="1179"/>
  <c r="K31" i="1179"/>
  <c r="I31" i="1179"/>
  <c r="I37" i="1179" s="1"/>
  <c r="G31" i="1179"/>
  <c r="E31" i="1179"/>
  <c r="E37" i="1179" s="1"/>
  <c r="K30" i="1179"/>
  <c r="I30" i="1179"/>
  <c r="G30" i="1179"/>
  <c r="E30" i="1179"/>
  <c r="K28" i="1179"/>
  <c r="I28" i="1179"/>
  <c r="G28" i="1179"/>
  <c r="E28" i="1179"/>
  <c r="G26" i="1179"/>
  <c r="E26" i="1179"/>
  <c r="G25" i="1179"/>
  <c r="E25" i="1179"/>
  <c r="J23" i="1179"/>
  <c r="G9" i="1179"/>
  <c r="F9" i="1179"/>
  <c r="E9" i="1179"/>
  <c r="D9" i="1179"/>
  <c r="G8" i="1179"/>
  <c r="F8" i="1179"/>
  <c r="E8" i="1179"/>
  <c r="D8" i="1179"/>
  <c r="G7" i="1179"/>
  <c r="G23" i="1179" s="1"/>
  <c r="F7" i="1179"/>
  <c r="E7" i="1179"/>
  <c r="E23" i="1179" s="1"/>
  <c r="D7" i="1179"/>
  <c r="G6" i="1179"/>
  <c r="F6" i="1179"/>
  <c r="E6" i="1179"/>
  <c r="D6" i="1179"/>
  <c r="G5" i="1179"/>
  <c r="F5" i="1179"/>
  <c r="E5" i="1179"/>
  <c r="D5" i="1179"/>
  <c r="G4" i="1179"/>
  <c r="F4" i="1179"/>
  <c r="E4" i="1179"/>
  <c r="D4" i="1179"/>
  <c r="G2" i="1179"/>
  <c r="E2" i="1179"/>
  <c r="K57" i="1176"/>
  <c r="J23" i="1176"/>
  <c r="AF38" i="1178"/>
  <c r="AE38" i="1178"/>
  <c r="J34" i="1176" s="1"/>
  <c r="AD38" i="1178"/>
  <c r="AC38" i="1178"/>
  <c r="H34" i="1176" s="1"/>
  <c r="AB38" i="1178"/>
  <c r="AA38" i="1178"/>
  <c r="F34" i="1176" s="1"/>
  <c r="Z38" i="1178"/>
  <c r="Y38" i="1178"/>
  <c r="D34" i="1176" s="1"/>
  <c r="W38" i="1178"/>
  <c r="V38" i="1178"/>
  <c r="U38" i="1178"/>
  <c r="T38" i="1178"/>
  <c r="S38" i="1178"/>
  <c r="R38" i="1178"/>
  <c r="Q38" i="1178"/>
  <c r="P38" i="1178"/>
  <c r="AF37" i="1178"/>
  <c r="AE37" i="1178"/>
  <c r="AD37" i="1178"/>
  <c r="AC37" i="1178"/>
  <c r="AB37" i="1178"/>
  <c r="AA37" i="1178"/>
  <c r="Z37" i="1178"/>
  <c r="Y37" i="1178"/>
  <c r="W37" i="1178"/>
  <c r="V37" i="1178"/>
  <c r="U37" i="1178"/>
  <c r="T37" i="1178"/>
  <c r="S37" i="1178"/>
  <c r="R37" i="1178"/>
  <c r="Q37" i="1178"/>
  <c r="P37" i="1178"/>
  <c r="AF36" i="1178"/>
  <c r="AE36" i="1178"/>
  <c r="AD36" i="1178"/>
  <c r="AC36" i="1178"/>
  <c r="AB36" i="1178"/>
  <c r="AA36" i="1178"/>
  <c r="Z36" i="1178"/>
  <c r="Y36" i="1178"/>
  <c r="W36" i="1178"/>
  <c r="V36" i="1178"/>
  <c r="U36" i="1178"/>
  <c r="T36" i="1178"/>
  <c r="S36" i="1178"/>
  <c r="R36" i="1178"/>
  <c r="Q36" i="1178"/>
  <c r="P36" i="1178"/>
  <c r="AF35" i="1178"/>
  <c r="AE35" i="1178"/>
  <c r="AD35" i="1178"/>
  <c r="AC35" i="1178"/>
  <c r="AB35" i="1178"/>
  <c r="AA35" i="1178"/>
  <c r="Z35" i="1178"/>
  <c r="Y35" i="1178"/>
  <c r="W35" i="1178"/>
  <c r="V35" i="1178"/>
  <c r="U35" i="1178"/>
  <c r="T35" i="1178"/>
  <c r="S35" i="1178"/>
  <c r="R35" i="1178"/>
  <c r="Q35" i="1178"/>
  <c r="P35" i="1178"/>
  <c r="AF34" i="1178"/>
  <c r="AE34" i="1178"/>
  <c r="J35" i="1176" s="1"/>
  <c r="AD34" i="1178"/>
  <c r="AC34" i="1178"/>
  <c r="H35" i="1176" s="1"/>
  <c r="AB34" i="1178"/>
  <c r="AA34" i="1178"/>
  <c r="F35" i="1176" s="1"/>
  <c r="Z34" i="1178"/>
  <c r="Y34" i="1178"/>
  <c r="D35" i="1176" s="1"/>
  <c r="W34" i="1178"/>
  <c r="V34" i="1178"/>
  <c r="U34" i="1178"/>
  <c r="T34" i="1178"/>
  <c r="S34" i="1178"/>
  <c r="R34" i="1178"/>
  <c r="Q34" i="1178"/>
  <c r="P34" i="1178"/>
  <c r="AF33" i="1178"/>
  <c r="AE33" i="1178"/>
  <c r="J33" i="1176" s="1"/>
  <c r="J40" i="1176" s="1"/>
  <c r="AD33" i="1178"/>
  <c r="AC33" i="1178"/>
  <c r="H33" i="1176" s="1"/>
  <c r="H40" i="1176" s="1"/>
  <c r="AB33" i="1178"/>
  <c r="AA33" i="1178"/>
  <c r="F33" i="1176" s="1"/>
  <c r="F40" i="1176" s="1"/>
  <c r="Z33" i="1178"/>
  <c r="Y33" i="1178"/>
  <c r="D33" i="1176" s="1"/>
  <c r="D40" i="1176" s="1"/>
  <c r="W33" i="1178"/>
  <c r="V33" i="1178"/>
  <c r="U33" i="1178"/>
  <c r="T33" i="1178"/>
  <c r="S33" i="1178"/>
  <c r="R33" i="1178"/>
  <c r="Q33" i="1178"/>
  <c r="P33" i="1178"/>
  <c r="AF32" i="1178"/>
  <c r="AE32" i="1178"/>
  <c r="AD32" i="1178"/>
  <c r="AC32" i="1178"/>
  <c r="AB32" i="1178"/>
  <c r="AA32" i="1178"/>
  <c r="Z32" i="1178"/>
  <c r="Y32" i="1178"/>
  <c r="W32" i="1178"/>
  <c r="V32" i="1178"/>
  <c r="U32" i="1178"/>
  <c r="T32" i="1178"/>
  <c r="S32" i="1178"/>
  <c r="R32" i="1178"/>
  <c r="Q32" i="1178"/>
  <c r="P32" i="1178"/>
  <c r="AF31" i="1178"/>
  <c r="AE31" i="1178"/>
  <c r="AD31" i="1178"/>
  <c r="AC31" i="1178"/>
  <c r="H54" i="1176" s="1"/>
  <c r="AB31" i="1178"/>
  <c r="AA31" i="1178"/>
  <c r="Z31" i="1178"/>
  <c r="Y31" i="1178"/>
  <c r="W31" i="1178"/>
  <c r="V31" i="1178"/>
  <c r="U31" i="1178"/>
  <c r="T31" i="1178"/>
  <c r="S31" i="1178"/>
  <c r="R31" i="1178"/>
  <c r="Q31" i="1178"/>
  <c r="P31" i="1178"/>
  <c r="AF30" i="1178"/>
  <c r="AE30" i="1178"/>
  <c r="AD30" i="1178"/>
  <c r="AC30" i="1178"/>
  <c r="AB30" i="1178"/>
  <c r="AA30" i="1178"/>
  <c r="Z30" i="1178"/>
  <c r="Y30" i="1178"/>
  <c r="W30" i="1178"/>
  <c r="V30" i="1178"/>
  <c r="U30" i="1178"/>
  <c r="T30" i="1178"/>
  <c r="S30" i="1178"/>
  <c r="R30" i="1178"/>
  <c r="Q30" i="1178"/>
  <c r="P30" i="1178"/>
  <c r="AF29" i="1178"/>
  <c r="AE29" i="1178"/>
  <c r="AD29" i="1178"/>
  <c r="AC29" i="1178"/>
  <c r="AB29" i="1178"/>
  <c r="AA29" i="1178"/>
  <c r="Z29" i="1178"/>
  <c r="Y29" i="1178"/>
  <c r="W29" i="1178"/>
  <c r="V29" i="1178"/>
  <c r="U29" i="1178"/>
  <c r="T29" i="1178"/>
  <c r="S29" i="1178"/>
  <c r="R29" i="1178"/>
  <c r="Q29" i="1178"/>
  <c r="P29" i="1178"/>
  <c r="AF28" i="1178"/>
  <c r="AE28" i="1178"/>
  <c r="AD28" i="1178"/>
  <c r="AC28" i="1178"/>
  <c r="AB28" i="1178"/>
  <c r="AA28" i="1178"/>
  <c r="Z28" i="1178"/>
  <c r="Y28" i="1178"/>
  <c r="W28" i="1178"/>
  <c r="V28" i="1178"/>
  <c r="U28" i="1178"/>
  <c r="T28" i="1178"/>
  <c r="S28" i="1178"/>
  <c r="R28" i="1178"/>
  <c r="Q28" i="1178"/>
  <c r="P28" i="1178"/>
  <c r="AF27" i="1178"/>
  <c r="AE27" i="1178"/>
  <c r="AD27" i="1178"/>
  <c r="AC27" i="1178"/>
  <c r="AB27" i="1178"/>
  <c r="AA27" i="1178"/>
  <c r="Z27" i="1178"/>
  <c r="Y27" i="1178"/>
  <c r="W27" i="1178"/>
  <c r="V27" i="1178"/>
  <c r="U27" i="1178"/>
  <c r="T27" i="1178"/>
  <c r="S27" i="1178"/>
  <c r="R27" i="1178"/>
  <c r="Q27" i="1178"/>
  <c r="P27" i="1178"/>
  <c r="AF26" i="1178"/>
  <c r="AE26" i="1178"/>
  <c r="AD26" i="1178"/>
  <c r="AC26" i="1178"/>
  <c r="AB26" i="1178"/>
  <c r="AA26" i="1178"/>
  <c r="Z26" i="1178"/>
  <c r="Y26" i="1178"/>
  <c r="W26" i="1178"/>
  <c r="V26" i="1178"/>
  <c r="U26" i="1178"/>
  <c r="T26" i="1178"/>
  <c r="S26" i="1178"/>
  <c r="R26" i="1178"/>
  <c r="Q26" i="1178"/>
  <c r="P26" i="1178"/>
  <c r="AF25" i="1178"/>
  <c r="AE25" i="1178"/>
  <c r="AD25" i="1178"/>
  <c r="AC25" i="1178"/>
  <c r="AB25" i="1178"/>
  <c r="AA25" i="1178"/>
  <c r="Z25" i="1178"/>
  <c r="Y25" i="1178"/>
  <c r="W25" i="1178"/>
  <c r="V25" i="1178"/>
  <c r="U25" i="1178"/>
  <c r="T25" i="1178"/>
  <c r="S25" i="1178"/>
  <c r="R25" i="1178"/>
  <c r="Q25" i="1178"/>
  <c r="P25" i="1178"/>
  <c r="AF24" i="1178"/>
  <c r="AE24" i="1178"/>
  <c r="AD24" i="1178"/>
  <c r="AC24" i="1178"/>
  <c r="AB24" i="1178"/>
  <c r="AA24" i="1178"/>
  <c r="Z24" i="1178"/>
  <c r="Y24" i="1178"/>
  <c r="W24" i="1178"/>
  <c r="V24" i="1178"/>
  <c r="U24" i="1178"/>
  <c r="T24" i="1178"/>
  <c r="S24" i="1178"/>
  <c r="R24" i="1178"/>
  <c r="Q24" i="1178"/>
  <c r="P24" i="1178"/>
  <c r="AF23" i="1178"/>
  <c r="AE23" i="1178"/>
  <c r="AD23" i="1178"/>
  <c r="AC23" i="1178"/>
  <c r="H55" i="1176" s="1"/>
  <c r="AB23" i="1178"/>
  <c r="AA23" i="1178"/>
  <c r="Z23" i="1178"/>
  <c r="Y23" i="1178"/>
  <c r="W23" i="1178"/>
  <c r="V23" i="1178"/>
  <c r="U23" i="1178"/>
  <c r="T23" i="1178"/>
  <c r="S23" i="1178"/>
  <c r="R23" i="1178"/>
  <c r="Q23" i="1178"/>
  <c r="P23" i="1178"/>
  <c r="AF22" i="1178"/>
  <c r="AE22" i="1178"/>
  <c r="AD22" i="1178"/>
  <c r="AC22" i="1178"/>
  <c r="AB22" i="1178"/>
  <c r="AA22" i="1178"/>
  <c r="Z22" i="1178"/>
  <c r="Y22" i="1178"/>
  <c r="W22" i="1178"/>
  <c r="V22" i="1178"/>
  <c r="U22" i="1178"/>
  <c r="T22" i="1178"/>
  <c r="S22" i="1178"/>
  <c r="R22" i="1178"/>
  <c r="Q22" i="1178"/>
  <c r="P22" i="1178"/>
  <c r="AF21" i="1178"/>
  <c r="AE21" i="1178"/>
  <c r="AD21" i="1178"/>
  <c r="AC21" i="1178"/>
  <c r="AB21" i="1178"/>
  <c r="AA21" i="1178"/>
  <c r="Z21" i="1178"/>
  <c r="Y21" i="1178"/>
  <c r="W21" i="1178"/>
  <c r="V21" i="1178"/>
  <c r="U21" i="1178"/>
  <c r="T21" i="1178"/>
  <c r="S21" i="1178"/>
  <c r="R21" i="1178"/>
  <c r="Q21" i="1178"/>
  <c r="P21" i="1178"/>
  <c r="AF20" i="1178"/>
  <c r="AE20" i="1178"/>
  <c r="AD20" i="1178"/>
  <c r="AC20" i="1178"/>
  <c r="AB20" i="1178"/>
  <c r="AA20" i="1178"/>
  <c r="Z20" i="1178"/>
  <c r="Y20" i="1178"/>
  <c r="W20" i="1178"/>
  <c r="V20" i="1178"/>
  <c r="U20" i="1178"/>
  <c r="T20" i="1178"/>
  <c r="S20" i="1178"/>
  <c r="R20" i="1178"/>
  <c r="Q20" i="1178"/>
  <c r="P20" i="1178"/>
  <c r="AF19" i="1178"/>
  <c r="AE19" i="1178"/>
  <c r="J55" i="1176" s="1"/>
  <c r="AD19" i="1178"/>
  <c r="AC19" i="1178"/>
  <c r="AB19" i="1178"/>
  <c r="AA19" i="1178"/>
  <c r="F55" i="1176" s="1"/>
  <c r="Z19" i="1178"/>
  <c r="Y19" i="1178"/>
  <c r="D55" i="1176" s="1"/>
  <c r="W19" i="1178"/>
  <c r="V19" i="1178"/>
  <c r="U19" i="1178"/>
  <c r="T19" i="1178"/>
  <c r="S19" i="1178"/>
  <c r="R19" i="1178"/>
  <c r="Q19" i="1178"/>
  <c r="P19" i="1178"/>
  <c r="W18" i="1178"/>
  <c r="V18" i="1178"/>
  <c r="U18" i="1178"/>
  <c r="T18" i="1178"/>
  <c r="S18" i="1178"/>
  <c r="R18" i="1178"/>
  <c r="Q18" i="1178"/>
  <c r="P18" i="1178"/>
  <c r="AF17" i="1178"/>
  <c r="AE17" i="1178"/>
  <c r="AD17" i="1178"/>
  <c r="AC17" i="1178"/>
  <c r="AB17" i="1178"/>
  <c r="AA17" i="1178"/>
  <c r="Z17" i="1178"/>
  <c r="Y17" i="1178"/>
  <c r="W17" i="1178"/>
  <c r="V17" i="1178"/>
  <c r="U17" i="1178"/>
  <c r="T17" i="1178"/>
  <c r="S17" i="1178"/>
  <c r="R17" i="1178"/>
  <c r="Q17" i="1178"/>
  <c r="P17" i="1178"/>
  <c r="AF16" i="1178"/>
  <c r="AE16" i="1178"/>
  <c r="AD16" i="1178"/>
  <c r="AC16" i="1178"/>
  <c r="AB16" i="1178"/>
  <c r="AA16" i="1178"/>
  <c r="Z16" i="1178"/>
  <c r="Y16" i="1178"/>
  <c r="W16" i="1178"/>
  <c r="V16" i="1178"/>
  <c r="U16" i="1178"/>
  <c r="T16" i="1178"/>
  <c r="S16" i="1178"/>
  <c r="R16" i="1178"/>
  <c r="Q16" i="1178"/>
  <c r="P16" i="1178"/>
  <c r="AF15" i="1178"/>
  <c r="AE15" i="1178"/>
  <c r="J32" i="1176" s="1"/>
  <c r="AD15" i="1178"/>
  <c r="AC15" i="1178"/>
  <c r="H32" i="1176" s="1"/>
  <c r="AB15" i="1178"/>
  <c r="AA15" i="1178"/>
  <c r="F32" i="1176" s="1"/>
  <c r="F49" i="1176" s="1"/>
  <c r="Z15" i="1178"/>
  <c r="Y15" i="1178"/>
  <c r="D32" i="1176" s="1"/>
  <c r="D39" i="1176" s="1"/>
  <c r="W15" i="1178"/>
  <c r="V15" i="1178"/>
  <c r="U15" i="1178"/>
  <c r="T15" i="1178"/>
  <c r="S15" i="1178"/>
  <c r="R15" i="1178"/>
  <c r="Q15" i="1178"/>
  <c r="P15" i="1178"/>
  <c r="AF14" i="1178"/>
  <c r="AE14" i="1178"/>
  <c r="AD14" i="1178"/>
  <c r="AC14" i="1178"/>
  <c r="AB14" i="1178"/>
  <c r="AA14" i="1178"/>
  <c r="Z14" i="1178"/>
  <c r="Y14" i="1178"/>
  <c r="W14" i="1178"/>
  <c r="V14" i="1178"/>
  <c r="U14" i="1178"/>
  <c r="T14" i="1178"/>
  <c r="S14" i="1178"/>
  <c r="R14" i="1178"/>
  <c r="Q14" i="1178"/>
  <c r="P14" i="1178"/>
  <c r="AF13" i="1178"/>
  <c r="AE13" i="1178"/>
  <c r="AD13" i="1178"/>
  <c r="AC13" i="1178"/>
  <c r="AB13" i="1178"/>
  <c r="AA13" i="1178"/>
  <c r="Z13" i="1178"/>
  <c r="Y13" i="1178"/>
  <c r="W13" i="1178"/>
  <c r="V13" i="1178"/>
  <c r="U13" i="1178"/>
  <c r="T13" i="1178"/>
  <c r="S13" i="1178"/>
  <c r="R13" i="1178"/>
  <c r="Q13" i="1178"/>
  <c r="P13" i="1178"/>
  <c r="AF12" i="1178"/>
  <c r="AE12" i="1178"/>
  <c r="AD12" i="1178"/>
  <c r="AC12" i="1178"/>
  <c r="AB12" i="1178"/>
  <c r="AA12" i="1178"/>
  <c r="Z12" i="1178"/>
  <c r="Y12" i="1178"/>
  <c r="W12" i="1178"/>
  <c r="V12" i="1178"/>
  <c r="U12" i="1178"/>
  <c r="T12" i="1178"/>
  <c r="S12" i="1178"/>
  <c r="R12" i="1178"/>
  <c r="Q12" i="1178"/>
  <c r="P12" i="1178"/>
  <c r="AF11" i="1178"/>
  <c r="AE11" i="1178"/>
  <c r="AD11" i="1178"/>
  <c r="AC11" i="1178"/>
  <c r="AB11" i="1178"/>
  <c r="AA11" i="1178"/>
  <c r="Z11" i="1178"/>
  <c r="Y11" i="1178"/>
  <c r="W11" i="1178"/>
  <c r="V11" i="1178"/>
  <c r="U11" i="1178"/>
  <c r="T11" i="1178"/>
  <c r="S11" i="1178"/>
  <c r="R11" i="1178"/>
  <c r="Q11" i="1178"/>
  <c r="P11" i="1178"/>
  <c r="AF10" i="1178"/>
  <c r="AE10" i="1178"/>
  <c r="AD10" i="1178"/>
  <c r="AC10" i="1178"/>
  <c r="AB10" i="1178"/>
  <c r="AA10" i="1178"/>
  <c r="Z10" i="1178"/>
  <c r="Y10" i="1178"/>
  <c r="W10" i="1178"/>
  <c r="V10" i="1178"/>
  <c r="U10" i="1178"/>
  <c r="T10" i="1178"/>
  <c r="S10" i="1178"/>
  <c r="R10" i="1178"/>
  <c r="Q10" i="1178"/>
  <c r="P10" i="1178"/>
  <c r="AF9" i="1178"/>
  <c r="AE9" i="1178"/>
  <c r="AD9" i="1178"/>
  <c r="AC9" i="1178"/>
  <c r="AB9" i="1178"/>
  <c r="AA9" i="1178"/>
  <c r="Z9" i="1178"/>
  <c r="Y9" i="1178"/>
  <c r="W9" i="1178"/>
  <c r="V9" i="1178"/>
  <c r="U9" i="1178"/>
  <c r="T9" i="1178"/>
  <c r="S9" i="1178"/>
  <c r="R9" i="1178"/>
  <c r="Q9" i="1178"/>
  <c r="P9" i="1178"/>
  <c r="AF8" i="1178"/>
  <c r="AE8" i="1178"/>
  <c r="AD8" i="1178"/>
  <c r="AC8" i="1178"/>
  <c r="AB8" i="1178"/>
  <c r="AA8" i="1178"/>
  <c r="Z8" i="1178"/>
  <c r="Y8" i="1178"/>
  <c r="W8" i="1178"/>
  <c r="V8" i="1178"/>
  <c r="U8" i="1178"/>
  <c r="T8" i="1178"/>
  <c r="S8" i="1178"/>
  <c r="R8" i="1178"/>
  <c r="Q8" i="1178"/>
  <c r="P8" i="1178"/>
  <c r="AF7" i="1178"/>
  <c r="AE7" i="1178"/>
  <c r="AD7" i="1178"/>
  <c r="AC7" i="1178"/>
  <c r="AB7" i="1178"/>
  <c r="AA7" i="1178"/>
  <c r="Z7" i="1178"/>
  <c r="Y7" i="1178"/>
  <c r="W7" i="1178"/>
  <c r="V7" i="1178"/>
  <c r="U7" i="1178"/>
  <c r="T7" i="1178"/>
  <c r="S7" i="1178"/>
  <c r="R7" i="1178"/>
  <c r="Q7" i="1178"/>
  <c r="P7" i="1178"/>
  <c r="AF6" i="1178"/>
  <c r="AE6" i="1178"/>
  <c r="AD6" i="1178"/>
  <c r="AC6" i="1178"/>
  <c r="AB6" i="1178"/>
  <c r="AA6" i="1178"/>
  <c r="Z6" i="1178"/>
  <c r="Y6" i="1178"/>
  <c r="W6" i="1178"/>
  <c r="V6" i="1178"/>
  <c r="U6" i="1178"/>
  <c r="T6" i="1178"/>
  <c r="S6" i="1178"/>
  <c r="R6" i="1178"/>
  <c r="Q6" i="1178"/>
  <c r="P6" i="1178"/>
  <c r="AF5" i="1178"/>
  <c r="AE5" i="1178"/>
  <c r="J31" i="1176" s="1"/>
  <c r="AD5" i="1178"/>
  <c r="AC5" i="1178"/>
  <c r="H31" i="1176" s="1"/>
  <c r="AB5" i="1178"/>
  <c r="AA5" i="1178"/>
  <c r="F31" i="1176" s="1"/>
  <c r="Z5" i="1178"/>
  <c r="Y5" i="1178"/>
  <c r="D31" i="1176" s="1"/>
  <c r="W5" i="1178"/>
  <c r="V5" i="1178"/>
  <c r="U5" i="1178"/>
  <c r="T5" i="1178"/>
  <c r="S5" i="1178"/>
  <c r="R5" i="1178"/>
  <c r="Q5" i="1178"/>
  <c r="P5" i="1178"/>
  <c r="AF4" i="1178"/>
  <c r="AE4" i="1178"/>
  <c r="AD4" i="1178"/>
  <c r="AC4" i="1178"/>
  <c r="AB4" i="1178"/>
  <c r="AA4" i="1178"/>
  <c r="Z4" i="1178"/>
  <c r="Y4" i="1178"/>
  <c r="W4" i="1178"/>
  <c r="V4" i="1178"/>
  <c r="U4" i="1178"/>
  <c r="T4" i="1178"/>
  <c r="S4" i="1178"/>
  <c r="R4" i="1178"/>
  <c r="Q4" i="1178"/>
  <c r="P4" i="1178"/>
  <c r="AF3" i="1178"/>
  <c r="AE3" i="1178"/>
  <c r="J30" i="1176" s="1"/>
  <c r="AD3" i="1178"/>
  <c r="AC3" i="1178"/>
  <c r="H30" i="1176" s="1"/>
  <c r="AB3" i="1178"/>
  <c r="AA3" i="1178"/>
  <c r="F30" i="1176" s="1"/>
  <c r="F43" i="1176" s="1"/>
  <c r="Z3" i="1178"/>
  <c r="Y3" i="1178"/>
  <c r="D30" i="1176" s="1"/>
  <c r="W3" i="1178"/>
  <c r="V3" i="1178"/>
  <c r="U3" i="1178"/>
  <c r="T3" i="1178"/>
  <c r="S3" i="1178"/>
  <c r="R3" i="1178"/>
  <c r="Q3" i="1178"/>
  <c r="P3" i="1178"/>
  <c r="W1" i="1178"/>
  <c r="AB1" i="1178" s="1"/>
  <c r="V1" i="1178"/>
  <c r="AA1" i="1178" s="1"/>
  <c r="U1" i="1178"/>
  <c r="Z1" i="1178" s="1"/>
  <c r="T1" i="1178"/>
  <c r="Y1" i="1178" s="1"/>
  <c r="S1" i="1178"/>
  <c r="AF1" i="1178" s="1"/>
  <c r="R1" i="1178"/>
  <c r="AE1" i="1178" s="1"/>
  <c r="Q1" i="1178"/>
  <c r="AD1" i="1178" s="1"/>
  <c r="P1" i="1178"/>
  <c r="AC1" i="1178" s="1"/>
  <c r="Q38" i="1177"/>
  <c r="P38" i="1177"/>
  <c r="O38" i="1177"/>
  <c r="N38" i="1177"/>
  <c r="L38" i="1177"/>
  <c r="K38" i="1177"/>
  <c r="J38" i="1177"/>
  <c r="I38" i="1177"/>
  <c r="Q37" i="1177"/>
  <c r="P37" i="1177"/>
  <c r="O37" i="1177"/>
  <c r="N37" i="1177"/>
  <c r="L37" i="1177"/>
  <c r="K37" i="1177"/>
  <c r="J37" i="1177"/>
  <c r="I37" i="1177"/>
  <c r="Q36" i="1177"/>
  <c r="P36" i="1177"/>
  <c r="O36" i="1177"/>
  <c r="N36" i="1177"/>
  <c r="L36" i="1177"/>
  <c r="K36" i="1177"/>
  <c r="J36" i="1177"/>
  <c r="I36" i="1177"/>
  <c r="Q35" i="1177"/>
  <c r="P35" i="1177"/>
  <c r="O35" i="1177"/>
  <c r="N35" i="1177"/>
  <c r="L35" i="1177"/>
  <c r="K35" i="1177"/>
  <c r="J35" i="1177"/>
  <c r="I35" i="1177"/>
  <c r="Q34" i="1177"/>
  <c r="P34" i="1177"/>
  <c r="F9" i="1176" s="1"/>
  <c r="O34" i="1177"/>
  <c r="N34" i="1177"/>
  <c r="D9" i="1176" s="1"/>
  <c r="L34" i="1177"/>
  <c r="K34" i="1177"/>
  <c r="J34" i="1177"/>
  <c r="I34" i="1177"/>
  <c r="Q33" i="1177"/>
  <c r="P33" i="1177"/>
  <c r="F7" i="1176" s="1"/>
  <c r="O33" i="1177"/>
  <c r="N33" i="1177"/>
  <c r="D7" i="1176" s="1"/>
  <c r="L33" i="1177"/>
  <c r="K33" i="1177"/>
  <c r="J33" i="1177"/>
  <c r="I33" i="1177"/>
  <c r="Q32" i="1177"/>
  <c r="P32" i="1177"/>
  <c r="O32" i="1177"/>
  <c r="N32" i="1177"/>
  <c r="L32" i="1177"/>
  <c r="K32" i="1177"/>
  <c r="J32" i="1177"/>
  <c r="I32" i="1177"/>
  <c r="Q31" i="1177"/>
  <c r="P31" i="1177"/>
  <c r="O31" i="1177"/>
  <c r="N31" i="1177"/>
  <c r="L31" i="1177"/>
  <c r="K31" i="1177"/>
  <c r="J31" i="1177"/>
  <c r="I31" i="1177"/>
  <c r="Q30" i="1177"/>
  <c r="P30" i="1177"/>
  <c r="O30" i="1177"/>
  <c r="N30" i="1177"/>
  <c r="L30" i="1177"/>
  <c r="K30" i="1177"/>
  <c r="J30" i="1177"/>
  <c r="I30" i="1177"/>
  <c r="Q29" i="1177"/>
  <c r="P29" i="1177"/>
  <c r="F8" i="1176" s="1"/>
  <c r="O29" i="1177"/>
  <c r="N29" i="1177"/>
  <c r="D8" i="1176" s="1"/>
  <c r="L29" i="1177"/>
  <c r="K29" i="1177"/>
  <c r="J29" i="1177"/>
  <c r="I29" i="1177"/>
  <c r="Q28" i="1177"/>
  <c r="P28" i="1177"/>
  <c r="O28" i="1177"/>
  <c r="N28" i="1177"/>
  <c r="L28" i="1177"/>
  <c r="K28" i="1177"/>
  <c r="J28" i="1177"/>
  <c r="I28" i="1177"/>
  <c r="Q27" i="1177"/>
  <c r="P27" i="1177"/>
  <c r="O27" i="1177"/>
  <c r="N27" i="1177"/>
  <c r="L27" i="1177"/>
  <c r="K27" i="1177"/>
  <c r="J27" i="1177"/>
  <c r="I27" i="1177"/>
  <c r="Q26" i="1177"/>
  <c r="P26" i="1177"/>
  <c r="O26" i="1177"/>
  <c r="N26" i="1177"/>
  <c r="L26" i="1177"/>
  <c r="K26" i="1177"/>
  <c r="J26" i="1177"/>
  <c r="I26" i="1177"/>
  <c r="Q25" i="1177"/>
  <c r="P25" i="1177"/>
  <c r="O25" i="1177"/>
  <c r="N25" i="1177"/>
  <c r="L25" i="1177"/>
  <c r="K25" i="1177"/>
  <c r="J25" i="1177"/>
  <c r="I25" i="1177"/>
  <c r="Q24" i="1177"/>
  <c r="P24" i="1177"/>
  <c r="O24" i="1177"/>
  <c r="N24" i="1177"/>
  <c r="L24" i="1177"/>
  <c r="K24" i="1177"/>
  <c r="J24" i="1177"/>
  <c r="I24" i="1177"/>
  <c r="Q23" i="1177"/>
  <c r="P23" i="1177"/>
  <c r="O23" i="1177"/>
  <c r="N23" i="1177"/>
  <c r="L23" i="1177"/>
  <c r="K23" i="1177"/>
  <c r="J23" i="1177"/>
  <c r="I23" i="1177"/>
  <c r="Q22" i="1177"/>
  <c r="P22" i="1177"/>
  <c r="O22" i="1177"/>
  <c r="N22" i="1177"/>
  <c r="L22" i="1177"/>
  <c r="K22" i="1177"/>
  <c r="J22" i="1177"/>
  <c r="I22" i="1177"/>
  <c r="Q21" i="1177"/>
  <c r="P21" i="1177"/>
  <c r="O21" i="1177"/>
  <c r="N21" i="1177"/>
  <c r="L21" i="1177"/>
  <c r="K21" i="1177"/>
  <c r="J21" i="1177"/>
  <c r="I21" i="1177"/>
  <c r="Q20" i="1177"/>
  <c r="P20" i="1177"/>
  <c r="O20" i="1177"/>
  <c r="N20" i="1177"/>
  <c r="L20" i="1177"/>
  <c r="K20" i="1177"/>
  <c r="J20" i="1177"/>
  <c r="I20" i="1177"/>
  <c r="Q19" i="1177"/>
  <c r="P19" i="1177"/>
  <c r="F26" i="1176" s="1"/>
  <c r="O19" i="1177"/>
  <c r="N19" i="1177"/>
  <c r="D26" i="1176" s="1"/>
  <c r="L19" i="1177"/>
  <c r="K19" i="1177"/>
  <c r="J19" i="1177"/>
  <c r="I19" i="1177"/>
  <c r="L18" i="1177"/>
  <c r="Q18" i="1177" s="1"/>
  <c r="G2" i="1176" s="1"/>
  <c r="K18" i="1177"/>
  <c r="P18" i="1177" s="1"/>
  <c r="J18" i="1177"/>
  <c r="O18" i="1177" s="1"/>
  <c r="E2" i="1176" s="1"/>
  <c r="I18" i="1177"/>
  <c r="N18" i="1177" s="1"/>
  <c r="D2" i="1176" s="1"/>
  <c r="Q17" i="1177"/>
  <c r="P17" i="1177"/>
  <c r="O17" i="1177"/>
  <c r="N17" i="1177"/>
  <c r="Q16" i="1177"/>
  <c r="P16" i="1177"/>
  <c r="O16" i="1177"/>
  <c r="N16" i="1177"/>
  <c r="L16" i="1177"/>
  <c r="K16" i="1177"/>
  <c r="J16" i="1177"/>
  <c r="I16" i="1177"/>
  <c r="Q15" i="1177"/>
  <c r="P15" i="1177"/>
  <c r="F6" i="1176" s="1"/>
  <c r="O15" i="1177"/>
  <c r="N15" i="1177"/>
  <c r="D6" i="1176" s="1"/>
  <c r="L15" i="1177"/>
  <c r="K15" i="1177"/>
  <c r="J15" i="1177"/>
  <c r="I15" i="1177"/>
  <c r="Q14" i="1177"/>
  <c r="P14" i="1177"/>
  <c r="O14" i="1177"/>
  <c r="N14" i="1177"/>
  <c r="L14" i="1177"/>
  <c r="K14" i="1177"/>
  <c r="J14" i="1177"/>
  <c r="I14" i="1177"/>
  <c r="Q13" i="1177"/>
  <c r="P13" i="1177"/>
  <c r="O13" i="1177"/>
  <c r="N13" i="1177"/>
  <c r="L13" i="1177"/>
  <c r="K13" i="1177"/>
  <c r="J13" i="1177"/>
  <c r="I13" i="1177"/>
  <c r="Q12" i="1177"/>
  <c r="P12" i="1177"/>
  <c r="O12" i="1177"/>
  <c r="N12" i="1177"/>
  <c r="L12" i="1177"/>
  <c r="K12" i="1177"/>
  <c r="J12" i="1177"/>
  <c r="I12" i="1177"/>
  <c r="Q11" i="1177"/>
  <c r="P11" i="1177"/>
  <c r="O11" i="1177"/>
  <c r="N11" i="1177"/>
  <c r="L11" i="1177"/>
  <c r="K11" i="1177"/>
  <c r="J11" i="1177"/>
  <c r="I11" i="1177"/>
  <c r="Q10" i="1177"/>
  <c r="P10" i="1177"/>
  <c r="O10" i="1177"/>
  <c r="N10" i="1177"/>
  <c r="L10" i="1177"/>
  <c r="K10" i="1177"/>
  <c r="J10" i="1177"/>
  <c r="I10" i="1177"/>
  <c r="Q9" i="1177"/>
  <c r="P9" i="1177"/>
  <c r="O9" i="1177"/>
  <c r="N9" i="1177"/>
  <c r="L9" i="1177"/>
  <c r="K9" i="1177"/>
  <c r="J9" i="1177"/>
  <c r="I9" i="1177"/>
  <c r="Q8" i="1177"/>
  <c r="P8" i="1177"/>
  <c r="O8" i="1177"/>
  <c r="N8" i="1177"/>
  <c r="L8" i="1177"/>
  <c r="K8" i="1177"/>
  <c r="J8" i="1177"/>
  <c r="I8" i="1177"/>
  <c r="Q7" i="1177"/>
  <c r="P7" i="1177"/>
  <c r="O7" i="1177"/>
  <c r="N7" i="1177"/>
  <c r="L7" i="1177"/>
  <c r="K7" i="1177"/>
  <c r="J7" i="1177"/>
  <c r="I7" i="1177"/>
  <c r="Q6" i="1177"/>
  <c r="P6" i="1177"/>
  <c r="O6" i="1177"/>
  <c r="N6" i="1177"/>
  <c r="L6" i="1177"/>
  <c r="K6" i="1177"/>
  <c r="J6" i="1177"/>
  <c r="I6" i="1177"/>
  <c r="Q5" i="1177"/>
  <c r="P5" i="1177"/>
  <c r="F5" i="1176" s="1"/>
  <c r="O5" i="1177"/>
  <c r="N5" i="1177"/>
  <c r="D5" i="1176" s="1"/>
  <c r="L5" i="1177"/>
  <c r="K5" i="1177"/>
  <c r="J5" i="1177"/>
  <c r="I5" i="1177"/>
  <c r="Q4" i="1177"/>
  <c r="P4" i="1177"/>
  <c r="O4" i="1177"/>
  <c r="N4" i="1177"/>
  <c r="L4" i="1177"/>
  <c r="K4" i="1177"/>
  <c r="J4" i="1177"/>
  <c r="I4" i="1177"/>
  <c r="Q3" i="1177"/>
  <c r="P3" i="1177"/>
  <c r="F4" i="1176" s="1"/>
  <c r="F16" i="1176" s="1"/>
  <c r="O3" i="1177"/>
  <c r="N3" i="1177"/>
  <c r="D4" i="1176" s="1"/>
  <c r="L3" i="1177"/>
  <c r="K3" i="1177"/>
  <c r="J3" i="1177"/>
  <c r="I3" i="1177"/>
  <c r="L1" i="1177"/>
  <c r="Q1" i="1177" s="1"/>
  <c r="K1" i="1177"/>
  <c r="P1" i="1177" s="1"/>
  <c r="J1" i="1177"/>
  <c r="O1" i="1177" s="1"/>
  <c r="I1" i="1177"/>
  <c r="N1" i="1177" s="1"/>
  <c r="K55" i="1176"/>
  <c r="I55" i="1176"/>
  <c r="G55" i="1176"/>
  <c r="E55" i="1176"/>
  <c r="K54" i="1176"/>
  <c r="I54" i="1176"/>
  <c r="G54" i="1176"/>
  <c r="E54" i="1176"/>
  <c r="K35" i="1176"/>
  <c r="I35" i="1176"/>
  <c r="G35" i="1176"/>
  <c r="E35" i="1176"/>
  <c r="K34" i="1176"/>
  <c r="I34" i="1176"/>
  <c r="G34" i="1176"/>
  <c r="E34" i="1176"/>
  <c r="K33" i="1176"/>
  <c r="K52" i="1176" s="1"/>
  <c r="I33" i="1176"/>
  <c r="I52" i="1176" s="1"/>
  <c r="G33" i="1176"/>
  <c r="G52" i="1176" s="1"/>
  <c r="E33" i="1176"/>
  <c r="E52" i="1176" s="1"/>
  <c r="K32" i="1176"/>
  <c r="I32" i="1176"/>
  <c r="G32" i="1176"/>
  <c r="E32" i="1176"/>
  <c r="K31" i="1176"/>
  <c r="I31" i="1176"/>
  <c r="G31" i="1176"/>
  <c r="E31" i="1176"/>
  <c r="K30" i="1176"/>
  <c r="I30" i="1176"/>
  <c r="G30" i="1176"/>
  <c r="E30" i="1176"/>
  <c r="G26" i="1176"/>
  <c r="E26" i="1176"/>
  <c r="G25" i="1176"/>
  <c r="E25" i="1176"/>
  <c r="G9" i="1176"/>
  <c r="E9" i="1176"/>
  <c r="G8" i="1176"/>
  <c r="E8" i="1176"/>
  <c r="G7" i="1176"/>
  <c r="E7" i="1176"/>
  <c r="G6" i="1176"/>
  <c r="E6" i="1176"/>
  <c r="G5" i="1176"/>
  <c r="E5" i="1176"/>
  <c r="G4" i="1176"/>
  <c r="E4" i="1176"/>
  <c r="F2" i="1176"/>
  <c r="K57" i="1170"/>
  <c r="K23" i="1170"/>
  <c r="K22" i="1170"/>
  <c r="E18" i="1210" l="1"/>
  <c r="H46" i="1210"/>
  <c r="H47" i="1210"/>
  <c r="I47" i="1210"/>
  <c r="I46" i="1210"/>
  <c r="G47" i="1210"/>
  <c r="J46" i="1210"/>
  <c r="J47" i="1210"/>
  <c r="K47" i="1210"/>
  <c r="K46" i="1210"/>
  <c r="F18" i="1210"/>
  <c r="G47" i="1206"/>
  <c r="I47" i="1206"/>
  <c r="I46" i="1206"/>
  <c r="J46" i="1206"/>
  <c r="J47" i="1206"/>
  <c r="H46" i="1206"/>
  <c r="H47" i="1206"/>
  <c r="F47" i="1206"/>
  <c r="K47" i="1206"/>
  <c r="K46" i="1206"/>
  <c r="F18" i="1206"/>
  <c r="G47" i="1203"/>
  <c r="I47" i="1203"/>
  <c r="I46" i="1203"/>
  <c r="J46" i="1203"/>
  <c r="J47" i="1203"/>
  <c r="H46" i="1203"/>
  <c r="H47" i="1203"/>
  <c r="F47" i="1203"/>
  <c r="K47" i="1203"/>
  <c r="K46" i="1203"/>
  <c r="F18" i="1203"/>
  <c r="F47" i="1200"/>
  <c r="I47" i="1200"/>
  <c r="I46" i="1200"/>
  <c r="J46" i="1200"/>
  <c r="J47" i="1200"/>
  <c r="H46" i="1200"/>
  <c r="H47" i="1200"/>
  <c r="K47" i="1200"/>
  <c r="K46" i="1200"/>
  <c r="E47" i="1200"/>
  <c r="G47" i="1200"/>
  <c r="F18" i="1200"/>
  <c r="E18" i="1197"/>
  <c r="I47" i="1197"/>
  <c r="I46" i="1197"/>
  <c r="J46" i="1197"/>
  <c r="J47" i="1197"/>
  <c r="H46" i="1197"/>
  <c r="H47" i="1197"/>
  <c r="F47" i="1197"/>
  <c r="K47" i="1197"/>
  <c r="K46" i="1197"/>
  <c r="F18" i="1197"/>
  <c r="G47" i="1191"/>
  <c r="I47" i="1191"/>
  <c r="I46" i="1191"/>
  <c r="J46" i="1191"/>
  <c r="J47" i="1191"/>
  <c r="H46" i="1191"/>
  <c r="H47" i="1191"/>
  <c r="F47" i="1191"/>
  <c r="K47" i="1191"/>
  <c r="K46" i="1191"/>
  <c r="F18" i="1191"/>
  <c r="E11" i="1188"/>
  <c r="E24" i="1188"/>
  <c r="F16" i="1188"/>
  <c r="G11" i="1188"/>
  <c r="G24" i="1188"/>
  <c r="D25" i="1188"/>
  <c r="F25" i="1188"/>
  <c r="G37" i="1188"/>
  <c r="F53" i="1188"/>
  <c r="E37" i="1188"/>
  <c r="D52" i="1188"/>
  <c r="D54" i="1188"/>
  <c r="F54" i="1188"/>
  <c r="I37" i="1188"/>
  <c r="J53" i="1188"/>
  <c r="K43" i="1188"/>
  <c r="K37" i="1188"/>
  <c r="J54" i="1188"/>
  <c r="D11" i="1188"/>
  <c r="F11" i="1188"/>
  <c r="D13" i="1188"/>
  <c r="D12" i="1188"/>
  <c r="F20" i="1188"/>
  <c r="F17" i="1188"/>
  <c r="F13" i="1188"/>
  <c r="F12" i="1188"/>
  <c r="F21" i="1188"/>
  <c r="D23" i="1188"/>
  <c r="D14" i="1188"/>
  <c r="F23" i="1188"/>
  <c r="F14" i="1188"/>
  <c r="AC18" i="1190"/>
  <c r="H28" i="1188"/>
  <c r="AE18" i="1190"/>
  <c r="J28" i="1188"/>
  <c r="Y18" i="1190"/>
  <c r="D28" i="1188"/>
  <c r="AA18" i="1190"/>
  <c r="F28" i="1188"/>
  <c r="G16" i="1188"/>
  <c r="G21" i="1188"/>
  <c r="E12" i="1188"/>
  <c r="G12" i="1188"/>
  <c r="E13" i="1188"/>
  <c r="E18" i="1188" s="1"/>
  <c r="G13" i="1188"/>
  <c r="G18" i="1188" s="1"/>
  <c r="E14" i="1188"/>
  <c r="G14" i="1188"/>
  <c r="E17" i="1188"/>
  <c r="G17" i="1188"/>
  <c r="E20" i="1188"/>
  <c r="G20" i="1188"/>
  <c r="K50" i="1188"/>
  <c r="K44" i="1188"/>
  <c r="G53" i="1188"/>
  <c r="K53" i="1188"/>
  <c r="G38" i="1188"/>
  <c r="K38" i="1188"/>
  <c r="G39" i="1188"/>
  <c r="K39" i="1188"/>
  <c r="G40" i="1188"/>
  <c r="K40" i="1188"/>
  <c r="K42" i="1188"/>
  <c r="H43" i="1188"/>
  <c r="G49" i="1188"/>
  <c r="K49" i="1188"/>
  <c r="H50" i="1188"/>
  <c r="K60" i="1188"/>
  <c r="K58" i="1188"/>
  <c r="H42" i="1188"/>
  <c r="J42" i="1188"/>
  <c r="D37" i="1188"/>
  <c r="F37" i="1188"/>
  <c r="H37" i="1188"/>
  <c r="J37" i="1188"/>
  <c r="D39" i="1188"/>
  <c r="D38" i="1188"/>
  <c r="F49" i="1188"/>
  <c r="F45" i="1188"/>
  <c r="F39" i="1188"/>
  <c r="F38" i="1188"/>
  <c r="H49" i="1188"/>
  <c r="H45" i="1188"/>
  <c r="H39" i="1188"/>
  <c r="H38" i="1188"/>
  <c r="J49" i="1188"/>
  <c r="J45" i="1188"/>
  <c r="J39" i="1188"/>
  <c r="J38" i="1188"/>
  <c r="K23" i="1188"/>
  <c r="E43" i="1188"/>
  <c r="I43" i="1188"/>
  <c r="E50" i="1188"/>
  <c r="I50" i="1188"/>
  <c r="I44" i="1188"/>
  <c r="E53" i="1188"/>
  <c r="I53" i="1188"/>
  <c r="E38" i="1188"/>
  <c r="I38" i="1188"/>
  <c r="E39" i="1188"/>
  <c r="E47" i="1188" s="1"/>
  <c r="I39" i="1188"/>
  <c r="E40" i="1188"/>
  <c r="I40" i="1188"/>
  <c r="I42" i="1188"/>
  <c r="J43" i="1188"/>
  <c r="J44" i="1188"/>
  <c r="G45" i="1188"/>
  <c r="K45" i="1188"/>
  <c r="E49" i="1188"/>
  <c r="I49" i="1188"/>
  <c r="F50" i="1188"/>
  <c r="J50" i="1188"/>
  <c r="F52" i="1188"/>
  <c r="J52" i="1188"/>
  <c r="K59" i="1188"/>
  <c r="E9" i="286" s="1"/>
  <c r="E11" i="1185"/>
  <c r="E24" i="1185"/>
  <c r="F16" i="1185"/>
  <c r="G11" i="1185"/>
  <c r="G24" i="1185"/>
  <c r="D25" i="1185"/>
  <c r="F25" i="1185"/>
  <c r="G37" i="1185"/>
  <c r="F53" i="1185"/>
  <c r="E37" i="1185"/>
  <c r="D52" i="1185"/>
  <c r="D54" i="1185"/>
  <c r="F54" i="1185"/>
  <c r="I37" i="1185"/>
  <c r="J53" i="1185"/>
  <c r="K43" i="1185"/>
  <c r="K37" i="1185"/>
  <c r="J54" i="1185"/>
  <c r="D11" i="1185"/>
  <c r="F11" i="1185"/>
  <c r="D13" i="1185"/>
  <c r="D12" i="1185"/>
  <c r="F20" i="1185"/>
  <c r="F17" i="1185"/>
  <c r="F13" i="1185"/>
  <c r="F12" i="1185"/>
  <c r="F21" i="1185"/>
  <c r="D23" i="1185"/>
  <c r="D14" i="1185"/>
  <c r="F23" i="1185"/>
  <c r="F14" i="1185"/>
  <c r="AC18" i="1187"/>
  <c r="H28" i="1185"/>
  <c r="AE18" i="1187"/>
  <c r="J28" i="1185"/>
  <c r="Y18" i="1187"/>
  <c r="D28" i="1185"/>
  <c r="AA18" i="1187"/>
  <c r="F28" i="1185"/>
  <c r="G16" i="1185"/>
  <c r="G21" i="1185"/>
  <c r="E12" i="1185"/>
  <c r="G12" i="1185"/>
  <c r="E13" i="1185"/>
  <c r="E18" i="1185" s="1"/>
  <c r="G13" i="1185"/>
  <c r="G18" i="1185" s="1"/>
  <c r="E14" i="1185"/>
  <c r="G14" i="1185"/>
  <c r="E17" i="1185"/>
  <c r="G17" i="1185"/>
  <c r="E20" i="1185"/>
  <c r="G20" i="1185"/>
  <c r="K50" i="1185"/>
  <c r="K44" i="1185"/>
  <c r="G53" i="1185"/>
  <c r="K53" i="1185"/>
  <c r="G38" i="1185"/>
  <c r="K38" i="1185"/>
  <c r="G39" i="1185"/>
  <c r="K39" i="1185"/>
  <c r="G40" i="1185"/>
  <c r="K40" i="1185"/>
  <c r="K42" i="1185"/>
  <c r="H43" i="1185"/>
  <c r="G49" i="1185"/>
  <c r="K49" i="1185"/>
  <c r="H50" i="1185"/>
  <c r="K60" i="1185"/>
  <c r="K58" i="1185"/>
  <c r="H42" i="1185"/>
  <c r="J42" i="1185"/>
  <c r="D37" i="1185"/>
  <c r="F37" i="1185"/>
  <c r="H37" i="1185"/>
  <c r="J37" i="1185"/>
  <c r="D39" i="1185"/>
  <c r="D38" i="1185"/>
  <c r="F49" i="1185"/>
  <c r="F45" i="1185"/>
  <c r="F39" i="1185"/>
  <c r="F38" i="1185"/>
  <c r="H49" i="1185"/>
  <c r="H45" i="1185"/>
  <c r="H39" i="1185"/>
  <c r="H38" i="1185"/>
  <c r="J49" i="1185"/>
  <c r="J45" i="1185"/>
  <c r="J39" i="1185"/>
  <c r="J38" i="1185"/>
  <c r="K23" i="1185"/>
  <c r="E43" i="1185"/>
  <c r="I43" i="1185"/>
  <c r="E50" i="1185"/>
  <c r="I50" i="1185"/>
  <c r="I44" i="1185"/>
  <c r="E53" i="1185"/>
  <c r="I53" i="1185"/>
  <c r="E38" i="1185"/>
  <c r="I38" i="1185"/>
  <c r="E39" i="1185"/>
  <c r="E47" i="1185" s="1"/>
  <c r="I39" i="1185"/>
  <c r="E40" i="1185"/>
  <c r="I40" i="1185"/>
  <c r="I42" i="1185"/>
  <c r="J43" i="1185"/>
  <c r="J44" i="1185"/>
  <c r="G45" i="1185"/>
  <c r="K45" i="1185"/>
  <c r="E49" i="1185"/>
  <c r="I49" i="1185"/>
  <c r="F50" i="1185"/>
  <c r="J50" i="1185"/>
  <c r="F52" i="1185"/>
  <c r="J52" i="1185"/>
  <c r="K59" i="1185"/>
  <c r="E8" i="286" s="1"/>
  <c r="D11" i="1182"/>
  <c r="F11" i="1182"/>
  <c r="D24" i="1182"/>
  <c r="F24" i="1182"/>
  <c r="G16" i="1182"/>
  <c r="D25" i="1182"/>
  <c r="F25" i="1182"/>
  <c r="D37" i="1182"/>
  <c r="F37" i="1182"/>
  <c r="F50" i="1182"/>
  <c r="F39" i="1182"/>
  <c r="F49" i="1182"/>
  <c r="F38" i="1182"/>
  <c r="F52" i="1182"/>
  <c r="F40" i="1182"/>
  <c r="G43" i="1182"/>
  <c r="K42" i="1182"/>
  <c r="E37" i="1182"/>
  <c r="G37" i="1182"/>
  <c r="E49" i="1182"/>
  <c r="G49" i="1182"/>
  <c r="E52" i="1182"/>
  <c r="H43" i="1182"/>
  <c r="J42" i="1182"/>
  <c r="H45" i="1182"/>
  <c r="F28" i="1182"/>
  <c r="I42" i="1182"/>
  <c r="G50" i="1182"/>
  <c r="G52" i="1182"/>
  <c r="H37" i="1182"/>
  <c r="J37" i="1182"/>
  <c r="J49" i="1182"/>
  <c r="J39" i="1182"/>
  <c r="J47" i="1182" s="1"/>
  <c r="J38" i="1182"/>
  <c r="J52" i="1182"/>
  <c r="J40" i="1182"/>
  <c r="I37" i="1182"/>
  <c r="K37" i="1182"/>
  <c r="I49" i="1182"/>
  <c r="K49" i="1182"/>
  <c r="I44" i="1182"/>
  <c r="K50" i="1182"/>
  <c r="K52" i="1182"/>
  <c r="K43" i="1182"/>
  <c r="K44" i="1182"/>
  <c r="I52" i="1182"/>
  <c r="J54" i="1182"/>
  <c r="D12" i="1182"/>
  <c r="D14" i="1182"/>
  <c r="F17" i="1182"/>
  <c r="E21" i="1182"/>
  <c r="E11" i="1182"/>
  <c r="G11" i="1182"/>
  <c r="E20" i="1182"/>
  <c r="E17" i="1182"/>
  <c r="E13" i="1182"/>
  <c r="E18" i="1182" s="1"/>
  <c r="E12" i="1182"/>
  <c r="G20" i="1182"/>
  <c r="G17" i="1182"/>
  <c r="G13" i="1182"/>
  <c r="G12" i="1182"/>
  <c r="E23" i="1182"/>
  <c r="E14" i="1182"/>
  <c r="G23" i="1182"/>
  <c r="G14" i="1182"/>
  <c r="E24" i="1182"/>
  <c r="G24" i="1182"/>
  <c r="F12" i="1182"/>
  <c r="F13" i="1182"/>
  <c r="F14" i="1182"/>
  <c r="F20" i="1182"/>
  <c r="G21" i="1182"/>
  <c r="D28" i="1182"/>
  <c r="H28" i="1182"/>
  <c r="J43" i="1182"/>
  <c r="K22" i="1182"/>
  <c r="H50" i="1182"/>
  <c r="H44" i="1182"/>
  <c r="J50" i="1182"/>
  <c r="J44" i="1182"/>
  <c r="K23" i="1182"/>
  <c r="D53" i="1182"/>
  <c r="F53" i="1182"/>
  <c r="H53" i="1182"/>
  <c r="J53" i="1182"/>
  <c r="D38" i="1182"/>
  <c r="H38" i="1182"/>
  <c r="H39" i="1182"/>
  <c r="D40" i="1182"/>
  <c r="H40" i="1182"/>
  <c r="H42" i="1182"/>
  <c r="I43" i="1182"/>
  <c r="F45" i="1182"/>
  <c r="J45" i="1182"/>
  <c r="H49" i="1182"/>
  <c r="E50" i="1182"/>
  <c r="I50" i="1182"/>
  <c r="AD18" i="1184"/>
  <c r="I28" i="1182"/>
  <c r="AF18" i="1184"/>
  <c r="K28" i="1182"/>
  <c r="Z18" i="1184"/>
  <c r="E28" i="1182"/>
  <c r="AB18" i="1184"/>
  <c r="G28" i="1182"/>
  <c r="E38" i="1182"/>
  <c r="G38" i="1182"/>
  <c r="I38" i="1182"/>
  <c r="K38" i="1182"/>
  <c r="E39" i="1182"/>
  <c r="E47" i="1182" s="1"/>
  <c r="G39" i="1182"/>
  <c r="I39" i="1182"/>
  <c r="K39" i="1182"/>
  <c r="E45" i="1182"/>
  <c r="G45" i="1182"/>
  <c r="I45" i="1182"/>
  <c r="K45" i="1182"/>
  <c r="D11" i="1179"/>
  <c r="E16" i="1179"/>
  <c r="G16" i="1179"/>
  <c r="E11" i="1179"/>
  <c r="G11" i="1179"/>
  <c r="E21" i="1179"/>
  <c r="G21" i="1179"/>
  <c r="E24" i="1179"/>
  <c r="G24" i="1179"/>
  <c r="D25" i="1179"/>
  <c r="F25" i="1179"/>
  <c r="D37" i="1179"/>
  <c r="F37" i="1179"/>
  <c r="F49" i="1179"/>
  <c r="F50" i="1179"/>
  <c r="D40" i="1179"/>
  <c r="D52" i="1179"/>
  <c r="F40" i="1179"/>
  <c r="F52" i="1179"/>
  <c r="D53" i="1179"/>
  <c r="F53" i="1179"/>
  <c r="E43" i="1179"/>
  <c r="G43" i="1179"/>
  <c r="G37" i="1179"/>
  <c r="E50" i="1179"/>
  <c r="G50" i="1179"/>
  <c r="E38" i="1179"/>
  <c r="E40" i="1179"/>
  <c r="G45" i="1179"/>
  <c r="H42" i="1179"/>
  <c r="E39" i="1179"/>
  <c r="I46" i="1179" s="1"/>
  <c r="E49" i="1179"/>
  <c r="D54" i="1179"/>
  <c r="F54" i="1179"/>
  <c r="J42" i="1179"/>
  <c r="J43" i="1179"/>
  <c r="K22" i="1179"/>
  <c r="H37" i="1179"/>
  <c r="J37" i="1179"/>
  <c r="H49" i="1179"/>
  <c r="H44" i="1179"/>
  <c r="J49" i="1179"/>
  <c r="J44" i="1179"/>
  <c r="K23" i="1179"/>
  <c r="H40" i="1179"/>
  <c r="H52" i="1179"/>
  <c r="J40" i="1179"/>
  <c r="J52" i="1179"/>
  <c r="H53" i="1179"/>
  <c r="J53" i="1179"/>
  <c r="I49" i="1179"/>
  <c r="I43" i="1179"/>
  <c r="K43" i="1179"/>
  <c r="K37" i="1179"/>
  <c r="I38" i="1179"/>
  <c r="I39" i="1179"/>
  <c r="I40" i="1179"/>
  <c r="I42" i="1179"/>
  <c r="J54" i="1179"/>
  <c r="E12" i="1179"/>
  <c r="E13" i="1179"/>
  <c r="E14" i="1179"/>
  <c r="F16" i="1179"/>
  <c r="G17" i="1179"/>
  <c r="E20" i="1179"/>
  <c r="F21" i="1179"/>
  <c r="E47" i="1179"/>
  <c r="H28" i="1179"/>
  <c r="AC18" i="1181"/>
  <c r="J28" i="1179"/>
  <c r="AE18" i="1181"/>
  <c r="D28" i="1179"/>
  <c r="Y18" i="1181"/>
  <c r="F28" i="1179"/>
  <c r="AA18" i="1181"/>
  <c r="F11" i="1179"/>
  <c r="D13" i="1179"/>
  <c r="D12" i="1179"/>
  <c r="F20" i="1179"/>
  <c r="F17" i="1179"/>
  <c r="F13" i="1179"/>
  <c r="F12" i="1179"/>
  <c r="D23" i="1179"/>
  <c r="D14" i="1179"/>
  <c r="F23" i="1179"/>
  <c r="F14" i="1179"/>
  <c r="D24" i="1179"/>
  <c r="F24" i="1179"/>
  <c r="G12" i="1179"/>
  <c r="G13" i="1179"/>
  <c r="G18" i="1179" s="1"/>
  <c r="G14" i="1179"/>
  <c r="E17" i="1179"/>
  <c r="G20" i="1179"/>
  <c r="I50" i="1179"/>
  <c r="I44" i="1179"/>
  <c r="K50" i="1179"/>
  <c r="K44" i="1179"/>
  <c r="E53" i="1179"/>
  <c r="G53" i="1179"/>
  <c r="H50" i="1179"/>
  <c r="I53" i="1179"/>
  <c r="J50" i="1179"/>
  <c r="K53" i="1179"/>
  <c r="G38" i="1179"/>
  <c r="K38" i="1179"/>
  <c r="G39" i="1179"/>
  <c r="K39" i="1179"/>
  <c r="G40" i="1179"/>
  <c r="K40" i="1179"/>
  <c r="K60" i="1179" s="1"/>
  <c r="K42" i="1179"/>
  <c r="H43" i="1179"/>
  <c r="E45" i="1179"/>
  <c r="I45" i="1179"/>
  <c r="G49" i="1179"/>
  <c r="K49" i="1179"/>
  <c r="K59" i="1179"/>
  <c r="E6" i="286" s="1"/>
  <c r="D38" i="1179"/>
  <c r="F38" i="1179"/>
  <c r="H38" i="1179"/>
  <c r="J38" i="1179"/>
  <c r="F39" i="1179"/>
  <c r="H39" i="1179"/>
  <c r="J39" i="1179"/>
  <c r="F45" i="1179"/>
  <c r="H45" i="1179"/>
  <c r="J45" i="1179"/>
  <c r="D25" i="1176"/>
  <c r="F25" i="1176"/>
  <c r="D37" i="1176"/>
  <c r="F37" i="1176"/>
  <c r="D53" i="1176"/>
  <c r="F53" i="1176"/>
  <c r="E43" i="1176"/>
  <c r="G43" i="1176"/>
  <c r="E37" i="1176"/>
  <c r="G37" i="1176"/>
  <c r="E50" i="1176"/>
  <c r="G50" i="1176"/>
  <c r="E53" i="1176"/>
  <c r="G53" i="1176"/>
  <c r="H42" i="1176"/>
  <c r="J42" i="1176"/>
  <c r="H49" i="1176"/>
  <c r="D54" i="1176"/>
  <c r="F54" i="1176"/>
  <c r="H37" i="1176"/>
  <c r="J37" i="1176"/>
  <c r="J49" i="1176"/>
  <c r="K23" i="1176"/>
  <c r="H53" i="1176"/>
  <c r="J53" i="1176"/>
  <c r="I43" i="1176"/>
  <c r="K43" i="1176"/>
  <c r="I37" i="1176"/>
  <c r="K37" i="1176"/>
  <c r="I50" i="1176"/>
  <c r="K50" i="1176"/>
  <c r="I53" i="1176"/>
  <c r="K53" i="1176"/>
  <c r="K22" i="1176"/>
  <c r="J54" i="1176"/>
  <c r="D11" i="1176"/>
  <c r="F11" i="1176"/>
  <c r="D13" i="1176"/>
  <c r="D12" i="1176"/>
  <c r="F21" i="1176"/>
  <c r="F20" i="1176"/>
  <c r="F17" i="1176"/>
  <c r="F13" i="1176"/>
  <c r="F12" i="1176"/>
  <c r="D23" i="1176"/>
  <c r="D14" i="1176"/>
  <c r="F23" i="1176"/>
  <c r="F14" i="1176"/>
  <c r="D24" i="1176"/>
  <c r="F24" i="1176"/>
  <c r="AD18" i="1178"/>
  <c r="I28" i="1176"/>
  <c r="AF18" i="1178"/>
  <c r="K28" i="1176"/>
  <c r="AB18" i="1178"/>
  <c r="G28" i="1176"/>
  <c r="E16" i="1176"/>
  <c r="G16" i="1176"/>
  <c r="E11" i="1176"/>
  <c r="G11" i="1176"/>
  <c r="E20" i="1176"/>
  <c r="E17" i="1176"/>
  <c r="E13" i="1176"/>
  <c r="E12" i="1176"/>
  <c r="E21" i="1176"/>
  <c r="G20" i="1176"/>
  <c r="G17" i="1176"/>
  <c r="G13" i="1176"/>
  <c r="G18" i="1176" s="1"/>
  <c r="G12" i="1176"/>
  <c r="G21" i="1176"/>
  <c r="E23" i="1176"/>
  <c r="E14" i="1176"/>
  <c r="G23" i="1176"/>
  <c r="G14" i="1176"/>
  <c r="E24" i="1176"/>
  <c r="G24" i="1176"/>
  <c r="H28" i="1176"/>
  <c r="AC18" i="1178"/>
  <c r="J28" i="1176"/>
  <c r="AE18" i="1178"/>
  <c r="D28" i="1176"/>
  <c r="Y18" i="1178"/>
  <c r="F28" i="1176"/>
  <c r="AA18" i="1178"/>
  <c r="Z18" i="1178"/>
  <c r="E28" i="1176"/>
  <c r="E38" i="1176"/>
  <c r="G38" i="1176"/>
  <c r="I38" i="1176"/>
  <c r="K38" i="1176"/>
  <c r="E39" i="1176"/>
  <c r="E47" i="1176" s="1"/>
  <c r="G39" i="1176"/>
  <c r="I39" i="1176"/>
  <c r="K39" i="1176"/>
  <c r="E40" i="1176"/>
  <c r="G40" i="1176"/>
  <c r="I40" i="1176"/>
  <c r="K40" i="1176"/>
  <c r="K60" i="1176" s="1"/>
  <c r="I42" i="1176"/>
  <c r="K42" i="1176"/>
  <c r="H43" i="1176"/>
  <c r="J43" i="1176"/>
  <c r="H44" i="1176"/>
  <c r="J44" i="1176"/>
  <c r="E45" i="1176"/>
  <c r="G45" i="1176"/>
  <c r="I45" i="1176"/>
  <c r="K45" i="1176"/>
  <c r="E49" i="1176"/>
  <c r="G49" i="1176"/>
  <c r="I49" i="1176"/>
  <c r="K49" i="1176"/>
  <c r="F50" i="1176"/>
  <c r="H50" i="1176"/>
  <c r="J50" i="1176"/>
  <c r="D52" i="1176"/>
  <c r="F52" i="1176"/>
  <c r="H52" i="1176"/>
  <c r="J52" i="1176"/>
  <c r="K59" i="1176"/>
  <c r="E5" i="286" s="1"/>
  <c r="D38" i="1176"/>
  <c r="F38" i="1176"/>
  <c r="H38" i="1176"/>
  <c r="J38" i="1176"/>
  <c r="F39" i="1176"/>
  <c r="F47" i="1176" s="1"/>
  <c r="H39" i="1176"/>
  <c r="J39" i="1176"/>
  <c r="I44" i="1176"/>
  <c r="K44" i="1176"/>
  <c r="F45" i="1176"/>
  <c r="H45" i="1176"/>
  <c r="J45" i="1176"/>
  <c r="K58" i="1176"/>
  <c r="D5" i="286"/>
  <c r="D6" i="286"/>
  <c r="D7" i="286"/>
  <c r="D8" i="286"/>
  <c r="D9" i="286"/>
  <c r="D10" i="286"/>
  <c r="D11" i="286"/>
  <c r="D12" i="286"/>
  <c r="D13" i="286"/>
  <c r="D14" i="286"/>
  <c r="D15" i="286"/>
  <c r="L15" i="286" s="1"/>
  <c r="D16" i="286"/>
  <c r="D17" i="286"/>
  <c r="L17" i="286" s="1"/>
  <c r="D18" i="286"/>
  <c r="D19" i="286"/>
  <c r="L19" i="286" s="1"/>
  <c r="D20" i="286"/>
  <c r="D21" i="286"/>
  <c r="L21" i="286" s="1"/>
  <c r="D22" i="286"/>
  <c r="D23" i="286"/>
  <c r="L23" i="286" s="1"/>
  <c r="D24" i="286"/>
  <c r="D25" i="286"/>
  <c r="L25" i="286" s="1"/>
  <c r="D26" i="286"/>
  <c r="D27" i="286"/>
  <c r="L27" i="286" s="1"/>
  <c r="D28" i="286"/>
  <c r="D29" i="286"/>
  <c r="L29" i="286" s="1"/>
  <c r="D30" i="286"/>
  <c r="D31" i="286"/>
  <c r="L31" i="286" s="1"/>
  <c r="D32" i="286"/>
  <c r="D33" i="286"/>
  <c r="L33" i="286" s="1"/>
  <c r="D34" i="286"/>
  <c r="D35" i="286"/>
  <c r="L35" i="286" s="1"/>
  <c r="D36" i="286"/>
  <c r="D37" i="286"/>
  <c r="L37" i="286" s="1"/>
  <c r="D38" i="286"/>
  <c r="D39" i="286"/>
  <c r="L39" i="286" s="1"/>
  <c r="D40" i="286"/>
  <c r="D41" i="286"/>
  <c r="L41" i="286" s="1"/>
  <c r="D42" i="286"/>
  <c r="D43" i="286"/>
  <c r="L43" i="286" s="1"/>
  <c r="D44" i="286"/>
  <c r="D45" i="286"/>
  <c r="L45" i="286" s="1"/>
  <c r="D46" i="286"/>
  <c r="D47" i="286"/>
  <c r="L47" i="286" s="1"/>
  <c r="D48" i="286"/>
  <c r="D49" i="286"/>
  <c r="L49" i="286" s="1"/>
  <c r="D4" i="286"/>
  <c r="L4" i="286" s="1"/>
  <c r="L5" i="286"/>
  <c r="L6" i="286"/>
  <c r="L7" i="286"/>
  <c r="L8" i="286"/>
  <c r="L9" i="286"/>
  <c r="L10" i="286"/>
  <c r="L11" i="286"/>
  <c r="L12" i="286"/>
  <c r="L13" i="286"/>
  <c r="L14" i="286"/>
  <c r="L16" i="286"/>
  <c r="L18" i="286"/>
  <c r="L20" i="286"/>
  <c r="L22" i="286"/>
  <c r="L24" i="286"/>
  <c r="L26" i="286"/>
  <c r="L28" i="286"/>
  <c r="L30" i="286"/>
  <c r="L32" i="286"/>
  <c r="L34" i="286"/>
  <c r="L36" i="286"/>
  <c r="L38" i="286"/>
  <c r="L40" i="286"/>
  <c r="L42" i="286"/>
  <c r="L44" i="286"/>
  <c r="L46" i="286"/>
  <c r="L48" i="286"/>
  <c r="AF38" i="1172"/>
  <c r="K34" i="1170" s="1"/>
  <c r="K53" i="1170" s="1"/>
  <c r="AE38" i="1172"/>
  <c r="AD38" i="1172"/>
  <c r="I34" i="1170" s="1"/>
  <c r="AC38" i="1172"/>
  <c r="H34" i="1170" s="1"/>
  <c r="AB38" i="1172"/>
  <c r="G34" i="1170" s="1"/>
  <c r="AA38" i="1172"/>
  <c r="F34" i="1170" s="1"/>
  <c r="Z38" i="1172"/>
  <c r="Y38" i="1172"/>
  <c r="D34" i="1170" s="1"/>
  <c r="D52" i="1170" s="1"/>
  <c r="W38" i="1172"/>
  <c r="V38" i="1172"/>
  <c r="U38" i="1172"/>
  <c r="T38" i="1172"/>
  <c r="S38" i="1172"/>
  <c r="R38" i="1172"/>
  <c r="Q38" i="1172"/>
  <c r="P38" i="1172"/>
  <c r="AF37" i="1172"/>
  <c r="AE37" i="1172"/>
  <c r="AD37" i="1172"/>
  <c r="AC37" i="1172"/>
  <c r="AB37" i="1172"/>
  <c r="AA37" i="1172"/>
  <c r="Z37" i="1172"/>
  <c r="Y37" i="1172"/>
  <c r="W37" i="1172"/>
  <c r="V37" i="1172"/>
  <c r="U37" i="1172"/>
  <c r="T37" i="1172"/>
  <c r="S37" i="1172"/>
  <c r="R37" i="1172"/>
  <c r="Q37" i="1172"/>
  <c r="P37" i="1172"/>
  <c r="AF36" i="1172"/>
  <c r="AE36" i="1172"/>
  <c r="AD36" i="1172"/>
  <c r="AC36" i="1172"/>
  <c r="AB36" i="1172"/>
  <c r="AA36" i="1172"/>
  <c r="Z36" i="1172"/>
  <c r="Y36" i="1172"/>
  <c r="W36" i="1172"/>
  <c r="V36" i="1172"/>
  <c r="U36" i="1172"/>
  <c r="T36" i="1172"/>
  <c r="S36" i="1172"/>
  <c r="R36" i="1172"/>
  <c r="Q36" i="1172"/>
  <c r="P36" i="1172"/>
  <c r="AF35" i="1172"/>
  <c r="AE35" i="1172"/>
  <c r="AD35" i="1172"/>
  <c r="AC35" i="1172"/>
  <c r="AB35" i="1172"/>
  <c r="AA35" i="1172"/>
  <c r="Z35" i="1172"/>
  <c r="Y35" i="1172"/>
  <c r="W35" i="1172"/>
  <c r="V35" i="1172"/>
  <c r="U35" i="1172"/>
  <c r="T35" i="1172"/>
  <c r="S35" i="1172"/>
  <c r="R35" i="1172"/>
  <c r="Q35" i="1172"/>
  <c r="P35" i="1172"/>
  <c r="AF34" i="1172"/>
  <c r="K35" i="1170" s="1"/>
  <c r="AE34" i="1172"/>
  <c r="J35" i="1170" s="1"/>
  <c r="AD34" i="1172"/>
  <c r="I35" i="1170" s="1"/>
  <c r="AC34" i="1172"/>
  <c r="H35" i="1170" s="1"/>
  <c r="AB34" i="1172"/>
  <c r="AA34" i="1172"/>
  <c r="F35" i="1170" s="1"/>
  <c r="Z34" i="1172"/>
  <c r="E35" i="1170" s="1"/>
  <c r="Y34" i="1172"/>
  <c r="D35" i="1170" s="1"/>
  <c r="W34" i="1172"/>
  <c r="V34" i="1172"/>
  <c r="U34" i="1172"/>
  <c r="T34" i="1172"/>
  <c r="S34" i="1172"/>
  <c r="R34" i="1172"/>
  <c r="Q34" i="1172"/>
  <c r="P34" i="1172"/>
  <c r="AF33" i="1172"/>
  <c r="AE33" i="1172"/>
  <c r="J33" i="1170" s="1"/>
  <c r="J52" i="1170" s="1"/>
  <c r="AD33" i="1172"/>
  <c r="I33" i="1170" s="1"/>
  <c r="AC33" i="1172"/>
  <c r="H33" i="1170" s="1"/>
  <c r="AB33" i="1172"/>
  <c r="AA33" i="1172"/>
  <c r="F33" i="1170" s="1"/>
  <c r="F52" i="1170" s="1"/>
  <c r="Z33" i="1172"/>
  <c r="E33" i="1170"/>
  <c r="E40" i="1170" s="1"/>
  <c r="Y33" i="1172"/>
  <c r="D33" i="1170" s="1"/>
  <c r="W33" i="1172"/>
  <c r="V33" i="1172"/>
  <c r="U33" i="1172"/>
  <c r="T33" i="1172"/>
  <c r="S33" i="1172"/>
  <c r="R33" i="1172"/>
  <c r="Q33" i="1172"/>
  <c r="P33" i="1172"/>
  <c r="AF32" i="1172"/>
  <c r="AE32" i="1172"/>
  <c r="AD32" i="1172"/>
  <c r="AC32" i="1172"/>
  <c r="AB32" i="1172"/>
  <c r="AA32" i="1172"/>
  <c r="Z32" i="1172"/>
  <c r="Y32" i="1172"/>
  <c r="W32" i="1172"/>
  <c r="V32" i="1172"/>
  <c r="U32" i="1172"/>
  <c r="T32" i="1172"/>
  <c r="S32" i="1172"/>
  <c r="R32" i="1172"/>
  <c r="Q32" i="1172"/>
  <c r="P32" i="1172"/>
  <c r="AF31" i="1172"/>
  <c r="AE31" i="1172"/>
  <c r="AD31" i="1172"/>
  <c r="AC31" i="1172"/>
  <c r="AB31" i="1172"/>
  <c r="AA31" i="1172"/>
  <c r="Z31" i="1172"/>
  <c r="Y31" i="1172"/>
  <c r="W31" i="1172"/>
  <c r="V31" i="1172"/>
  <c r="U31" i="1172"/>
  <c r="T31" i="1172"/>
  <c r="S31" i="1172"/>
  <c r="R31" i="1172"/>
  <c r="Q31" i="1172"/>
  <c r="P31" i="1172"/>
  <c r="AF30" i="1172"/>
  <c r="AE30" i="1172"/>
  <c r="AD30" i="1172"/>
  <c r="AC30" i="1172"/>
  <c r="AB30" i="1172"/>
  <c r="AA30" i="1172"/>
  <c r="Z30" i="1172"/>
  <c r="Y30" i="1172"/>
  <c r="W30" i="1172"/>
  <c r="V30" i="1172"/>
  <c r="U30" i="1172"/>
  <c r="T30" i="1172"/>
  <c r="S30" i="1172"/>
  <c r="R30" i="1172"/>
  <c r="Q30" i="1172"/>
  <c r="P30" i="1172"/>
  <c r="AF29" i="1172"/>
  <c r="AE29" i="1172"/>
  <c r="AD29" i="1172"/>
  <c r="AC29" i="1172"/>
  <c r="AB29" i="1172"/>
  <c r="AA29" i="1172"/>
  <c r="Z29" i="1172"/>
  <c r="Y29" i="1172"/>
  <c r="W29" i="1172"/>
  <c r="V29" i="1172"/>
  <c r="U29" i="1172"/>
  <c r="T29" i="1172"/>
  <c r="S29" i="1172"/>
  <c r="R29" i="1172"/>
  <c r="Q29" i="1172"/>
  <c r="P29" i="1172"/>
  <c r="AF28" i="1172"/>
  <c r="AE28" i="1172"/>
  <c r="AD28" i="1172"/>
  <c r="AC28" i="1172"/>
  <c r="AB28" i="1172"/>
  <c r="AA28" i="1172"/>
  <c r="Z28" i="1172"/>
  <c r="Y28" i="1172"/>
  <c r="W28" i="1172"/>
  <c r="V28" i="1172"/>
  <c r="U28" i="1172"/>
  <c r="T28" i="1172"/>
  <c r="S28" i="1172"/>
  <c r="R28" i="1172"/>
  <c r="Q28" i="1172"/>
  <c r="P28" i="1172"/>
  <c r="AF27" i="1172"/>
  <c r="AE27" i="1172"/>
  <c r="AD27" i="1172"/>
  <c r="AC27" i="1172"/>
  <c r="AB27" i="1172"/>
  <c r="AA27" i="1172"/>
  <c r="Z27" i="1172"/>
  <c r="Y27" i="1172"/>
  <c r="W27" i="1172"/>
  <c r="V27" i="1172"/>
  <c r="U27" i="1172"/>
  <c r="T27" i="1172"/>
  <c r="S27" i="1172"/>
  <c r="R27" i="1172"/>
  <c r="Q27" i="1172"/>
  <c r="P27" i="1172"/>
  <c r="AF26" i="1172"/>
  <c r="AE26" i="1172"/>
  <c r="AD26" i="1172"/>
  <c r="AC26" i="1172"/>
  <c r="AB26" i="1172"/>
  <c r="AA26" i="1172"/>
  <c r="Z26" i="1172"/>
  <c r="Y26" i="1172"/>
  <c r="W26" i="1172"/>
  <c r="V26" i="1172"/>
  <c r="U26" i="1172"/>
  <c r="T26" i="1172"/>
  <c r="S26" i="1172"/>
  <c r="R26" i="1172"/>
  <c r="Q26" i="1172"/>
  <c r="P26" i="1172"/>
  <c r="AF25" i="1172"/>
  <c r="AE25" i="1172"/>
  <c r="AD25" i="1172"/>
  <c r="AC25" i="1172"/>
  <c r="AB25" i="1172"/>
  <c r="AA25" i="1172"/>
  <c r="Z25" i="1172"/>
  <c r="Y25" i="1172"/>
  <c r="W25" i="1172"/>
  <c r="V25" i="1172"/>
  <c r="U25" i="1172"/>
  <c r="T25" i="1172"/>
  <c r="S25" i="1172"/>
  <c r="R25" i="1172"/>
  <c r="Q25" i="1172"/>
  <c r="P25" i="1172"/>
  <c r="AF24" i="1172"/>
  <c r="AE24" i="1172"/>
  <c r="AD24" i="1172"/>
  <c r="AC24" i="1172"/>
  <c r="AB24" i="1172"/>
  <c r="AA24" i="1172"/>
  <c r="Z24" i="1172"/>
  <c r="Y24" i="1172"/>
  <c r="W24" i="1172"/>
  <c r="V24" i="1172"/>
  <c r="U24" i="1172"/>
  <c r="T24" i="1172"/>
  <c r="S24" i="1172"/>
  <c r="R24" i="1172"/>
  <c r="Q24" i="1172"/>
  <c r="P24" i="1172"/>
  <c r="AF23" i="1172"/>
  <c r="AE23" i="1172"/>
  <c r="AD23" i="1172"/>
  <c r="I55" i="1170" s="1"/>
  <c r="AC23" i="1172"/>
  <c r="AB23" i="1172"/>
  <c r="AA23" i="1172"/>
  <c r="Z23" i="1172"/>
  <c r="Y23" i="1172"/>
  <c r="W23" i="1172"/>
  <c r="V23" i="1172"/>
  <c r="U23" i="1172"/>
  <c r="T23" i="1172"/>
  <c r="S23" i="1172"/>
  <c r="R23" i="1172"/>
  <c r="Q23" i="1172"/>
  <c r="P23" i="1172"/>
  <c r="AF22" i="1172"/>
  <c r="AE22" i="1172"/>
  <c r="AD22" i="1172"/>
  <c r="AC22" i="1172"/>
  <c r="AB22" i="1172"/>
  <c r="AA22" i="1172"/>
  <c r="Z22" i="1172"/>
  <c r="Y22" i="1172"/>
  <c r="W22" i="1172"/>
  <c r="V22" i="1172"/>
  <c r="U22" i="1172"/>
  <c r="T22" i="1172"/>
  <c r="S22" i="1172"/>
  <c r="R22" i="1172"/>
  <c r="Q22" i="1172"/>
  <c r="P22" i="1172"/>
  <c r="AF21" i="1172"/>
  <c r="AE21" i="1172"/>
  <c r="AD21" i="1172"/>
  <c r="AC21" i="1172"/>
  <c r="AB21" i="1172"/>
  <c r="AA21" i="1172"/>
  <c r="Z21" i="1172"/>
  <c r="Y21" i="1172"/>
  <c r="W21" i="1172"/>
  <c r="V21" i="1172"/>
  <c r="U21" i="1172"/>
  <c r="T21" i="1172"/>
  <c r="S21" i="1172"/>
  <c r="R21" i="1172"/>
  <c r="Q21" i="1172"/>
  <c r="P21" i="1172"/>
  <c r="AF20" i="1172"/>
  <c r="AE20" i="1172"/>
  <c r="AD20" i="1172"/>
  <c r="AC20" i="1172"/>
  <c r="AB20" i="1172"/>
  <c r="AA20" i="1172"/>
  <c r="Z20" i="1172"/>
  <c r="Y20" i="1172"/>
  <c r="W20" i="1172"/>
  <c r="V20" i="1172"/>
  <c r="U20" i="1172"/>
  <c r="T20" i="1172"/>
  <c r="S20" i="1172"/>
  <c r="R20" i="1172"/>
  <c r="Q20" i="1172"/>
  <c r="P20" i="1172"/>
  <c r="AF19" i="1172"/>
  <c r="K55" i="1170" s="1"/>
  <c r="AE19" i="1172"/>
  <c r="J54" i="1170" s="1"/>
  <c r="AD19" i="1172"/>
  <c r="AC19" i="1172"/>
  <c r="AB19" i="1172"/>
  <c r="G54" i="1170" s="1"/>
  <c r="AA19" i="1172"/>
  <c r="Z19" i="1172"/>
  <c r="E54" i="1170" s="1"/>
  <c r="Y19" i="1172"/>
  <c r="D55" i="1170" s="1"/>
  <c r="W19" i="1172"/>
  <c r="V19" i="1172"/>
  <c r="U19" i="1172"/>
  <c r="T19" i="1172"/>
  <c r="S19" i="1172"/>
  <c r="R19" i="1172"/>
  <c r="Q19" i="1172"/>
  <c r="P19" i="1172"/>
  <c r="W18" i="1172"/>
  <c r="V18" i="1172"/>
  <c r="U18" i="1172"/>
  <c r="T18" i="1172"/>
  <c r="S18" i="1172"/>
  <c r="R18" i="1172"/>
  <c r="Q18" i="1172"/>
  <c r="P18" i="1172"/>
  <c r="AF17" i="1172"/>
  <c r="AE17" i="1172"/>
  <c r="AD17" i="1172"/>
  <c r="AC17" i="1172"/>
  <c r="AB17" i="1172"/>
  <c r="AA17" i="1172"/>
  <c r="Z17" i="1172"/>
  <c r="Y17" i="1172"/>
  <c r="W17" i="1172"/>
  <c r="V17" i="1172"/>
  <c r="U17" i="1172"/>
  <c r="T17" i="1172"/>
  <c r="S17" i="1172"/>
  <c r="R17" i="1172"/>
  <c r="Q17" i="1172"/>
  <c r="P17" i="1172"/>
  <c r="AF16" i="1172"/>
  <c r="AE16" i="1172"/>
  <c r="AD16" i="1172"/>
  <c r="AC16" i="1172"/>
  <c r="AB16" i="1172"/>
  <c r="AA16" i="1172"/>
  <c r="Z16" i="1172"/>
  <c r="Y16" i="1172"/>
  <c r="W16" i="1172"/>
  <c r="V16" i="1172"/>
  <c r="U16" i="1172"/>
  <c r="T16" i="1172"/>
  <c r="S16" i="1172"/>
  <c r="R16" i="1172"/>
  <c r="Q16" i="1172"/>
  <c r="P16" i="1172"/>
  <c r="AF15" i="1172"/>
  <c r="K32" i="1170" s="1"/>
  <c r="AE15" i="1172"/>
  <c r="AD15" i="1172"/>
  <c r="I32" i="1170" s="1"/>
  <c r="I38" i="1170" s="1"/>
  <c r="AC15" i="1172"/>
  <c r="H32" i="1170" s="1"/>
  <c r="AB15" i="1172"/>
  <c r="G32" i="1170" s="1"/>
  <c r="AA15" i="1172"/>
  <c r="F32" i="1170" s="1"/>
  <c r="Z15" i="1172"/>
  <c r="E32" i="1170" s="1"/>
  <c r="Y15" i="1172"/>
  <c r="D32" i="1170" s="1"/>
  <c r="E45" i="1170" s="1"/>
  <c r="W15" i="1172"/>
  <c r="V15" i="1172"/>
  <c r="U15" i="1172"/>
  <c r="T15" i="1172"/>
  <c r="S15" i="1172"/>
  <c r="R15" i="1172"/>
  <c r="Q15" i="1172"/>
  <c r="P15" i="1172"/>
  <c r="AF14" i="1172"/>
  <c r="AE14" i="1172"/>
  <c r="AD14" i="1172"/>
  <c r="AC14" i="1172"/>
  <c r="AB14" i="1172"/>
  <c r="AA14" i="1172"/>
  <c r="Z14" i="1172"/>
  <c r="Y14" i="1172"/>
  <c r="W14" i="1172"/>
  <c r="V14" i="1172"/>
  <c r="U14" i="1172"/>
  <c r="T14" i="1172"/>
  <c r="S14" i="1172"/>
  <c r="R14" i="1172"/>
  <c r="Q14" i="1172"/>
  <c r="P14" i="1172"/>
  <c r="AF13" i="1172"/>
  <c r="AE13" i="1172"/>
  <c r="AD13" i="1172"/>
  <c r="AC13" i="1172"/>
  <c r="AB13" i="1172"/>
  <c r="AA13" i="1172"/>
  <c r="Z13" i="1172"/>
  <c r="Y13" i="1172"/>
  <c r="W13" i="1172"/>
  <c r="V13" i="1172"/>
  <c r="U13" i="1172"/>
  <c r="T13" i="1172"/>
  <c r="S13" i="1172"/>
  <c r="R13" i="1172"/>
  <c r="Q13" i="1172"/>
  <c r="P13" i="1172"/>
  <c r="AF12" i="1172"/>
  <c r="AE12" i="1172"/>
  <c r="AD12" i="1172"/>
  <c r="AC12" i="1172"/>
  <c r="AB12" i="1172"/>
  <c r="AA12" i="1172"/>
  <c r="Z12" i="1172"/>
  <c r="Y12" i="1172"/>
  <c r="W12" i="1172"/>
  <c r="V12" i="1172"/>
  <c r="U12" i="1172"/>
  <c r="T12" i="1172"/>
  <c r="S12" i="1172"/>
  <c r="R12" i="1172"/>
  <c r="Q12" i="1172"/>
  <c r="P12" i="1172"/>
  <c r="AF11" i="1172"/>
  <c r="AE11" i="1172"/>
  <c r="AD11" i="1172"/>
  <c r="AC11" i="1172"/>
  <c r="AB11" i="1172"/>
  <c r="AA11" i="1172"/>
  <c r="Z11" i="1172"/>
  <c r="Y11" i="1172"/>
  <c r="W11" i="1172"/>
  <c r="V11" i="1172"/>
  <c r="U11" i="1172"/>
  <c r="T11" i="1172"/>
  <c r="S11" i="1172"/>
  <c r="R11" i="1172"/>
  <c r="Q11" i="1172"/>
  <c r="P11" i="1172"/>
  <c r="AF10" i="1172"/>
  <c r="AE10" i="1172"/>
  <c r="AD10" i="1172"/>
  <c r="AC10" i="1172"/>
  <c r="AB10" i="1172"/>
  <c r="AA10" i="1172"/>
  <c r="Z10" i="1172"/>
  <c r="Y10" i="1172"/>
  <c r="W10" i="1172"/>
  <c r="V10" i="1172"/>
  <c r="U10" i="1172"/>
  <c r="T10" i="1172"/>
  <c r="S10" i="1172"/>
  <c r="R10" i="1172"/>
  <c r="Q10" i="1172"/>
  <c r="P10" i="1172"/>
  <c r="AF9" i="1172"/>
  <c r="AE9" i="1172"/>
  <c r="AD9" i="1172"/>
  <c r="AC9" i="1172"/>
  <c r="AB9" i="1172"/>
  <c r="AA9" i="1172"/>
  <c r="Z9" i="1172"/>
  <c r="Y9" i="1172"/>
  <c r="W9" i="1172"/>
  <c r="V9" i="1172"/>
  <c r="U9" i="1172"/>
  <c r="T9" i="1172"/>
  <c r="S9" i="1172"/>
  <c r="R9" i="1172"/>
  <c r="Q9" i="1172"/>
  <c r="P9" i="1172"/>
  <c r="AF8" i="1172"/>
  <c r="AE8" i="1172"/>
  <c r="AD8" i="1172"/>
  <c r="AC8" i="1172"/>
  <c r="AB8" i="1172"/>
  <c r="AA8" i="1172"/>
  <c r="Z8" i="1172"/>
  <c r="Y8" i="1172"/>
  <c r="W8" i="1172"/>
  <c r="V8" i="1172"/>
  <c r="U8" i="1172"/>
  <c r="T8" i="1172"/>
  <c r="S8" i="1172"/>
  <c r="R8" i="1172"/>
  <c r="Q8" i="1172"/>
  <c r="P8" i="1172"/>
  <c r="AF7" i="1172"/>
  <c r="AE7" i="1172"/>
  <c r="AD7" i="1172"/>
  <c r="AC7" i="1172"/>
  <c r="AB7" i="1172"/>
  <c r="AA7" i="1172"/>
  <c r="Z7" i="1172"/>
  <c r="Y7" i="1172"/>
  <c r="W7" i="1172"/>
  <c r="V7" i="1172"/>
  <c r="U7" i="1172"/>
  <c r="T7" i="1172"/>
  <c r="S7" i="1172"/>
  <c r="R7" i="1172"/>
  <c r="Q7" i="1172"/>
  <c r="P7" i="1172"/>
  <c r="AF6" i="1172"/>
  <c r="AE6" i="1172"/>
  <c r="AD6" i="1172"/>
  <c r="AC6" i="1172"/>
  <c r="AB6" i="1172"/>
  <c r="AA6" i="1172"/>
  <c r="Z6" i="1172"/>
  <c r="Y6" i="1172"/>
  <c r="W6" i="1172"/>
  <c r="V6" i="1172"/>
  <c r="U6" i="1172"/>
  <c r="T6" i="1172"/>
  <c r="S6" i="1172"/>
  <c r="R6" i="1172"/>
  <c r="Q6" i="1172"/>
  <c r="P6" i="1172"/>
  <c r="AF5" i="1172"/>
  <c r="K31" i="1170" s="1"/>
  <c r="K37" i="1170" s="1"/>
  <c r="AE5" i="1172"/>
  <c r="AD5" i="1172"/>
  <c r="I31" i="1170" s="1"/>
  <c r="AC5" i="1172"/>
  <c r="H31" i="1170" s="1"/>
  <c r="AB5" i="1172"/>
  <c r="G31" i="1170" s="1"/>
  <c r="AA5" i="1172"/>
  <c r="F31" i="1170" s="1"/>
  <c r="F37" i="1170" s="1"/>
  <c r="Z5" i="1172"/>
  <c r="E31" i="1170"/>
  <c r="Y5" i="1172"/>
  <c r="D31" i="1170" s="1"/>
  <c r="W5" i="1172"/>
  <c r="V5" i="1172"/>
  <c r="U5" i="1172"/>
  <c r="T5" i="1172"/>
  <c r="S5" i="1172"/>
  <c r="R5" i="1172"/>
  <c r="Q5" i="1172"/>
  <c r="P5" i="1172"/>
  <c r="AF4" i="1172"/>
  <c r="AE4" i="1172"/>
  <c r="AD4" i="1172"/>
  <c r="AC4" i="1172"/>
  <c r="AB4" i="1172"/>
  <c r="AA4" i="1172"/>
  <c r="Z4" i="1172"/>
  <c r="Y4" i="1172"/>
  <c r="W4" i="1172"/>
  <c r="V4" i="1172"/>
  <c r="U4" i="1172"/>
  <c r="T4" i="1172"/>
  <c r="S4" i="1172"/>
  <c r="R4" i="1172"/>
  <c r="Q4" i="1172"/>
  <c r="P4" i="1172"/>
  <c r="AF3" i="1172"/>
  <c r="AE3" i="1172"/>
  <c r="AD3" i="1172"/>
  <c r="I30" i="1170" s="1"/>
  <c r="AC3" i="1172"/>
  <c r="H30" i="1170" s="1"/>
  <c r="AB3" i="1172"/>
  <c r="G30" i="1170" s="1"/>
  <c r="AA3" i="1172"/>
  <c r="F30" i="1170" s="1"/>
  <c r="F43" i="1170" s="1"/>
  <c r="Z3" i="1172"/>
  <c r="E30" i="1170"/>
  <c r="E43" i="1170" s="1"/>
  <c r="Y3" i="1172"/>
  <c r="D30" i="1170"/>
  <c r="W3" i="1172"/>
  <c r="V3" i="1172"/>
  <c r="U3" i="1172"/>
  <c r="T3" i="1172"/>
  <c r="S3" i="1172"/>
  <c r="R3" i="1172"/>
  <c r="Q3" i="1172"/>
  <c r="P3" i="1172"/>
  <c r="W1" i="1172"/>
  <c r="AB1" i="1172"/>
  <c r="G28" i="1170" s="1"/>
  <c r="V1" i="1172"/>
  <c r="AA1" i="1172"/>
  <c r="F28" i="1170" s="1"/>
  <c r="U1" i="1172"/>
  <c r="Z1" i="1172" s="1"/>
  <c r="T1" i="1172"/>
  <c r="Y1" i="1172" s="1"/>
  <c r="D28" i="1170" s="1"/>
  <c r="S1" i="1172"/>
  <c r="AF1" i="1172"/>
  <c r="AF18" i="1172" s="1"/>
  <c r="R1" i="1172"/>
  <c r="AE1" i="1172" s="1"/>
  <c r="J28" i="1170" s="1"/>
  <c r="Q1" i="1172"/>
  <c r="AD1" i="1172" s="1"/>
  <c r="P1" i="1172"/>
  <c r="AC1" i="1172" s="1"/>
  <c r="Q38" i="1171"/>
  <c r="P38" i="1171"/>
  <c r="O38" i="1171"/>
  <c r="N38" i="1171"/>
  <c r="L38" i="1171"/>
  <c r="K38" i="1171"/>
  <c r="J38" i="1171"/>
  <c r="I38" i="1171"/>
  <c r="Q37" i="1171"/>
  <c r="P37" i="1171"/>
  <c r="O37" i="1171"/>
  <c r="N37" i="1171"/>
  <c r="L37" i="1171"/>
  <c r="K37" i="1171"/>
  <c r="J37" i="1171"/>
  <c r="I37" i="1171"/>
  <c r="Q36" i="1171"/>
  <c r="P36" i="1171"/>
  <c r="O36" i="1171"/>
  <c r="N36" i="1171"/>
  <c r="L36" i="1171"/>
  <c r="K36" i="1171"/>
  <c r="J36" i="1171"/>
  <c r="I36" i="1171"/>
  <c r="Q35" i="1171"/>
  <c r="P35" i="1171"/>
  <c r="O35" i="1171"/>
  <c r="N35" i="1171"/>
  <c r="L35" i="1171"/>
  <c r="K35" i="1171"/>
  <c r="J35" i="1171"/>
  <c r="I35" i="1171"/>
  <c r="Q34" i="1171"/>
  <c r="G9" i="1170" s="1"/>
  <c r="P34" i="1171"/>
  <c r="F9" i="1170" s="1"/>
  <c r="F14" i="1170" s="1"/>
  <c r="O34" i="1171"/>
  <c r="N34" i="1171"/>
  <c r="D9" i="1170" s="1"/>
  <c r="L34" i="1171"/>
  <c r="K34" i="1171"/>
  <c r="J34" i="1171"/>
  <c r="I34" i="1171"/>
  <c r="Q33" i="1171"/>
  <c r="G7" i="1170" s="1"/>
  <c r="G23" i="1170" s="1"/>
  <c r="P33" i="1171"/>
  <c r="F7" i="1170"/>
  <c r="G20" i="1170" s="1"/>
  <c r="O33" i="1171"/>
  <c r="N33" i="1171"/>
  <c r="D7" i="1170" s="1"/>
  <c r="L33" i="1171"/>
  <c r="K33" i="1171"/>
  <c r="J33" i="1171"/>
  <c r="I33" i="1171"/>
  <c r="Q32" i="1171"/>
  <c r="P32" i="1171"/>
  <c r="O32" i="1171"/>
  <c r="N32" i="1171"/>
  <c r="L32" i="1171"/>
  <c r="K32" i="1171"/>
  <c r="J32" i="1171"/>
  <c r="I32" i="1171"/>
  <c r="Q31" i="1171"/>
  <c r="P31" i="1171"/>
  <c r="O31" i="1171"/>
  <c r="N31" i="1171"/>
  <c r="L31" i="1171"/>
  <c r="K31" i="1171"/>
  <c r="J31" i="1171"/>
  <c r="I31" i="1171"/>
  <c r="Q30" i="1171"/>
  <c r="P30" i="1171"/>
  <c r="O30" i="1171"/>
  <c r="N30" i="1171"/>
  <c r="L30" i="1171"/>
  <c r="K30" i="1171"/>
  <c r="J30" i="1171"/>
  <c r="I30" i="1171"/>
  <c r="Q29" i="1171"/>
  <c r="G8" i="1170" s="1"/>
  <c r="P29" i="1171"/>
  <c r="F8" i="1170" s="1"/>
  <c r="F24" i="1170" s="1"/>
  <c r="O29" i="1171"/>
  <c r="N29" i="1171"/>
  <c r="D8" i="1170" s="1"/>
  <c r="L29" i="1171"/>
  <c r="K29" i="1171"/>
  <c r="J29" i="1171"/>
  <c r="I29" i="1171"/>
  <c r="Q28" i="1171"/>
  <c r="P28" i="1171"/>
  <c r="O28" i="1171"/>
  <c r="N28" i="1171"/>
  <c r="L28" i="1171"/>
  <c r="K28" i="1171"/>
  <c r="J28" i="1171"/>
  <c r="I28" i="1171"/>
  <c r="Q27" i="1171"/>
  <c r="P27" i="1171"/>
  <c r="O27" i="1171"/>
  <c r="N27" i="1171"/>
  <c r="L27" i="1171"/>
  <c r="K27" i="1171"/>
  <c r="J27" i="1171"/>
  <c r="I27" i="1171"/>
  <c r="Q26" i="1171"/>
  <c r="P26" i="1171"/>
  <c r="O26" i="1171"/>
  <c r="N26" i="1171"/>
  <c r="L26" i="1171"/>
  <c r="K26" i="1171"/>
  <c r="J26" i="1171"/>
  <c r="I26" i="1171"/>
  <c r="Q25" i="1171"/>
  <c r="P25" i="1171"/>
  <c r="O25" i="1171"/>
  <c r="N25" i="1171"/>
  <c r="L25" i="1171"/>
  <c r="K25" i="1171"/>
  <c r="J25" i="1171"/>
  <c r="I25" i="1171"/>
  <c r="Q24" i="1171"/>
  <c r="P24" i="1171"/>
  <c r="O24" i="1171"/>
  <c r="N24" i="1171"/>
  <c r="L24" i="1171"/>
  <c r="K24" i="1171"/>
  <c r="J24" i="1171"/>
  <c r="I24" i="1171"/>
  <c r="Q23" i="1171"/>
  <c r="P23" i="1171"/>
  <c r="O23" i="1171"/>
  <c r="N23" i="1171"/>
  <c r="L23" i="1171"/>
  <c r="K23" i="1171"/>
  <c r="J23" i="1171"/>
  <c r="I23" i="1171"/>
  <c r="Q22" i="1171"/>
  <c r="P22" i="1171"/>
  <c r="O22" i="1171"/>
  <c r="N22" i="1171"/>
  <c r="L22" i="1171"/>
  <c r="K22" i="1171"/>
  <c r="J22" i="1171"/>
  <c r="I22" i="1171"/>
  <c r="Q21" i="1171"/>
  <c r="P21" i="1171"/>
  <c r="O21" i="1171"/>
  <c r="N21" i="1171"/>
  <c r="L21" i="1171"/>
  <c r="K21" i="1171"/>
  <c r="J21" i="1171"/>
  <c r="I21" i="1171"/>
  <c r="Q20" i="1171"/>
  <c r="P20" i="1171"/>
  <c r="O20" i="1171"/>
  <c r="N20" i="1171"/>
  <c r="L20" i="1171"/>
  <c r="K20" i="1171"/>
  <c r="J20" i="1171"/>
  <c r="I20" i="1171"/>
  <c r="Q19" i="1171"/>
  <c r="P19" i="1171"/>
  <c r="F26" i="1170" s="1"/>
  <c r="O19" i="1171"/>
  <c r="N19" i="1171"/>
  <c r="D25" i="1170" s="1"/>
  <c r="L19" i="1171"/>
  <c r="K19" i="1171"/>
  <c r="J19" i="1171"/>
  <c r="I19" i="1171"/>
  <c r="L18" i="1171"/>
  <c r="Q18" i="1171" s="1"/>
  <c r="G2" i="1170"/>
  <c r="K18" i="1171"/>
  <c r="P18" i="1171"/>
  <c r="F2" i="1170" s="1"/>
  <c r="J18" i="1171"/>
  <c r="O18" i="1171" s="1"/>
  <c r="E2" i="1170"/>
  <c r="I18" i="1171"/>
  <c r="N18" i="1171"/>
  <c r="D2" i="1170" s="1"/>
  <c r="Q17" i="1171"/>
  <c r="P17" i="1171"/>
  <c r="O17" i="1171"/>
  <c r="N17" i="1171"/>
  <c r="Q16" i="1171"/>
  <c r="P16" i="1171"/>
  <c r="O16" i="1171"/>
  <c r="N16" i="1171"/>
  <c r="L16" i="1171"/>
  <c r="K16" i="1171"/>
  <c r="J16" i="1171"/>
  <c r="I16" i="1171"/>
  <c r="Q15" i="1171"/>
  <c r="G6" i="1170" s="1"/>
  <c r="G13" i="1170" s="1"/>
  <c r="P15" i="1171"/>
  <c r="F6" i="1170" s="1"/>
  <c r="O15" i="1171"/>
  <c r="E6" i="1170" s="1"/>
  <c r="N15" i="1171"/>
  <c r="D6" i="1170" s="1"/>
  <c r="L15" i="1171"/>
  <c r="K15" i="1171"/>
  <c r="J15" i="1171"/>
  <c r="I15" i="1171"/>
  <c r="Q14" i="1171"/>
  <c r="P14" i="1171"/>
  <c r="O14" i="1171"/>
  <c r="N14" i="1171"/>
  <c r="L14" i="1171"/>
  <c r="K14" i="1171"/>
  <c r="J14" i="1171"/>
  <c r="I14" i="1171"/>
  <c r="Q13" i="1171"/>
  <c r="P13" i="1171"/>
  <c r="O13" i="1171"/>
  <c r="N13" i="1171"/>
  <c r="L13" i="1171"/>
  <c r="K13" i="1171"/>
  <c r="J13" i="1171"/>
  <c r="I13" i="1171"/>
  <c r="Q12" i="1171"/>
  <c r="P12" i="1171"/>
  <c r="O12" i="1171"/>
  <c r="N12" i="1171"/>
  <c r="L12" i="1171"/>
  <c r="K12" i="1171"/>
  <c r="J12" i="1171"/>
  <c r="I12" i="1171"/>
  <c r="Q11" i="1171"/>
  <c r="P11" i="1171"/>
  <c r="O11" i="1171"/>
  <c r="N11" i="1171"/>
  <c r="L11" i="1171"/>
  <c r="K11" i="1171"/>
  <c r="J11" i="1171"/>
  <c r="I11" i="1171"/>
  <c r="Q10" i="1171"/>
  <c r="P10" i="1171"/>
  <c r="O10" i="1171"/>
  <c r="N10" i="1171"/>
  <c r="L10" i="1171"/>
  <c r="K10" i="1171"/>
  <c r="J10" i="1171"/>
  <c r="I10" i="1171"/>
  <c r="Q9" i="1171"/>
  <c r="P9" i="1171"/>
  <c r="O9" i="1171"/>
  <c r="N9" i="1171"/>
  <c r="L9" i="1171"/>
  <c r="K9" i="1171"/>
  <c r="J9" i="1171"/>
  <c r="I9" i="1171"/>
  <c r="Q8" i="1171"/>
  <c r="P8" i="1171"/>
  <c r="O8" i="1171"/>
  <c r="N8" i="1171"/>
  <c r="L8" i="1171"/>
  <c r="K8" i="1171"/>
  <c r="J8" i="1171"/>
  <c r="I8" i="1171"/>
  <c r="Q7" i="1171"/>
  <c r="P7" i="1171"/>
  <c r="O7" i="1171"/>
  <c r="N7" i="1171"/>
  <c r="L7" i="1171"/>
  <c r="K7" i="1171"/>
  <c r="J7" i="1171"/>
  <c r="I7" i="1171"/>
  <c r="Q6" i="1171"/>
  <c r="P6" i="1171"/>
  <c r="O6" i="1171"/>
  <c r="N6" i="1171"/>
  <c r="L6" i="1171"/>
  <c r="K6" i="1171"/>
  <c r="J6" i="1171"/>
  <c r="I6" i="1171"/>
  <c r="Q5" i="1171"/>
  <c r="G5" i="1170" s="1"/>
  <c r="G11" i="1170" s="1"/>
  <c r="P5" i="1171"/>
  <c r="F5" i="1170"/>
  <c r="O5" i="1171"/>
  <c r="E5" i="1170"/>
  <c r="N5" i="1171"/>
  <c r="D5" i="1170" s="1"/>
  <c r="L5" i="1171"/>
  <c r="K5" i="1171"/>
  <c r="J5" i="1171"/>
  <c r="I5" i="1171"/>
  <c r="Q4" i="1171"/>
  <c r="P4" i="1171"/>
  <c r="O4" i="1171"/>
  <c r="N4" i="1171"/>
  <c r="L4" i="1171"/>
  <c r="K4" i="1171"/>
  <c r="J4" i="1171"/>
  <c r="I4" i="1171"/>
  <c r="Q3" i="1171"/>
  <c r="P3" i="1171"/>
  <c r="F4" i="1170"/>
  <c r="O3" i="1171"/>
  <c r="E4" i="1170"/>
  <c r="E16" i="1170" s="1"/>
  <c r="N3" i="1171"/>
  <c r="D4" i="1170"/>
  <c r="D11" i="1170" s="1"/>
  <c r="L3" i="1171"/>
  <c r="K3" i="1171"/>
  <c r="J3" i="1171"/>
  <c r="I3" i="1171"/>
  <c r="L1" i="1171"/>
  <c r="Q1" i="1171"/>
  <c r="K1" i="1171"/>
  <c r="P1" i="1171"/>
  <c r="J1" i="1171"/>
  <c r="O1" i="1171"/>
  <c r="I1" i="1171"/>
  <c r="N1" i="1171"/>
  <c r="E55" i="1170"/>
  <c r="F54" i="1170"/>
  <c r="G35" i="1170"/>
  <c r="G39" i="1170" s="1"/>
  <c r="J34" i="1170"/>
  <c r="J53" i="1170" s="1"/>
  <c r="E34" i="1170"/>
  <c r="K33" i="1170"/>
  <c r="G33" i="1170"/>
  <c r="G40" i="1170" s="1"/>
  <c r="J32" i="1170"/>
  <c r="J50" i="1170" s="1"/>
  <c r="J31" i="1170"/>
  <c r="K30" i="1170"/>
  <c r="J30" i="1170"/>
  <c r="J43" i="1170" s="1"/>
  <c r="E9" i="1170"/>
  <c r="E8" i="1170"/>
  <c r="E7" i="1170"/>
  <c r="E24" i="1170" s="1"/>
  <c r="G4" i="1170"/>
  <c r="G12" i="1170" s="1"/>
  <c r="I40" i="1170"/>
  <c r="E52" i="1170"/>
  <c r="H49" i="1170"/>
  <c r="E25" i="1170"/>
  <c r="J44" i="1170"/>
  <c r="J38" i="1170"/>
  <c r="K4" i="1097"/>
  <c r="K5" i="1097"/>
  <c r="K6" i="1097"/>
  <c r="L5" i="1097"/>
  <c r="L6" i="1097"/>
  <c r="L4" i="1097"/>
  <c r="D4" i="1097"/>
  <c r="E47" i="286"/>
  <c r="E44" i="286"/>
  <c r="E25" i="286"/>
  <c r="E48" i="286"/>
  <c r="E27" i="286"/>
  <c r="K58" i="1170"/>
  <c r="E29" i="286"/>
  <c r="E33" i="286"/>
  <c r="E36" i="286"/>
  <c r="E43" i="286"/>
  <c r="E34" i="286"/>
  <c r="E26" i="286"/>
  <c r="E37" i="286"/>
  <c r="B6" i="1097"/>
  <c r="E16" i="286"/>
  <c r="E20" i="286"/>
  <c r="E18" i="286"/>
  <c r="E31" i="286"/>
  <c r="E28" i="1170"/>
  <c r="Z18" i="1172"/>
  <c r="I49" i="1170"/>
  <c r="I45" i="1170"/>
  <c r="K40" i="1170"/>
  <c r="K60" i="1170"/>
  <c r="E32" i="286"/>
  <c r="E38" i="286"/>
  <c r="F40" i="1170"/>
  <c r="F53" i="1170"/>
  <c r="H44" i="1170"/>
  <c r="G45" i="1170"/>
  <c r="G49" i="1170"/>
  <c r="K43" i="1170"/>
  <c r="J40" i="1170"/>
  <c r="E40" i="286"/>
  <c r="E41" i="286"/>
  <c r="G14" i="1170"/>
  <c r="D26" i="1170"/>
  <c r="G24" i="1170"/>
  <c r="AB18" i="1172"/>
  <c r="D54" i="1170"/>
  <c r="E49" i="1170"/>
  <c r="E39" i="286"/>
  <c r="D39" i="1170"/>
  <c r="D37" i="1170"/>
  <c r="E19" i="286"/>
  <c r="E30" i="286"/>
  <c r="E22" i="286"/>
  <c r="E21" i="286"/>
  <c r="E17" i="286"/>
  <c r="E28" i="286"/>
  <c r="E42" i="286"/>
  <c r="E46" i="286"/>
  <c r="E23" i="286"/>
  <c r="E24" i="286"/>
  <c r="F16" i="1170"/>
  <c r="F11" i="1170"/>
  <c r="F25" i="1170"/>
  <c r="I37" i="1170"/>
  <c r="D40" i="1170"/>
  <c r="J49" i="1170"/>
  <c r="E39" i="1170"/>
  <c r="I46" i="1170" s="1"/>
  <c r="F49" i="1170"/>
  <c r="I39" i="1170"/>
  <c r="I44" i="1170"/>
  <c r="H55" i="1170"/>
  <c r="I53" i="1170"/>
  <c r="I52" i="1170"/>
  <c r="E47" i="1170"/>
  <c r="G47" i="1188" l="1"/>
  <c r="I47" i="1188"/>
  <c r="I46" i="1188"/>
  <c r="J46" i="1188"/>
  <c r="J47" i="1188"/>
  <c r="H46" i="1188"/>
  <c r="H47" i="1188"/>
  <c r="F47" i="1188"/>
  <c r="K47" i="1188"/>
  <c r="K46" i="1188"/>
  <c r="F18" i="1188"/>
  <c r="G47" i="1185"/>
  <c r="I47" i="1185"/>
  <c r="I46" i="1185"/>
  <c r="J46" i="1185"/>
  <c r="J47" i="1185"/>
  <c r="H46" i="1185"/>
  <c r="H47" i="1185"/>
  <c r="F47" i="1185"/>
  <c r="K47" i="1185"/>
  <c r="K46" i="1185"/>
  <c r="F18" i="1185"/>
  <c r="F18" i="1182"/>
  <c r="G47" i="1182"/>
  <c r="J46" i="1182"/>
  <c r="K46" i="1182"/>
  <c r="K47" i="1182"/>
  <c r="I46" i="1182"/>
  <c r="I47" i="1182"/>
  <c r="H47" i="1182"/>
  <c r="H46" i="1182"/>
  <c r="G18" i="1182"/>
  <c r="F47" i="1182"/>
  <c r="E18" i="1179"/>
  <c r="F47" i="1179"/>
  <c r="J46" i="1179"/>
  <c r="J47" i="1179"/>
  <c r="G47" i="1179"/>
  <c r="H46" i="1179"/>
  <c r="H47" i="1179"/>
  <c r="K47" i="1179"/>
  <c r="K46" i="1179"/>
  <c r="F18" i="1179"/>
  <c r="I47" i="1179"/>
  <c r="L2" i="286"/>
  <c r="E18" i="1176"/>
  <c r="H46" i="1176"/>
  <c r="H47" i="1176"/>
  <c r="K47" i="1176"/>
  <c r="K46" i="1176"/>
  <c r="G47" i="1176"/>
  <c r="F18" i="1176"/>
  <c r="J46" i="1176"/>
  <c r="J47" i="1176"/>
  <c r="I47" i="1176"/>
  <c r="I46" i="1176"/>
  <c r="E17" i="1170"/>
  <c r="E13" i="1170"/>
  <c r="E21" i="1170"/>
  <c r="E12" i="1170"/>
  <c r="E20" i="1170"/>
  <c r="D13" i="1170"/>
  <c r="D12" i="1170"/>
  <c r="F20" i="1170"/>
  <c r="F12" i="1170"/>
  <c r="F13" i="1170"/>
  <c r="F21" i="1170"/>
  <c r="F17" i="1170"/>
  <c r="G17" i="1170"/>
  <c r="D23" i="1170"/>
  <c r="G16" i="1170"/>
  <c r="G21" i="1170"/>
  <c r="E26" i="1170"/>
  <c r="G38" i="1170"/>
  <c r="G37" i="1170"/>
  <c r="G53" i="1170"/>
  <c r="G52" i="1170"/>
  <c r="G50" i="1170"/>
  <c r="F38" i="1170"/>
  <c r="F45" i="1170"/>
  <c r="E50" i="1170"/>
  <c r="I42" i="1170"/>
  <c r="D53" i="1170"/>
  <c r="D38" i="1170"/>
  <c r="F50" i="1170"/>
  <c r="AA18" i="1172"/>
  <c r="E38" i="1170"/>
  <c r="K42" i="1170"/>
  <c r="AD18" i="1172"/>
  <c r="I28" i="1170"/>
  <c r="H28" i="1170"/>
  <c r="AC18" i="1172"/>
  <c r="H37" i="1170"/>
  <c r="H43" i="1170"/>
  <c r="I43" i="1170"/>
  <c r="K45" i="1170"/>
  <c r="K39" i="1170"/>
  <c r="K44" i="1170"/>
  <c r="K59" i="1170"/>
  <c r="K50" i="1170"/>
  <c r="K49" i="1170"/>
  <c r="K38" i="1170"/>
  <c r="H42" i="1170"/>
  <c r="K54" i="1170"/>
  <c r="I50" i="1170"/>
  <c r="J42" i="1170"/>
  <c r="J45" i="1170"/>
  <c r="J39" i="1170"/>
  <c r="J47" i="1170" s="1"/>
  <c r="K28" i="1170"/>
  <c r="K52" i="1170"/>
  <c r="H50" i="1170"/>
  <c r="I54" i="1170"/>
  <c r="J55" i="1170"/>
  <c r="E45" i="286"/>
  <c r="E35" i="286"/>
  <c r="E14" i="1170"/>
  <c r="E23" i="1170"/>
  <c r="H40" i="1170"/>
  <c r="H52" i="1170"/>
  <c r="F39" i="1170"/>
  <c r="J46" i="1170" s="1"/>
  <c r="H38" i="1170"/>
  <c r="D14" i="1170"/>
  <c r="Y18" i="1172"/>
  <c r="AE18" i="1172"/>
  <c r="H45" i="1170"/>
  <c r="J37" i="1170"/>
  <c r="E53" i="1170"/>
  <c r="G55" i="1170"/>
  <c r="D24" i="1170"/>
  <c r="G43" i="1170"/>
  <c r="F55" i="1170"/>
  <c r="E11" i="1170"/>
  <c r="G25" i="1170"/>
  <c r="G26" i="1170"/>
  <c r="F23" i="1170"/>
  <c r="E37" i="1170"/>
  <c r="H54" i="1170"/>
  <c r="H39" i="1170"/>
  <c r="H53" i="1170"/>
  <c r="E49" i="286" l="1"/>
  <c r="E4" i="286"/>
  <c r="F18" i="1170"/>
  <c r="G18" i="1170"/>
  <c r="E18" i="1170"/>
  <c r="K46" i="1170"/>
  <c r="K47" i="1170"/>
  <c r="H46" i="1170"/>
  <c r="H47" i="1170"/>
  <c r="I47" i="1170"/>
  <c r="G47" i="1170"/>
  <c r="F47" i="1170"/>
</calcChain>
</file>

<file path=xl/connections.xml><?xml version="1.0" encoding="utf-8"?>
<connections xmlns="http://schemas.openxmlformats.org/spreadsheetml/2006/main">
  <connection id="1" name="Connection" type="4" refreshedVersion="6" background="1" saveData="1">
    <webPr sourceData="1" parsePre="1" consecutive="1" xl2000="1" url="http://www.cophieu68.vn/stockonline.php?stcid=all" htmlTables="1">
      <tables count="1">
        <s v="board_online"/>
      </tables>
    </webPr>
  </connection>
</connections>
</file>

<file path=xl/sharedStrings.xml><?xml version="1.0" encoding="utf-8"?>
<sst xmlns="http://schemas.openxmlformats.org/spreadsheetml/2006/main" count="4793" uniqueCount="1760">
  <si>
    <t>KẾT QUẢ KINH DOANH</t>
  </si>
  <si>
    <t>Doanh thu thuần về bán hàng và cung cấp dịch vụ</t>
  </si>
  <si>
    <t>Giá vốn hàng bán</t>
  </si>
  <si>
    <t>Lợi nhuận gộp về bán hàng và cung cấp dịch vụ</t>
  </si>
  <si>
    <t>Doanh thu hoạt động tài chính</t>
  </si>
  <si>
    <t>Chi phí tài chính</t>
  </si>
  <si>
    <t>Chi phí bán hàng</t>
  </si>
  <si>
    <t>Chi phí quản lý doanh nghiệp</t>
  </si>
  <si>
    <t>Lợi nhuận thuần từ hoạt động kinh doanh</t>
  </si>
  <si>
    <t>Lợi nhuận khác</t>
  </si>
  <si>
    <t>Phần lợi nhuận/lỗ từ công ty liên kết liên doanh</t>
  </si>
  <si>
    <t>Tổng lợi nhuận kế toán trước thuế</t>
  </si>
  <si>
    <t>Lợi nhuận sau thuế thu nhập doanh nghiệp</t>
  </si>
  <si>
    <t>Lợi nhuận sau thuế của cổ đông Công ty mẹ</t>
  </si>
  <si>
    <t>Lãi cơ bản trên cổ phiếu (VNÐ)</t>
  </si>
  <si>
    <t>CÂN ĐỐI KẾ TOÁN</t>
  </si>
  <si>
    <t>Tài sản ngắn hạn</t>
  </si>
  <si>
    <t>Tiền và các khoản tương đương tiền</t>
  </si>
  <si>
    <t>Các khoản đầu tư tài chính ngắn hạn</t>
  </si>
  <si>
    <t>Các khoản phải thu ngắn hạn</t>
  </si>
  <si>
    <t>Hàng tồn kho</t>
  </si>
  <si>
    <t>Tài sản ngắn hạn khác</t>
  </si>
  <si>
    <t>Tài sản dài hạn</t>
  </si>
  <si>
    <t>Tài sản cố định</t>
  </si>
  <si>
    <t>Bất động sản đầu tư</t>
  </si>
  <si>
    <t>Các khoản đầu tư tài chính dài hạn</t>
  </si>
  <si>
    <t>Tổng cộng tài sản</t>
  </si>
  <si>
    <t>Nợ phải trả</t>
  </si>
  <si>
    <t>Nợ ngắn hạn</t>
  </si>
  <si>
    <t>Nợ dài hạn</t>
  </si>
  <si>
    <t>Vốn chủ sở hữu</t>
  </si>
  <si>
    <t>Vốn đầu tư của chủ sở hữu</t>
  </si>
  <si>
    <t>Thặng dư vốn cổ phần</t>
  </si>
  <si>
    <t>Lợi nhuận sau thuế chưa phân phối</t>
  </si>
  <si>
    <t>Lợi ích của cổ đông thiểu số</t>
  </si>
  <si>
    <t>Tổng cộng nguồn vốn</t>
  </si>
  <si>
    <t>%</t>
  </si>
  <si>
    <t>Unit</t>
  </si>
  <si>
    <t>Mil VND</t>
  </si>
  <si>
    <t>Shares</t>
  </si>
  <si>
    <t>x</t>
  </si>
  <si>
    <t xml:space="preserve">   EPS</t>
  </si>
  <si>
    <t xml:space="preserve">   ROE</t>
  </si>
  <si>
    <t xml:space="preserve">   ROA</t>
  </si>
  <si>
    <t>PAC</t>
  </si>
  <si>
    <t>VND</t>
  </si>
  <si>
    <t>Trần</t>
  </si>
  <si>
    <t>Sàn</t>
  </si>
  <si>
    <t>AAM</t>
  </si>
  <si>
    <t>ACC</t>
  </si>
  <si>
    <t>ACL</t>
  </si>
  <si>
    <t>AGF</t>
  </si>
  <si>
    <t>AGM</t>
  </si>
  <si>
    <t>ANV</t>
  </si>
  <si>
    <t>ATA</t>
  </si>
  <si>
    <t>AVF</t>
  </si>
  <si>
    <t>BBC</t>
  </si>
  <si>
    <t>BCE</t>
  </si>
  <si>
    <t>BIC</t>
  </si>
  <si>
    <t>BMC</t>
  </si>
  <si>
    <t>BMI</t>
  </si>
  <si>
    <t>BMP</t>
  </si>
  <si>
    <t>BRC</t>
  </si>
  <si>
    <t>BSI</t>
  </si>
  <si>
    <t>BT6</t>
  </si>
  <si>
    <t>BTP</t>
  </si>
  <si>
    <t>BVH</t>
  </si>
  <si>
    <t>C21</t>
  </si>
  <si>
    <t>C32</t>
  </si>
  <si>
    <t>C47</t>
  </si>
  <si>
    <t>CCI</t>
  </si>
  <si>
    <t>CCL</t>
  </si>
  <si>
    <t>CDC</t>
  </si>
  <si>
    <t>CIG</t>
  </si>
  <si>
    <t>CLC</t>
  </si>
  <si>
    <t>CLG</t>
  </si>
  <si>
    <t>CLW</t>
  </si>
  <si>
    <t>CMG</t>
  </si>
  <si>
    <t>CMT</t>
  </si>
  <si>
    <t>CMV</t>
  </si>
  <si>
    <t>CMX</t>
  </si>
  <si>
    <t>CNG</t>
  </si>
  <si>
    <t>CSM</t>
  </si>
  <si>
    <t>CTD</t>
  </si>
  <si>
    <t>CTI</t>
  </si>
  <si>
    <t>CYC</t>
  </si>
  <si>
    <t>D2D</t>
  </si>
  <si>
    <t>DAG</t>
  </si>
  <si>
    <t>DCL</t>
  </si>
  <si>
    <t>DHM</t>
  </si>
  <si>
    <t>DRC</t>
  </si>
  <si>
    <t>DRH</t>
  </si>
  <si>
    <t>DTA</t>
  </si>
  <si>
    <t>DTL</t>
  </si>
  <si>
    <t>DTT</t>
  </si>
  <si>
    <t>DVP</t>
  </si>
  <si>
    <t>DXG</t>
  </si>
  <si>
    <t>DXV</t>
  </si>
  <si>
    <t>ELC</t>
  </si>
  <si>
    <t>EMC</t>
  </si>
  <si>
    <t>EVE</t>
  </si>
  <si>
    <t>FCM</t>
  </si>
  <si>
    <t>FCN</t>
  </si>
  <si>
    <t>FDC</t>
  </si>
  <si>
    <t>FMC</t>
  </si>
  <si>
    <t>GAS</t>
  </si>
  <si>
    <t>GIL</t>
  </si>
  <si>
    <t>GSP</t>
  </si>
  <si>
    <t>GTA</t>
  </si>
  <si>
    <t>HAI</t>
  </si>
  <si>
    <t>HAP</t>
  </si>
  <si>
    <t>HAR</t>
  </si>
  <si>
    <t>HAS</t>
  </si>
  <si>
    <t>HAX</t>
  </si>
  <si>
    <t>HBC</t>
  </si>
  <si>
    <t>HCM</t>
  </si>
  <si>
    <t>HDC</t>
  </si>
  <si>
    <t>HDG</t>
  </si>
  <si>
    <t>HLG</t>
  </si>
  <si>
    <t>HMC</t>
  </si>
  <si>
    <t>HOT</t>
  </si>
  <si>
    <t>HQC</t>
  </si>
  <si>
    <t>HRC</t>
  </si>
  <si>
    <t>HT1</t>
  </si>
  <si>
    <t>HTI</t>
  </si>
  <si>
    <t>HTL</t>
  </si>
  <si>
    <t>HTV</t>
  </si>
  <si>
    <t>HU1</t>
  </si>
  <si>
    <t>HU3</t>
  </si>
  <si>
    <t>HVX</t>
  </si>
  <si>
    <t>ICF</t>
  </si>
  <si>
    <t>IDI</t>
  </si>
  <si>
    <t>IMP</t>
  </si>
  <si>
    <t>ITD</t>
  </si>
  <si>
    <t>KAC</t>
  </si>
  <si>
    <t>KDH</t>
  </si>
  <si>
    <t>KHP</t>
  </si>
  <si>
    <t>KMR</t>
  </si>
  <si>
    <t>KSA</t>
  </si>
  <si>
    <t>KSB</t>
  </si>
  <si>
    <t>KSH</t>
  </si>
  <si>
    <t>L10</t>
  </si>
  <si>
    <t>LAF</t>
  </si>
  <si>
    <t>LBM</t>
  </si>
  <si>
    <t>LCM</t>
  </si>
  <si>
    <t>LGL</t>
  </si>
  <si>
    <t>LHG</t>
  </si>
  <si>
    <t>LIX</t>
  </si>
  <si>
    <t>MCP</t>
  </si>
  <si>
    <t>MDG</t>
  </si>
  <si>
    <t>MSN</t>
  </si>
  <si>
    <t>MTG</t>
  </si>
  <si>
    <t>NAV</t>
  </si>
  <si>
    <t>NBB</t>
  </si>
  <si>
    <t>NKG</t>
  </si>
  <si>
    <t>NLG</t>
  </si>
  <si>
    <t>NNC</t>
  </si>
  <si>
    <t>NSC</t>
  </si>
  <si>
    <t>OPC</t>
  </si>
  <si>
    <t>PAN</t>
  </si>
  <si>
    <t>PDN</t>
  </si>
  <si>
    <t>PDR</t>
  </si>
  <si>
    <t>PGC</t>
  </si>
  <si>
    <t>PGD</t>
  </si>
  <si>
    <t>PGI</t>
  </si>
  <si>
    <t>PHR</t>
  </si>
  <si>
    <t>PJT</t>
  </si>
  <si>
    <t>PNC</t>
  </si>
  <si>
    <t>POM</t>
  </si>
  <si>
    <t>PPI</t>
  </si>
  <si>
    <t>PTB</t>
  </si>
  <si>
    <t>PTC</t>
  </si>
  <si>
    <t>PTK</t>
  </si>
  <si>
    <t>PTL</t>
  </si>
  <si>
    <t>PVD</t>
  </si>
  <si>
    <t>PXI</t>
  </si>
  <si>
    <t>PXS</t>
  </si>
  <si>
    <t>PXT</t>
  </si>
  <si>
    <t>QCG</t>
  </si>
  <si>
    <t>RDP</t>
  </si>
  <si>
    <t>RIC</t>
  </si>
  <si>
    <t>SAV</t>
  </si>
  <si>
    <t>SBA</t>
  </si>
  <si>
    <t>SCD</t>
  </si>
  <si>
    <t>SFC</t>
  </si>
  <si>
    <t>SFI</t>
  </si>
  <si>
    <t>SGT</t>
  </si>
  <si>
    <t>SII</t>
  </si>
  <si>
    <t>SJD</t>
  </si>
  <si>
    <t>SMA</t>
  </si>
  <si>
    <t>SMC</t>
  </si>
  <si>
    <t>SPM</t>
  </si>
  <si>
    <t>SRC</t>
  </si>
  <si>
    <t>SRF</t>
  </si>
  <si>
    <t>ST8</t>
  </si>
  <si>
    <t>STT</t>
  </si>
  <si>
    <t>SVC</t>
  </si>
  <si>
    <t>SVI</t>
  </si>
  <si>
    <t>SVT</t>
  </si>
  <si>
    <t>SZL</t>
  </si>
  <si>
    <t>TAC</t>
  </si>
  <si>
    <t>TBC</t>
  </si>
  <si>
    <t>TCL</t>
  </si>
  <si>
    <t>TCM</t>
  </si>
  <si>
    <t>TCO</t>
  </si>
  <si>
    <t>TCR</t>
  </si>
  <si>
    <t>TDW</t>
  </si>
  <si>
    <t>THG</t>
  </si>
  <si>
    <t>TIE</t>
  </si>
  <si>
    <t>TIX</t>
  </si>
  <si>
    <t>TLG</t>
  </si>
  <si>
    <t>TMP</t>
  </si>
  <si>
    <t>TMS</t>
  </si>
  <si>
    <t>TNC</t>
  </si>
  <si>
    <t>TNT</t>
  </si>
  <si>
    <t>TPC</t>
  </si>
  <si>
    <t>TRA</t>
  </si>
  <si>
    <t>TRC</t>
  </si>
  <si>
    <t>TS4</t>
  </si>
  <si>
    <t>TSC</t>
  </si>
  <si>
    <t>TTF</t>
  </si>
  <si>
    <t>TTP</t>
  </si>
  <si>
    <t>TV1</t>
  </si>
  <si>
    <t>TYA</t>
  </si>
  <si>
    <t>UDC</t>
  </si>
  <si>
    <t>UIC</t>
  </si>
  <si>
    <t>VCF</t>
  </si>
  <si>
    <t>VHC</t>
  </si>
  <si>
    <t>VHG</t>
  </si>
  <si>
    <t>VID</t>
  </si>
  <si>
    <t>VIP</t>
  </si>
  <si>
    <t>VLF</t>
  </si>
  <si>
    <t>VNA</t>
  </si>
  <si>
    <t>VNG</t>
  </si>
  <si>
    <t>VNH</t>
  </si>
  <si>
    <t>VNL</t>
  </si>
  <si>
    <t>VNM</t>
  </si>
  <si>
    <t>VNS</t>
  </si>
  <si>
    <t>VOS</t>
  </si>
  <si>
    <t>VPH</t>
  </si>
  <si>
    <t>VPK</t>
  </si>
  <si>
    <t>VRC</t>
  </si>
  <si>
    <t>VSC</t>
  </si>
  <si>
    <t>VSI</t>
  </si>
  <si>
    <t>VTB</t>
  </si>
  <si>
    <t>VTO</t>
  </si>
  <si>
    <t>ADC</t>
  </si>
  <si>
    <t>ALT</t>
  </si>
  <si>
    <t>ALV</t>
  </si>
  <si>
    <t>AMC</t>
  </si>
  <si>
    <t>AME</t>
  </si>
  <si>
    <t>AMV</t>
  </si>
  <si>
    <t>APG</t>
  </si>
  <si>
    <t>API</t>
  </si>
  <si>
    <t>APP</t>
  </si>
  <si>
    <t>ARM</t>
  </si>
  <si>
    <t>ASA</t>
  </si>
  <si>
    <t>B82</t>
  </si>
  <si>
    <t>BBS</t>
  </si>
  <si>
    <t>BCC</t>
  </si>
  <si>
    <t>BDB</t>
  </si>
  <si>
    <t>BED</t>
  </si>
  <si>
    <t>BHT</t>
  </si>
  <si>
    <t>BKC</t>
  </si>
  <si>
    <t>BLF</t>
  </si>
  <si>
    <t>BPC</t>
  </si>
  <si>
    <t>BSC</t>
  </si>
  <si>
    <t>BST</t>
  </si>
  <si>
    <t>BTS</t>
  </si>
  <si>
    <t>BVG</t>
  </si>
  <si>
    <t>BXH</t>
  </si>
  <si>
    <t>C92</t>
  </si>
  <si>
    <t>CAN</t>
  </si>
  <si>
    <t>CAP</t>
  </si>
  <si>
    <t>CCM</t>
  </si>
  <si>
    <t>CID</t>
  </si>
  <si>
    <t>CJC</t>
  </si>
  <si>
    <t>CKV</t>
  </si>
  <si>
    <t>CMC</t>
  </si>
  <si>
    <t>CMI</t>
  </si>
  <si>
    <t>CMS</t>
  </si>
  <si>
    <t>CPC</t>
  </si>
  <si>
    <t>CSC</t>
  </si>
  <si>
    <t>CT6</t>
  </si>
  <si>
    <t>CTA</t>
  </si>
  <si>
    <t>CTB</t>
  </si>
  <si>
    <t>CTC</t>
  </si>
  <si>
    <t>CTN</t>
  </si>
  <si>
    <t>CTS</t>
  </si>
  <si>
    <t>CTX</t>
  </si>
  <si>
    <t>CVN</t>
  </si>
  <si>
    <t>CVT</t>
  </si>
  <si>
    <t>CX8</t>
  </si>
  <si>
    <t>D11</t>
  </si>
  <si>
    <t>DAC</t>
  </si>
  <si>
    <t>DAD</t>
  </si>
  <si>
    <t>DAE</t>
  </si>
  <si>
    <t>DBT</t>
  </si>
  <si>
    <t>DC2</t>
  </si>
  <si>
    <t>DHP</t>
  </si>
  <si>
    <t>DHT</t>
  </si>
  <si>
    <t>DID</t>
  </si>
  <si>
    <t>DIH</t>
  </si>
  <si>
    <t>DL1</t>
  </si>
  <si>
    <t>DLR</t>
  </si>
  <si>
    <t>DNC</t>
  </si>
  <si>
    <t>DNM</t>
  </si>
  <si>
    <t>DNP</t>
  </si>
  <si>
    <t>DNY</t>
  </si>
  <si>
    <t>DPC</t>
  </si>
  <si>
    <t>DST</t>
  </si>
  <si>
    <t>DXP</t>
  </si>
  <si>
    <t>DZM</t>
  </si>
  <si>
    <t>EBS</t>
  </si>
  <si>
    <t>ECI</t>
  </si>
  <si>
    <t>EFI</t>
  </si>
  <si>
    <t>EID</t>
  </si>
  <si>
    <t>FDT</t>
  </si>
  <si>
    <t>FIT</t>
  </si>
  <si>
    <t>GLT</t>
  </si>
  <si>
    <t>GMX</t>
  </si>
  <si>
    <t>HAD</t>
  </si>
  <si>
    <t>HAT</t>
  </si>
  <si>
    <t>HBE</t>
  </si>
  <si>
    <t>HCC</t>
  </si>
  <si>
    <t>HCT</t>
  </si>
  <si>
    <t>HDA</t>
  </si>
  <si>
    <t>HDO</t>
  </si>
  <si>
    <t>HEV</t>
  </si>
  <si>
    <t>HGM</t>
  </si>
  <si>
    <t>HHC</t>
  </si>
  <si>
    <t>HHG</t>
  </si>
  <si>
    <t>HJS</t>
  </si>
  <si>
    <t>HLC</t>
  </si>
  <si>
    <t>HLD</t>
  </si>
  <si>
    <t>HLY</t>
  </si>
  <si>
    <t>HMH</t>
  </si>
  <si>
    <t>HNM</t>
  </si>
  <si>
    <t>HOM</t>
  </si>
  <si>
    <t>HST</t>
  </si>
  <si>
    <t>HTC</t>
  </si>
  <si>
    <t>HTP</t>
  </si>
  <si>
    <t>HVT</t>
  </si>
  <si>
    <t>IDV</t>
  </si>
  <si>
    <t>INN</t>
  </si>
  <si>
    <t>ITQ</t>
  </si>
  <si>
    <t>IVS</t>
  </si>
  <si>
    <t>KHL</t>
  </si>
  <si>
    <t>KKC</t>
  </si>
  <si>
    <t>KLF</t>
  </si>
  <si>
    <t>KMT</t>
  </si>
  <si>
    <t>KSD</t>
  </si>
  <si>
    <t>KSQ</t>
  </si>
  <si>
    <t>KST</t>
  </si>
  <si>
    <t>KTS</t>
  </si>
  <si>
    <t>KTT</t>
  </si>
  <si>
    <t>L14</t>
  </si>
  <si>
    <t>L18</t>
  </si>
  <si>
    <t>L35</t>
  </si>
  <si>
    <t>L43</t>
  </si>
  <si>
    <t>L44</t>
  </si>
  <si>
    <t>L61</t>
  </si>
  <si>
    <t>L62</t>
  </si>
  <si>
    <t>LAS</t>
  </si>
  <si>
    <t>LBE</t>
  </si>
  <si>
    <t>LCD</t>
  </si>
  <si>
    <t>LCS</t>
  </si>
  <si>
    <t>LHC</t>
  </si>
  <si>
    <t>LIG</t>
  </si>
  <si>
    <t>LM3</t>
  </si>
  <si>
    <t>LM7</t>
  </si>
  <si>
    <t>LO5</t>
  </si>
  <si>
    <t>LTC</t>
  </si>
  <si>
    <t>LUT</t>
  </si>
  <si>
    <t>MAC</t>
  </si>
  <si>
    <t>MCF</t>
  </si>
  <si>
    <t>MCO</t>
  </si>
  <si>
    <t>MDC</t>
  </si>
  <si>
    <t>MEC</t>
  </si>
  <si>
    <t>MHL</t>
  </si>
  <si>
    <t>MIM</t>
  </si>
  <si>
    <t>MKV</t>
  </si>
  <si>
    <t>NAG</t>
  </si>
  <si>
    <t>NBC</t>
  </si>
  <si>
    <t>NBP</t>
  </si>
  <si>
    <t>NDN</t>
  </si>
  <si>
    <t>NDX</t>
  </si>
  <si>
    <t>NET</t>
  </si>
  <si>
    <t>NGC</t>
  </si>
  <si>
    <t>NHA</t>
  </si>
  <si>
    <t>NHC</t>
  </si>
  <si>
    <t>NPS</t>
  </si>
  <si>
    <t>NST</t>
  </si>
  <si>
    <t>NTP</t>
  </si>
  <si>
    <t>NVB</t>
  </si>
  <si>
    <t>ONE</t>
  </si>
  <si>
    <t>PCG</t>
  </si>
  <si>
    <t>PCT</t>
  </si>
  <si>
    <t>PDC</t>
  </si>
  <si>
    <t>PGT</t>
  </si>
  <si>
    <t>PHC</t>
  </si>
  <si>
    <t>PHH</t>
  </si>
  <si>
    <t>PID</t>
  </si>
  <si>
    <t>PIV</t>
  </si>
  <si>
    <t>PLC</t>
  </si>
  <si>
    <t>PMC</t>
  </si>
  <si>
    <t>PMS</t>
  </si>
  <si>
    <t>POT</t>
  </si>
  <si>
    <t>PPE</t>
  </si>
  <si>
    <t>PPG</t>
  </si>
  <si>
    <t>PPP</t>
  </si>
  <si>
    <t>PPS</t>
  </si>
  <si>
    <t>PRC</t>
  </si>
  <si>
    <t>PSC</t>
  </si>
  <si>
    <t>PSD</t>
  </si>
  <si>
    <t>PTI</t>
  </si>
  <si>
    <t>PTM</t>
  </si>
  <si>
    <t>PTS</t>
  </si>
  <si>
    <t>PV2</t>
  </si>
  <si>
    <t>PVR</t>
  </si>
  <si>
    <t>PVV</t>
  </si>
  <si>
    <t>PXA</t>
  </si>
  <si>
    <t>QHD</t>
  </si>
  <si>
    <t>QNC</t>
  </si>
  <si>
    <t>QST</t>
  </si>
  <si>
    <t>RCL</t>
  </si>
  <si>
    <t>S12</t>
  </si>
  <si>
    <t>S55</t>
  </si>
  <si>
    <t>S74</t>
  </si>
  <si>
    <t>S99</t>
  </si>
  <si>
    <t>SAF</t>
  </si>
  <si>
    <t>SAP</t>
  </si>
  <si>
    <t>SCJ</t>
  </si>
  <si>
    <t>SCL</t>
  </si>
  <si>
    <t>SD1</t>
  </si>
  <si>
    <t>SD2</t>
  </si>
  <si>
    <t>SD4</t>
  </si>
  <si>
    <t>SD5</t>
  </si>
  <si>
    <t>SD6</t>
  </si>
  <si>
    <t>SD7</t>
  </si>
  <si>
    <t>SDA</t>
  </si>
  <si>
    <t>SDC</t>
  </si>
  <si>
    <t>SDE</t>
  </si>
  <si>
    <t>SDG</t>
  </si>
  <si>
    <t>SDN</t>
  </si>
  <si>
    <t>SDT</t>
  </si>
  <si>
    <t>SDU</t>
  </si>
  <si>
    <t>SDY</t>
  </si>
  <si>
    <t>SEB</t>
  </si>
  <si>
    <t>SED</t>
  </si>
  <si>
    <t>SFN</t>
  </si>
  <si>
    <t>SGC</t>
  </si>
  <si>
    <t>SGD</t>
  </si>
  <si>
    <t>SGH</t>
  </si>
  <si>
    <t>SHA</t>
  </si>
  <si>
    <t>SIC</t>
  </si>
  <si>
    <t>SJ1</t>
  </si>
  <si>
    <t>SJC</t>
  </si>
  <si>
    <t>SLS</t>
  </si>
  <si>
    <t>SMT</t>
  </si>
  <si>
    <t>SPI</t>
  </si>
  <si>
    <t>SPP</t>
  </si>
  <si>
    <t>SQC</t>
  </si>
  <si>
    <t>SRA</t>
  </si>
  <si>
    <t>SRB</t>
  </si>
  <si>
    <t>SSG</t>
  </si>
  <si>
    <t>SSM</t>
  </si>
  <si>
    <t>STC</t>
  </si>
  <si>
    <t>SVN</t>
  </si>
  <si>
    <t>TAG</t>
  </si>
  <si>
    <t>TBX</t>
  </si>
  <si>
    <t>TC6</t>
  </si>
  <si>
    <t>TCS</t>
  </si>
  <si>
    <t>TCT</t>
  </si>
  <si>
    <t>TDN</t>
  </si>
  <si>
    <t>TET</t>
  </si>
  <si>
    <t>TH1</t>
  </si>
  <si>
    <t>THB</t>
  </si>
  <si>
    <t>THS</t>
  </si>
  <si>
    <t>THT</t>
  </si>
  <si>
    <t>TIG</t>
  </si>
  <si>
    <t>TJC</t>
  </si>
  <si>
    <t>TKC</t>
  </si>
  <si>
    <t>TKU</t>
  </si>
  <si>
    <t>TMC</t>
  </si>
  <si>
    <t>TMX</t>
  </si>
  <si>
    <t>TPH</t>
  </si>
  <si>
    <t>TPP</t>
  </si>
  <si>
    <t>TSB</t>
  </si>
  <si>
    <t>TST</t>
  </si>
  <si>
    <t>TTC</t>
  </si>
  <si>
    <t>TTZ</t>
  </si>
  <si>
    <t>TV2</t>
  </si>
  <si>
    <t>TV3</t>
  </si>
  <si>
    <t>TV4</t>
  </si>
  <si>
    <t>TXM</t>
  </si>
  <si>
    <t>UNI</t>
  </si>
  <si>
    <t>V12</t>
  </si>
  <si>
    <t>V15</t>
  </si>
  <si>
    <t>V21</t>
  </si>
  <si>
    <t>VAT</t>
  </si>
  <si>
    <t>VBC</t>
  </si>
  <si>
    <t>VBH</t>
  </si>
  <si>
    <t>VC1</t>
  </si>
  <si>
    <t>VC2</t>
  </si>
  <si>
    <t>VC3</t>
  </si>
  <si>
    <t>VC5</t>
  </si>
  <si>
    <t>VC6</t>
  </si>
  <si>
    <t>VC7</t>
  </si>
  <si>
    <t>VC9</t>
  </si>
  <si>
    <t>VCC</t>
  </si>
  <si>
    <t>VCM</t>
  </si>
  <si>
    <t>VCR</t>
  </si>
  <si>
    <t>VCS</t>
  </si>
  <si>
    <t>VDL</t>
  </si>
  <si>
    <t>VDS</t>
  </si>
  <si>
    <t>VE1</t>
  </si>
  <si>
    <t>VE2</t>
  </si>
  <si>
    <t>VE3</t>
  </si>
  <si>
    <t>VE4</t>
  </si>
  <si>
    <t>VE8</t>
  </si>
  <si>
    <t>VFR</t>
  </si>
  <si>
    <t>VGP</t>
  </si>
  <si>
    <t>VHL</t>
  </si>
  <si>
    <t>VIE</t>
  </si>
  <si>
    <t>VIT</t>
  </si>
  <si>
    <t>VIX</t>
  </si>
  <si>
    <t>VLA</t>
  </si>
  <si>
    <t>VMC</t>
  </si>
  <si>
    <t>VNC</t>
  </si>
  <si>
    <t>VNR</t>
  </si>
  <si>
    <t>VNT</t>
  </si>
  <si>
    <t>VPC</t>
  </si>
  <si>
    <t>VTC</t>
  </si>
  <si>
    <t>VTL</t>
  </si>
  <si>
    <t>VTS</t>
  </si>
  <si>
    <t>VTV</t>
  </si>
  <si>
    <t>VXB</t>
  </si>
  <si>
    <t>WCS</t>
  </si>
  <si>
    <t>Năm</t>
  </si>
  <si>
    <t xml:space="preserve">   Doanh thu thuần</t>
  </si>
  <si>
    <t xml:space="preserve">   Lợi nhuận gộp</t>
  </si>
  <si>
    <t xml:space="preserve">   Lợi nhuận ròng</t>
  </si>
  <si>
    <t xml:space="preserve">   Vốn chủ sở hữu</t>
  </si>
  <si>
    <t xml:space="preserve">   Tổng tài sản</t>
  </si>
  <si>
    <t xml:space="preserve">   Số lượng CPĐLH</t>
  </si>
  <si>
    <t xml:space="preserve">   Tỷ lệ lãi gộp</t>
  </si>
  <si>
    <t xml:space="preserve">   Giá trị sổ sách</t>
  </si>
  <si>
    <t>Tăng trưởng</t>
  </si>
  <si>
    <t>Hiệu quả hoạt động</t>
  </si>
  <si>
    <t>Tỷ lệ đòn bẩy tài chính</t>
  </si>
  <si>
    <t xml:space="preserve">   Nợ/Tổng tài sản</t>
  </si>
  <si>
    <t xml:space="preserve">   Nợ/Vốn chủ sở hữu</t>
  </si>
  <si>
    <t xml:space="preserve">   Hệ số thanh toán hiện hành</t>
  </si>
  <si>
    <t xml:space="preserve">   Hệ số thanh toán nhanh</t>
  </si>
  <si>
    <t>Định giá</t>
  </si>
  <si>
    <t xml:space="preserve">  Giá thị trường</t>
  </si>
  <si>
    <t xml:space="preserve">  Vốn hóa thị trường</t>
  </si>
  <si>
    <t xml:space="preserve">  P/E</t>
  </si>
  <si>
    <t xml:space="preserve">  P/B</t>
  </si>
  <si>
    <t>Tẳng trưởng</t>
  </si>
  <si>
    <t xml:space="preserve">  Lợi nhuận ròng (SV cùng kỳ)</t>
  </si>
  <si>
    <t xml:space="preserve">  Doanh thu thuần (SV cùng kỳ)</t>
  </si>
  <si>
    <t xml:space="preserve">  Doanh thu thuần (SV quý trước)</t>
  </si>
  <si>
    <t xml:space="preserve">  EPS (SV cùng kỳ)</t>
  </si>
  <si>
    <t xml:space="preserve">  EPS (SV quý trước)</t>
  </si>
  <si>
    <t xml:space="preserve">  Lợi nhuận ròng (SV quý trước)</t>
  </si>
  <si>
    <t>Quí</t>
  </si>
  <si>
    <t>PVB</t>
  </si>
  <si>
    <t xml:space="preserve">   Tỷ lệ lãi ròng</t>
  </si>
  <si>
    <t xml:space="preserve">   Tỷ lệ lãi thuần</t>
  </si>
  <si>
    <t>KSK</t>
  </si>
  <si>
    <t>NFC</t>
  </si>
  <si>
    <t>CII</t>
  </si>
  <si>
    <t>CHP</t>
  </si>
  <si>
    <t>PGS</t>
  </si>
  <si>
    <t>PVS</t>
  </si>
  <si>
    <t>DPM</t>
  </si>
  <si>
    <t>PVC</t>
  </si>
  <si>
    <t>LDP</t>
  </si>
  <si>
    <t>TC</t>
  </si>
  <si>
    <t>KL</t>
  </si>
  <si>
    <t>AAA</t>
  </si>
  <si>
    <t>ACB</t>
  </si>
  <si>
    <t>APS</t>
  </si>
  <si>
    <t>BVS</t>
  </si>
  <si>
    <t>DBC</t>
  </si>
  <si>
    <t>DCS</t>
  </si>
  <si>
    <t>HBS</t>
  </si>
  <si>
    <t>HUT</t>
  </si>
  <si>
    <t>ICG</t>
  </si>
  <si>
    <t>IDJ</t>
  </si>
  <si>
    <t>KHB</t>
  </si>
  <si>
    <t>MAS</t>
  </si>
  <si>
    <t>OCH</t>
  </si>
  <si>
    <t>ORS</t>
  </si>
  <si>
    <t>PSI</t>
  </si>
  <si>
    <t>PVE</t>
  </si>
  <si>
    <t>PVG</t>
  </si>
  <si>
    <t>PVI</t>
  </si>
  <si>
    <t>PVL</t>
  </si>
  <si>
    <t>PVX</t>
  </si>
  <si>
    <t>SCR</t>
  </si>
  <si>
    <t>SDD</t>
  </si>
  <si>
    <t>SDH</t>
  </si>
  <si>
    <t>SHB</t>
  </si>
  <si>
    <t>SHN</t>
  </si>
  <si>
    <t>SHS</t>
  </si>
  <si>
    <t>STP</t>
  </si>
  <si>
    <t>TNG</t>
  </si>
  <si>
    <t>VCG</t>
  </si>
  <si>
    <t>VE9</t>
  </si>
  <si>
    <t>VGS</t>
  </si>
  <si>
    <t>VIG</t>
  </si>
  <si>
    <t>VKC</t>
  </si>
  <si>
    <t>WSS</t>
  </si>
  <si>
    <t>CTG</t>
  </si>
  <si>
    <t>DIG</t>
  </si>
  <si>
    <t>EIB</t>
  </si>
  <si>
    <t>FPT</t>
  </si>
  <si>
    <t>GMD</t>
  </si>
  <si>
    <t>GTT</t>
  </si>
  <si>
    <t>HAG</t>
  </si>
  <si>
    <t>IJC</t>
  </si>
  <si>
    <t>ITA</t>
  </si>
  <si>
    <t>ITC</t>
  </si>
  <si>
    <t>KBC</t>
  </si>
  <si>
    <t>KTB</t>
  </si>
  <si>
    <t>LCG</t>
  </si>
  <si>
    <t>MCG</t>
  </si>
  <si>
    <t>MWG</t>
  </si>
  <si>
    <t>NTL</t>
  </si>
  <si>
    <t>NVT</t>
  </si>
  <si>
    <t>OGC</t>
  </si>
  <si>
    <t>PET</t>
  </si>
  <si>
    <t>PNJ</t>
  </si>
  <si>
    <t>PVT</t>
  </si>
  <si>
    <t>PXL</t>
  </si>
  <si>
    <t>REE</t>
  </si>
  <si>
    <t>SAM</t>
  </si>
  <si>
    <t>SBT</t>
  </si>
  <si>
    <t>SJS</t>
  </si>
  <si>
    <t>SSI</t>
  </si>
  <si>
    <t>STB</t>
  </si>
  <si>
    <t>TDC</t>
  </si>
  <si>
    <t>VCB</t>
  </si>
  <si>
    <t>VIS</t>
  </si>
  <si>
    <t>VMD</t>
  </si>
  <si>
    <t>VNE</t>
  </si>
  <si>
    <t>VSH</t>
  </si>
  <si>
    <t>Buying checklist</t>
  </si>
  <si>
    <t>Big rock 1</t>
  </si>
  <si>
    <t>Only buy stock in market uptrend. Take defensive action as a downtrend begin</t>
  </si>
  <si>
    <t>Market in confirmed uptrend</t>
  </si>
  <si>
    <t>Big rock 2</t>
  </si>
  <si>
    <t>Focus on companies with big Earning growth and a new, innovative product or service</t>
  </si>
  <si>
    <t>Coposite rating of 90 or hight</t>
  </si>
  <si>
    <t>EPS rating of 80 or higher</t>
  </si>
  <si>
    <t>EPS growth 25% or higher in recent quarters</t>
  </si>
  <si>
    <t>Accelerating earning growth</t>
  </si>
  <si>
    <t>Average annual EPS growth 25% or more over last 3 year</t>
  </si>
  <si>
    <t>Sales grow 25% or higher</t>
  </si>
  <si>
    <t>ROE of 17% or higher</t>
  </si>
  <si>
    <t>New product, service and management</t>
  </si>
  <si>
    <t>Big rock 3</t>
  </si>
  <si>
    <t xml:space="preserve">Buy stocks being heavily bought by institutional quarters </t>
  </si>
  <si>
    <t>increase in number of funds that own the stock in recent quarters</t>
  </si>
  <si>
    <t>Relative strength rating of 80 or higher</t>
  </si>
  <si>
    <t>Share price above 15$</t>
  </si>
  <si>
    <t>Average daily volume of 400.000 shares or more</t>
  </si>
  <si>
    <t>Chart analysis</t>
  </si>
  <si>
    <t>Buy stock as they break out of the common patterns that launch big moves</t>
  </si>
  <si>
    <t>Breaking out of sound base or alternative buying point</t>
  </si>
  <si>
    <t>Volume at least 40% to 50% above average on break out</t>
  </si>
  <si>
    <t>Relative strength line in new high ground</t>
  </si>
  <si>
    <t>Within 5% of ideal buy point</t>
  </si>
  <si>
    <t>Selling checklist</t>
  </si>
  <si>
    <t>offensive selling</t>
  </si>
  <si>
    <t>To lock in your profit</t>
  </si>
  <si>
    <t>Sell most stock if they rise 20-25% above proper buy point</t>
  </si>
  <si>
    <t>Exception: if a stock rises over 20% within just three weeks from a proper buy point, hold the stock for at least 8 weeks</t>
  </si>
  <si>
    <t>defensive selling</t>
  </si>
  <si>
    <t>to cut short any losses and protect remaining gains</t>
  </si>
  <si>
    <t>General market</t>
  </si>
  <si>
    <t>Take defensive action when market pulse outlook is uptrend under presure or market in correction</t>
  </si>
  <si>
    <t>Your stock</t>
  </si>
  <si>
    <t>Always sell if a stock drop 7%-8% below what you pait for it. No questions asked!</t>
  </si>
  <si>
    <t>Chart analysis: consider selling some or all your stock's run on heaviest volume in months</t>
  </si>
  <si>
    <t xml:space="preserve">   Biggest single day price decline since start of stock's run on heavieast volume in months</t>
  </si>
  <si>
    <t xml:space="preserve">   Sharp drop below 50 MA on heaviest volume in months</t>
  </si>
  <si>
    <t xml:space="preserve">   Sharp drop and close below 10 week MA on heavy volume</t>
  </si>
  <si>
    <t>CLL</t>
  </si>
  <si>
    <t>FLC</t>
  </si>
  <si>
    <t>HHS</t>
  </si>
  <si>
    <t>PPC</t>
  </si>
  <si>
    <t>SSC</t>
  </si>
  <si>
    <t>SD9</t>
  </si>
  <si>
    <t>SJE</t>
  </si>
  <si>
    <t>ABT</t>
  </si>
  <si>
    <t>AGR</t>
  </si>
  <si>
    <t>DMC</t>
  </si>
  <si>
    <t>LSS</t>
  </si>
  <si>
    <t>SC5</t>
  </si>
  <si>
    <t>STG</t>
  </si>
  <si>
    <t>INC</t>
  </si>
  <si>
    <t>QTC</t>
  </si>
  <si>
    <t>SHI</t>
  </si>
  <si>
    <t>APC</t>
  </si>
  <si>
    <t>BTT</t>
  </si>
  <si>
    <t>DHC</t>
  </si>
  <si>
    <t>DIC</t>
  </si>
  <si>
    <t>DLG</t>
  </si>
  <si>
    <t>JVC</t>
  </si>
  <si>
    <t>VIC</t>
  </si>
  <si>
    <t>ASP</t>
  </si>
  <si>
    <t>PJC</t>
  </si>
  <si>
    <t>DGC</t>
  </si>
  <si>
    <t>SDP</t>
  </si>
  <si>
    <t>TVD</t>
  </si>
  <si>
    <t>COM</t>
  </si>
  <si>
    <t>LGC</t>
  </si>
  <si>
    <t>PIT</t>
  </si>
  <si>
    <t>RAL</t>
  </si>
  <si>
    <t>MBB</t>
  </si>
  <si>
    <t>TMT</t>
  </si>
  <si>
    <t>NDF</t>
  </si>
  <si>
    <t>KDC</t>
  </si>
  <si>
    <t>DC4</t>
  </si>
  <si>
    <t>VNF</t>
  </si>
  <si>
    <t>SHP</t>
  </si>
  <si>
    <t>SKG</t>
  </si>
  <si>
    <t>ASM</t>
  </si>
  <si>
    <t>CAV</t>
  </si>
  <si>
    <t>GTN</t>
  </si>
  <si>
    <t>NCT</t>
  </si>
  <si>
    <t>QBS</t>
  </si>
  <si>
    <t>SFG</t>
  </si>
  <si>
    <t>TNA</t>
  </si>
  <si>
    <t>BII</t>
  </si>
  <si>
    <t>CEO</t>
  </si>
  <si>
    <t>PEN</t>
  </si>
  <si>
    <t>TVC</t>
  </si>
  <si>
    <t>VMI</t>
  </si>
  <si>
    <t>VTH</t>
  </si>
  <si>
    <t>CDO</t>
  </si>
  <si>
    <t>DQC</t>
  </si>
  <si>
    <t>GDT</t>
  </si>
  <si>
    <t>HAH</t>
  </si>
  <si>
    <t>HVG</t>
  </si>
  <si>
    <t>LM8</t>
  </si>
  <si>
    <t>MHC</t>
  </si>
  <si>
    <t>TDH</t>
  </si>
  <si>
    <t>TLH</t>
  </si>
  <si>
    <t>NHP</t>
  </si>
  <si>
    <t>PBP</t>
  </si>
  <si>
    <t>TTB</t>
  </si>
  <si>
    <t>CSV</t>
  </si>
  <si>
    <t>DCM</t>
  </si>
  <si>
    <t>DSN</t>
  </si>
  <si>
    <t>GMC</t>
  </si>
  <si>
    <t>HSG</t>
  </si>
  <si>
    <t>DPS</t>
  </si>
  <si>
    <t>HKB</t>
  </si>
  <si>
    <t>KVC</t>
  </si>
  <si>
    <t>PSE</t>
  </si>
  <si>
    <t>Giá</t>
  </si>
  <si>
    <t>Mua</t>
  </si>
  <si>
    <t>Bán</t>
  </si>
  <si>
    <t>+/-</t>
  </si>
  <si>
    <t>AMD</t>
  </si>
  <si>
    <t>BCG</t>
  </si>
  <si>
    <t>BID</t>
  </si>
  <si>
    <t>DGW</t>
  </si>
  <si>
    <t>DHA</t>
  </si>
  <si>
    <t>DHG</t>
  </si>
  <si>
    <t>DPR</t>
  </si>
  <si>
    <t>DRL</t>
  </si>
  <si>
    <t>HNG</t>
  </si>
  <si>
    <t>HPG</t>
  </si>
  <si>
    <t>LDG</t>
  </si>
  <si>
    <t>NT2</t>
  </si>
  <si>
    <t>TVS</t>
  </si>
  <si>
    <t>VAF</t>
  </si>
  <si>
    <t>VFG</t>
  </si>
  <si>
    <t>VPS</t>
  </si>
  <si>
    <t>ACM</t>
  </si>
  <si>
    <t>CTT</t>
  </si>
  <si>
    <t>DP3</t>
  </si>
  <si>
    <t>FID</t>
  </si>
  <si>
    <t>HVA</t>
  </si>
  <si>
    <t>MCC</t>
  </si>
  <si>
    <t>PCE</t>
  </si>
  <si>
    <t>PDB</t>
  </si>
  <si>
    <t>PHP</t>
  </si>
  <si>
    <t>PSW</t>
  </si>
  <si>
    <t>SMN</t>
  </si>
  <si>
    <t>TA9</t>
  </si>
  <si>
    <t>BFC</t>
  </si>
  <si>
    <t>NAF</t>
  </si>
  <si>
    <t>STK</t>
  </si>
  <si>
    <t>DGL</t>
  </si>
  <si>
    <t>G20</t>
  </si>
  <si>
    <t>PMB</t>
  </si>
  <si>
    <t>PMP</t>
  </si>
  <si>
    <t>VMS</t>
  </si>
  <si>
    <t>DAT</t>
  </si>
  <si>
    <t>KPF</t>
  </si>
  <si>
    <t>HPM</t>
  </si>
  <si>
    <t>MBG</t>
  </si>
  <si>
    <t>MPT</t>
  </si>
  <si>
    <t>PCN</t>
  </si>
  <si>
    <t>PPY</t>
  </si>
  <si>
    <t>PTD</t>
  </si>
  <si>
    <t>SCI</t>
  </si>
  <si>
    <t>SGO</t>
  </si>
  <si>
    <t>TEG</t>
  </si>
  <si>
    <t>TFC</t>
  </si>
  <si>
    <t>VSA</t>
  </si>
  <si>
    <t>-</t>
  </si>
  <si>
    <t>TT</t>
  </si>
  <si>
    <t>Giá Hiện Tại</t>
  </si>
  <si>
    <t>Hệ số P/e</t>
  </si>
  <si>
    <t>VTA</t>
  </si>
  <si>
    <t>Mở</t>
  </si>
  <si>
    <t>cửa</t>
  </si>
  <si>
    <t>Cao</t>
  </si>
  <si>
    <t>nhất</t>
  </si>
  <si>
    <t>Thấp</t>
  </si>
  <si>
    <t>NN</t>
  </si>
  <si>
    <t>KL3</t>
  </si>
  <si>
    <t>MãCK</t>
  </si>
  <si>
    <t>Dư Mua</t>
  </si>
  <si>
    <t>Khớp</t>
  </si>
  <si>
    <t>Dư Bán</t>
  </si>
  <si>
    <t>Khối Lượng</t>
  </si>
  <si>
    <t>Giá3</t>
  </si>
  <si>
    <t>Giá2</t>
  </si>
  <si>
    <t>KL2</t>
  </si>
  <si>
    <t>Giá1</t>
  </si>
  <si>
    <t>KL1</t>
  </si>
  <si>
    <t>GEX</t>
  </si>
  <si>
    <t>MST</t>
  </si>
  <si>
    <t>KDM</t>
  </si>
  <si>
    <t>ATG</t>
  </si>
  <si>
    <t>VES</t>
  </si>
  <si>
    <t>HCD</t>
  </si>
  <si>
    <t>SD3</t>
  </si>
  <si>
    <t>TOP</t>
  </si>
  <si>
    <t>HID</t>
  </si>
  <si>
    <t>SSN</t>
  </si>
  <si>
    <t>PFL</t>
  </si>
  <si>
    <t>MSR</t>
  </si>
  <si>
    <t>ADS</t>
  </si>
  <si>
    <t>HIG</t>
  </si>
  <si>
    <t>MTA</t>
  </si>
  <si>
    <t>VGC</t>
  </si>
  <si>
    <t>VNB</t>
  </si>
  <si>
    <t>HNF</t>
  </si>
  <si>
    <t>CTP</t>
  </si>
  <si>
    <t>SWC</t>
  </si>
  <si>
    <t>QPH</t>
  </si>
  <si>
    <t>TVB</t>
  </si>
  <si>
    <t>UDJ</t>
  </si>
  <si>
    <t>TIS</t>
  </si>
  <si>
    <t>VLC</t>
  </si>
  <si>
    <t>VTJ</t>
  </si>
  <si>
    <t>VPD</t>
  </si>
  <si>
    <t>SDI</t>
  </si>
  <si>
    <t>SBS</t>
  </si>
  <si>
    <t>ATS</t>
  </si>
  <si>
    <t>TL4</t>
  </si>
  <si>
    <t>VCA</t>
  </si>
  <si>
    <t>TLT</t>
  </si>
  <si>
    <t>NBW</t>
  </si>
  <si>
    <t>SGS</t>
  </si>
  <si>
    <t>VEF</t>
  </si>
  <si>
    <t>KTL</t>
  </si>
  <si>
    <t>PSP</t>
  </si>
  <si>
    <t>DNS</t>
  </si>
  <si>
    <t>SGP</t>
  </si>
  <si>
    <t>HD2</t>
  </si>
  <si>
    <t>TVN</t>
  </si>
  <si>
    <t>HPD</t>
  </si>
  <si>
    <t>NCS</t>
  </si>
  <si>
    <t>VGG</t>
  </si>
  <si>
    <t>ITS</t>
  </si>
  <si>
    <t>ACE</t>
  </si>
  <si>
    <t>VIN</t>
  </si>
  <si>
    <t>S4A</t>
  </si>
  <si>
    <t>NMK</t>
  </si>
  <si>
    <t>CGP</t>
  </si>
  <si>
    <t>XPH</t>
  </si>
  <si>
    <t>MTH</t>
  </si>
  <si>
    <t>WSB</t>
  </si>
  <si>
    <t>SDK</t>
  </si>
  <si>
    <t>MBS</t>
  </si>
  <si>
    <t>IFC</t>
  </si>
  <si>
    <t>VIR</t>
  </si>
  <si>
    <t>MIC</t>
  </si>
  <si>
    <t>PIC</t>
  </si>
  <si>
    <t>NDC</t>
  </si>
  <si>
    <t>PSB</t>
  </si>
  <si>
    <t>ND2</t>
  </si>
  <si>
    <t>VNI</t>
  </si>
  <si>
    <t>CLH</t>
  </si>
  <si>
    <t>CNH</t>
  </si>
  <si>
    <t>STV</t>
  </si>
  <si>
    <t>TGP</t>
  </si>
  <si>
    <t>SAS</t>
  </si>
  <si>
    <t>PTP</t>
  </si>
  <si>
    <t>ABC</t>
  </si>
  <si>
    <t>GSM</t>
  </si>
  <si>
    <t>VRG</t>
  </si>
  <si>
    <t>PNG</t>
  </si>
  <si>
    <t>QCC</t>
  </si>
  <si>
    <t>CT3</t>
  </si>
  <si>
    <t>HDM</t>
  </si>
  <si>
    <t>ICC</t>
  </si>
  <si>
    <t>PMT</t>
  </si>
  <si>
    <t>PTT</t>
  </si>
  <si>
    <t>TIP</t>
  </si>
  <si>
    <t>VTX</t>
  </si>
  <si>
    <t>ABI</t>
  </si>
  <si>
    <t>BSP</t>
  </si>
  <si>
    <t>BVN</t>
  </si>
  <si>
    <t>BWA</t>
  </si>
  <si>
    <t>CEC</t>
  </si>
  <si>
    <t>DDV</t>
  </si>
  <si>
    <t>HU4</t>
  </si>
  <si>
    <t>LKW</t>
  </si>
  <si>
    <t>PTE</t>
  </si>
  <si>
    <t>SGR</t>
  </si>
  <si>
    <t>SPD</t>
  </si>
  <si>
    <t>SPH</t>
  </si>
  <si>
    <t>TDM</t>
  </si>
  <si>
    <t>TMW</t>
  </si>
  <si>
    <t>VLG</t>
  </si>
  <si>
    <t>VNP</t>
  </si>
  <si>
    <t>E1VF</t>
  </si>
  <si>
    <t>ADP</t>
  </si>
  <si>
    <t>AGP</t>
  </si>
  <si>
    <t>AGX</t>
  </si>
  <si>
    <t>ASD</t>
  </si>
  <si>
    <t>BCP</t>
  </si>
  <si>
    <t>BDG</t>
  </si>
  <si>
    <t>BDW</t>
  </si>
  <si>
    <t>BEL</t>
  </si>
  <si>
    <t>BHC</t>
  </si>
  <si>
    <t>BHP</t>
  </si>
  <si>
    <t>BLI</t>
  </si>
  <si>
    <t>BMJ</t>
  </si>
  <si>
    <t>BMN</t>
  </si>
  <si>
    <t>BTC</t>
  </si>
  <si>
    <t>BTG</t>
  </si>
  <si>
    <t>BTR</t>
  </si>
  <si>
    <t>BTU</t>
  </si>
  <si>
    <t>BTW</t>
  </si>
  <si>
    <t>C71</t>
  </si>
  <si>
    <t>CAD</t>
  </si>
  <si>
    <t>CCR</t>
  </si>
  <si>
    <t>CDH</t>
  </si>
  <si>
    <t>CDN</t>
  </si>
  <si>
    <t>CFC</t>
  </si>
  <si>
    <t>CI5</t>
  </si>
  <si>
    <t>CKD</t>
  </si>
  <si>
    <t>CLM</t>
  </si>
  <si>
    <t>CMK</t>
  </si>
  <si>
    <t>CMP</t>
  </si>
  <si>
    <t>CNC</t>
  </si>
  <si>
    <t>CNN</t>
  </si>
  <si>
    <t>CNT</t>
  </si>
  <si>
    <t>CXH</t>
  </si>
  <si>
    <t>CZC</t>
  </si>
  <si>
    <t>DAP</t>
  </si>
  <si>
    <t>DAS</t>
  </si>
  <si>
    <t>DBH</t>
  </si>
  <si>
    <t>DBM</t>
  </si>
  <si>
    <t>DC1</t>
  </si>
  <si>
    <t>DCD</t>
  </si>
  <si>
    <t>DCT</t>
  </si>
  <si>
    <t>DDH</t>
  </si>
  <si>
    <t>DDM</t>
  </si>
  <si>
    <t>DDN</t>
  </si>
  <si>
    <t>DGT</t>
  </si>
  <si>
    <t>DLD</t>
  </si>
  <si>
    <t>DLT</t>
  </si>
  <si>
    <t>DNL</t>
  </si>
  <si>
    <t>DNR</t>
  </si>
  <si>
    <t>DNW</t>
  </si>
  <si>
    <t>DOP</t>
  </si>
  <si>
    <t>DPP</t>
  </si>
  <si>
    <t>DT4</t>
  </si>
  <si>
    <t>DTC</t>
  </si>
  <si>
    <t>DTN</t>
  </si>
  <si>
    <t>DTV</t>
  </si>
  <si>
    <t>DVC</t>
  </si>
  <si>
    <t>DVH</t>
  </si>
  <si>
    <t>DXL</t>
  </si>
  <si>
    <t>FBA</t>
  </si>
  <si>
    <t>FCC</t>
  </si>
  <si>
    <t>FDG</t>
  </si>
  <si>
    <t>GDW</t>
  </si>
  <si>
    <t>GER</t>
  </si>
  <si>
    <t>GGG</t>
  </si>
  <si>
    <t>GHC</t>
  </si>
  <si>
    <t>GTC</t>
  </si>
  <si>
    <t>GTH</t>
  </si>
  <si>
    <t>H11</t>
  </si>
  <si>
    <t>HBD</t>
  </si>
  <si>
    <t>HCI</t>
  </si>
  <si>
    <t>HFC</t>
  </si>
  <si>
    <t>HFX</t>
  </si>
  <si>
    <t>HHA</t>
  </si>
  <si>
    <t>HHV</t>
  </si>
  <si>
    <t>HJC</t>
  </si>
  <si>
    <t>HKP</t>
  </si>
  <si>
    <t>HLA</t>
  </si>
  <si>
    <t>HNB</t>
  </si>
  <si>
    <t>HPB</t>
  </si>
  <si>
    <t>HPP</t>
  </si>
  <si>
    <t>HPT</t>
  </si>
  <si>
    <t>HSI</t>
  </si>
  <si>
    <t>HU6</t>
  </si>
  <si>
    <t>I10</t>
  </si>
  <si>
    <t>ICI</t>
  </si>
  <si>
    <t>ICN</t>
  </si>
  <si>
    <t>IHK</t>
  </si>
  <si>
    <t>IME</t>
  </si>
  <si>
    <t>IN4</t>
  </si>
  <si>
    <t>IPA</t>
  </si>
  <si>
    <t>ISG</t>
  </si>
  <si>
    <t>ISH</t>
  </si>
  <si>
    <t>KBE</t>
  </si>
  <si>
    <t>KCB</t>
  </si>
  <si>
    <t>KCE</t>
  </si>
  <si>
    <t>KIP</t>
  </si>
  <si>
    <t>KSV</t>
  </si>
  <si>
    <t>LAI</t>
  </si>
  <si>
    <t>LAW</t>
  </si>
  <si>
    <t>LCC</t>
  </si>
  <si>
    <t>MCI</t>
  </si>
  <si>
    <t>MDF</t>
  </si>
  <si>
    <t>MEF</t>
  </si>
  <si>
    <t>MGC</t>
  </si>
  <si>
    <t>MTC</t>
  </si>
  <si>
    <t>MTL</t>
  </si>
  <si>
    <t>MTM</t>
  </si>
  <si>
    <t>MTP</t>
  </si>
  <si>
    <t>NAP</t>
  </si>
  <si>
    <t>NBR</t>
  </si>
  <si>
    <t>NBT</t>
  </si>
  <si>
    <t>NDP</t>
  </si>
  <si>
    <t>NLS</t>
  </si>
  <si>
    <t>NNG</t>
  </si>
  <si>
    <t>NNT</t>
  </si>
  <si>
    <t>NOS</t>
  </si>
  <si>
    <t>NPH</t>
  </si>
  <si>
    <t>NQB</t>
  </si>
  <si>
    <t>NSG</t>
  </si>
  <si>
    <t>NTB</t>
  </si>
  <si>
    <t>NTW</t>
  </si>
  <si>
    <t>NWT</t>
  </si>
  <si>
    <t>PEC</t>
  </si>
  <si>
    <t>PEQ</t>
  </si>
  <si>
    <t>PIS</t>
  </si>
  <si>
    <t>PJS</t>
  </si>
  <si>
    <t>PMJ</t>
  </si>
  <si>
    <t>POV</t>
  </si>
  <si>
    <t>PRO</t>
  </si>
  <si>
    <t>PSG</t>
  </si>
  <si>
    <t>PSL</t>
  </si>
  <si>
    <t>PTG</t>
  </si>
  <si>
    <t>PTH</t>
  </si>
  <si>
    <t>PVA</t>
  </si>
  <si>
    <t>PVO</t>
  </si>
  <si>
    <t>PX1</t>
  </si>
  <si>
    <t>PXM</t>
  </si>
  <si>
    <t>RAT</t>
  </si>
  <si>
    <t>RBC</t>
  </si>
  <si>
    <t>RCD</t>
  </si>
  <si>
    <t>S27</t>
  </si>
  <si>
    <t>S33</t>
  </si>
  <si>
    <t>S96</t>
  </si>
  <si>
    <t>SCC</t>
  </si>
  <si>
    <t>SCO</t>
  </si>
  <si>
    <t>SD8</t>
  </si>
  <si>
    <t>SDB</t>
  </si>
  <si>
    <t>SDJ</t>
  </si>
  <si>
    <t>SDV</t>
  </si>
  <si>
    <t>SDX</t>
  </si>
  <si>
    <t>SHG</t>
  </si>
  <si>
    <t>SJM</t>
  </si>
  <si>
    <t>SLC</t>
  </si>
  <si>
    <t>SNC</t>
  </si>
  <si>
    <t>SPC</t>
  </si>
  <si>
    <t>SSF</t>
  </si>
  <si>
    <t>STL</t>
  </si>
  <si>
    <t>STS</t>
  </si>
  <si>
    <t>STU</t>
  </si>
  <si>
    <t>SVG</t>
  </si>
  <si>
    <t>TAW</t>
  </si>
  <si>
    <t>TBD</t>
  </si>
  <si>
    <t>TBT</t>
  </si>
  <si>
    <t>TDS</t>
  </si>
  <si>
    <t>THW</t>
  </si>
  <si>
    <t>TNB</t>
  </si>
  <si>
    <t>TND</t>
  </si>
  <si>
    <t>TNM</t>
  </si>
  <si>
    <t>TPS</t>
  </si>
  <si>
    <t>TRS</t>
  </si>
  <si>
    <t>TTG</t>
  </si>
  <si>
    <t>TTR</t>
  </si>
  <si>
    <t>TVG</t>
  </si>
  <si>
    <t>TVM</t>
  </si>
  <si>
    <t>UEM</t>
  </si>
  <si>
    <t>V11</t>
  </si>
  <si>
    <t>VCT</t>
  </si>
  <si>
    <t>VCX</t>
  </si>
  <si>
    <t>VDN</t>
  </si>
  <si>
    <t>VDT</t>
  </si>
  <si>
    <t>VFC</t>
  </si>
  <si>
    <t>VGL</t>
  </si>
  <si>
    <t>VHF</t>
  </si>
  <si>
    <t>VHH</t>
  </si>
  <si>
    <t>VKD</t>
  </si>
  <si>
    <t>VKP</t>
  </si>
  <si>
    <t>VMA</t>
  </si>
  <si>
    <t>VNX</t>
  </si>
  <si>
    <t>VPA</t>
  </si>
  <si>
    <t>VQC</t>
  </si>
  <si>
    <t>VSG</t>
  </si>
  <si>
    <t>VSP</t>
  </si>
  <si>
    <t>VST</t>
  </si>
  <si>
    <t>VT1</t>
  </si>
  <si>
    <t>VT8</t>
  </si>
  <si>
    <t>VTG</t>
  </si>
  <si>
    <t>VTI</t>
  </si>
  <si>
    <t>VTM</t>
  </si>
  <si>
    <t>WTC</t>
  </si>
  <si>
    <t>XMD</t>
  </si>
  <si>
    <t>YBC</t>
  </si>
  <si>
    <t>ROS</t>
  </si>
  <si>
    <t>TCH</t>
  </si>
  <si>
    <t>DAH</t>
  </si>
  <si>
    <t>TTH</t>
  </si>
  <si>
    <t>BHN</t>
  </si>
  <si>
    <t>VOC</t>
  </si>
  <si>
    <t>HAC</t>
  </si>
  <si>
    <t>VSN</t>
  </si>
  <si>
    <t>RTB</t>
  </si>
  <si>
    <t>VLB</t>
  </si>
  <si>
    <t>TW3</t>
  </si>
  <si>
    <t>HRT</t>
  </si>
  <si>
    <t>EAD</t>
  </si>
  <si>
    <t>HND</t>
  </si>
  <si>
    <t>MVB</t>
  </si>
  <si>
    <t>SPB</t>
  </si>
  <si>
    <t>XHC</t>
  </si>
  <si>
    <t>APL</t>
  </si>
  <si>
    <t>AUM</t>
  </si>
  <si>
    <t>BLN</t>
  </si>
  <si>
    <t>CQT</t>
  </si>
  <si>
    <t>CTW</t>
  </si>
  <si>
    <t>GTS</t>
  </si>
  <si>
    <t>HAN</t>
  </si>
  <si>
    <t>HMG</t>
  </si>
  <si>
    <t>HRG</t>
  </si>
  <si>
    <t>IBC</t>
  </si>
  <si>
    <t>L45</t>
  </si>
  <si>
    <t>L63</t>
  </si>
  <si>
    <t>LQN</t>
  </si>
  <si>
    <t>NNB</t>
  </si>
  <si>
    <t>QSP</t>
  </si>
  <si>
    <t>RTS</t>
  </si>
  <si>
    <t>SHX</t>
  </si>
  <si>
    <t>SP2</t>
  </si>
  <si>
    <t>TAP</t>
  </si>
  <si>
    <t>TTV</t>
  </si>
  <si>
    <t>YRC</t>
  </si>
  <si>
    <t>CỔ TỨC</t>
  </si>
  <si>
    <t>KẾ HOẠCH KINH DOANH</t>
  </si>
  <si>
    <t>Chỉ tiêu</t>
  </si>
  <si>
    <t>Doanh thu</t>
  </si>
  <si>
    <t>Hoàn thành</t>
  </si>
  <si>
    <t>Lợi nhuận ròng</t>
  </si>
  <si>
    <t>NVL</t>
  </si>
  <si>
    <t>HVN</t>
  </si>
  <si>
    <t>VJC</t>
  </si>
  <si>
    <t>PC1</t>
  </si>
  <si>
    <t>FTM</t>
  </si>
  <si>
    <t>NTC</t>
  </si>
  <si>
    <t>SEA</t>
  </si>
  <si>
    <t>VGT</t>
  </si>
  <si>
    <t>ACV</t>
  </si>
  <si>
    <t>QNS</t>
  </si>
  <si>
    <t>FTS</t>
  </si>
  <si>
    <t>AMS</t>
  </si>
  <si>
    <t>HKT</t>
  </si>
  <si>
    <t>DPG</t>
  </si>
  <si>
    <t>MCH</t>
  </si>
  <si>
    <t>GND</t>
  </si>
  <si>
    <t>VCP</t>
  </si>
  <si>
    <t>PVM</t>
  </si>
  <si>
    <t>VIB</t>
  </si>
  <si>
    <t>HNP</t>
  </si>
  <si>
    <t>SZE</t>
  </si>
  <si>
    <t>CLX</t>
  </si>
  <si>
    <t>TUG</t>
  </si>
  <si>
    <t>BSG</t>
  </si>
  <si>
    <t>SBL</t>
  </si>
  <si>
    <t>MLS</t>
  </si>
  <si>
    <t>DBD</t>
  </si>
  <si>
    <t>SAB</t>
  </si>
  <si>
    <t>SID</t>
  </si>
  <si>
    <t>BSQ</t>
  </si>
  <si>
    <t>NAS</t>
  </si>
  <si>
    <t>ANT</t>
  </si>
  <si>
    <t>RCC</t>
  </si>
  <si>
    <t>POS</t>
  </si>
  <si>
    <t>EIN</t>
  </si>
  <si>
    <t>MH3</t>
  </si>
  <si>
    <t>VIF</t>
  </si>
  <si>
    <t>FOX</t>
  </si>
  <si>
    <t>SRT</t>
  </si>
  <si>
    <t>DCF</t>
  </si>
  <si>
    <t>SB1</t>
  </si>
  <si>
    <t>BTV</t>
  </si>
  <si>
    <t>NS3</t>
  </si>
  <si>
    <t>MSC</t>
  </si>
  <si>
    <t>FUCV</t>
  </si>
  <si>
    <t>SPA</t>
  </si>
  <si>
    <t>EIC</t>
  </si>
  <si>
    <t>HES</t>
  </si>
  <si>
    <t>CCP</t>
  </si>
  <si>
    <t>G36</t>
  </si>
  <si>
    <t>HDP</t>
  </si>
  <si>
    <t>DOC</t>
  </si>
  <si>
    <t>ONW</t>
  </si>
  <si>
    <t>HEM</t>
  </si>
  <si>
    <t>IFS</t>
  </si>
  <si>
    <t>TMB</t>
  </si>
  <si>
    <t>TTD</t>
  </si>
  <si>
    <t>UPH</t>
  </si>
  <si>
    <t>AMP</t>
  </si>
  <si>
    <t>CHS</t>
  </si>
  <si>
    <t>FUCT</t>
  </si>
  <si>
    <t>HSA</t>
  </si>
  <si>
    <t>PIA</t>
  </si>
  <si>
    <t>PNT</t>
  </si>
  <si>
    <t>QHW</t>
  </si>
  <si>
    <t>SAC</t>
  </si>
  <si>
    <t>X18</t>
  </si>
  <si>
    <t>AC4</t>
  </si>
  <si>
    <t>AFX</t>
  </si>
  <si>
    <t>BDF</t>
  </si>
  <si>
    <t>BRS</t>
  </si>
  <si>
    <t>BT1</t>
  </si>
  <si>
    <t>BTB</t>
  </si>
  <si>
    <t>BTD</t>
  </si>
  <si>
    <t>C12</t>
  </si>
  <si>
    <t>CCV</t>
  </si>
  <si>
    <t>CDG</t>
  </si>
  <si>
    <t>CHC</t>
  </si>
  <si>
    <t>CKH</t>
  </si>
  <si>
    <t>CMF</t>
  </si>
  <si>
    <t>CPH</t>
  </si>
  <si>
    <t>CVC</t>
  </si>
  <si>
    <t>DBW</t>
  </si>
  <si>
    <t>DCI</t>
  </si>
  <si>
    <t>DFC</t>
  </si>
  <si>
    <t>DND</t>
  </si>
  <si>
    <t>DPH</t>
  </si>
  <si>
    <t>DSV</t>
  </si>
  <si>
    <t>DTG</t>
  </si>
  <si>
    <t>DTK</t>
  </si>
  <si>
    <t>EMG</t>
  </si>
  <si>
    <t>FCS</t>
  </si>
  <si>
    <t>FSO</t>
  </si>
  <si>
    <t>GCB</t>
  </si>
  <si>
    <t>GGS</t>
  </si>
  <si>
    <t>GTD</t>
  </si>
  <si>
    <t>GVT</t>
  </si>
  <si>
    <t>HEC</t>
  </si>
  <si>
    <t>HGW</t>
  </si>
  <si>
    <t>HHN</t>
  </si>
  <si>
    <t>HHR</t>
  </si>
  <si>
    <t>HLB</t>
  </si>
  <si>
    <t>HLR</t>
  </si>
  <si>
    <t>HNT</t>
  </si>
  <si>
    <t>HPW</t>
  </si>
  <si>
    <t>HTR</t>
  </si>
  <si>
    <t>HTU</t>
  </si>
  <si>
    <t>HTW</t>
  </si>
  <si>
    <t>IST</t>
  </si>
  <si>
    <t>KHD</t>
  </si>
  <si>
    <t>KHW</t>
  </si>
  <si>
    <t>L12</t>
  </si>
  <si>
    <t>LCW</t>
  </si>
  <si>
    <t>MCT</t>
  </si>
  <si>
    <t>MES</t>
  </si>
  <si>
    <t>MVY</t>
  </si>
  <si>
    <t>NQT</t>
  </si>
  <si>
    <t>NS2</t>
  </si>
  <si>
    <t>NTR</t>
  </si>
  <si>
    <t>NUE</t>
  </si>
  <si>
    <t>NVP</t>
  </si>
  <si>
    <t>PAI</t>
  </si>
  <si>
    <t>PKR</t>
  </si>
  <si>
    <t>PND</t>
  </si>
  <si>
    <t>PVP</t>
  </si>
  <si>
    <t>PXC</t>
  </si>
  <si>
    <t>QBR</t>
  </si>
  <si>
    <t>QNU</t>
  </si>
  <si>
    <t>QNW</t>
  </si>
  <si>
    <t>QTP</t>
  </si>
  <si>
    <t>RHN</t>
  </si>
  <si>
    <t>RLC</t>
  </si>
  <si>
    <t>RTH</t>
  </si>
  <si>
    <t>SBD</t>
  </si>
  <si>
    <t>SEP</t>
  </si>
  <si>
    <t>SPV</t>
  </si>
  <si>
    <t>SSU</t>
  </si>
  <si>
    <t>TB8</t>
  </si>
  <si>
    <t>TMG</t>
  </si>
  <si>
    <t>TNP</t>
  </si>
  <si>
    <t>TNS</t>
  </si>
  <si>
    <t>TQN</t>
  </si>
  <si>
    <t>TRT</t>
  </si>
  <si>
    <t>TVU</t>
  </si>
  <si>
    <t>UCT</t>
  </si>
  <si>
    <t>USC</t>
  </si>
  <si>
    <t>VCE</t>
  </si>
  <si>
    <t>VCW</t>
  </si>
  <si>
    <t>VEE</t>
  </si>
  <si>
    <t>VIM</t>
  </si>
  <si>
    <t>VPR</t>
  </si>
  <si>
    <t>VWS</t>
  </si>
  <si>
    <t>X77</t>
  </si>
  <si>
    <t>PLX</t>
  </si>
  <si>
    <t>C69</t>
  </si>
  <si>
    <t>MIG</t>
  </si>
  <si>
    <t>MVC</t>
  </si>
  <si>
    <t>DHD</t>
  </si>
  <si>
    <t>TVA</t>
  </si>
  <si>
    <t>BAX</t>
  </si>
  <si>
    <t>BDP</t>
  </si>
  <si>
    <t>BSD</t>
  </si>
  <si>
    <t>CE1</t>
  </si>
  <si>
    <t>CMW</t>
  </si>
  <si>
    <t>DAR</t>
  </si>
  <si>
    <t>DNE</t>
  </si>
  <si>
    <t>DSS</t>
  </si>
  <si>
    <t>GEG</t>
  </si>
  <si>
    <t>HCS</t>
  </si>
  <si>
    <t>HFB</t>
  </si>
  <si>
    <t>MTS</t>
  </si>
  <si>
    <t>NAC</t>
  </si>
  <si>
    <t>PCF</t>
  </si>
  <si>
    <t>PDV</t>
  </si>
  <si>
    <t>QLT</t>
  </si>
  <si>
    <t>TEC</t>
  </si>
  <si>
    <t>THR</t>
  </si>
  <si>
    <t>TSG</t>
  </si>
  <si>
    <t>TTN</t>
  </si>
  <si>
    <t>UPC</t>
  </si>
  <si>
    <t>VBG</t>
  </si>
  <si>
    <t>VIH</t>
  </si>
  <si>
    <t>Lợi nhuận trước thuế</t>
  </si>
  <si>
    <t>BHV</t>
  </si>
  <si>
    <t>DVN</t>
  </si>
  <si>
    <t>CEE</t>
  </si>
  <si>
    <t>DRI</t>
  </si>
  <si>
    <t>SBV</t>
  </si>
  <si>
    <t>PVH</t>
  </si>
  <si>
    <t>SIV</t>
  </si>
  <si>
    <t>DP2</t>
  </si>
  <si>
    <t>CEG</t>
  </si>
  <si>
    <t>MLC</t>
  </si>
  <si>
    <t>MPY</t>
  </si>
  <si>
    <t>PYU</t>
  </si>
  <si>
    <t>TTS</t>
  </si>
  <si>
    <t>TCD</t>
  </si>
  <si>
    <t>TNW</t>
  </si>
  <si>
    <t>TNI</t>
  </si>
  <si>
    <t>TTT</t>
  </si>
  <si>
    <t>HMS</t>
  </si>
  <si>
    <t>CTF</t>
  </si>
  <si>
    <t>C36</t>
  </si>
  <si>
    <t>LIC</t>
  </si>
  <si>
    <t>EVG</t>
  </si>
  <si>
    <t>APF</t>
  </si>
  <si>
    <t>BMV</t>
  </si>
  <si>
    <t>THU</t>
  </si>
  <si>
    <t>AFC</t>
  </si>
  <si>
    <t>BSL</t>
  </si>
  <si>
    <t>NHV</t>
  </si>
  <si>
    <t>THI</t>
  </si>
  <si>
    <t>HTG</t>
  </si>
  <si>
    <t>LEC</t>
  </si>
  <si>
    <t>TDG</t>
  </si>
  <si>
    <t>BRR</t>
  </si>
  <si>
    <t>DNH</t>
  </si>
  <si>
    <t>BMD</t>
  </si>
  <si>
    <t>CBS</t>
  </si>
  <si>
    <t>CH5</t>
  </si>
  <si>
    <t>CVH</t>
  </si>
  <si>
    <t>MC3</t>
  </si>
  <si>
    <t>PTO</t>
  </si>
  <si>
    <t>RGC</t>
  </si>
  <si>
    <t>TTJ</t>
  </si>
  <si>
    <t>KLB</t>
  </si>
  <si>
    <t>TCW</t>
  </si>
  <si>
    <t>HII</t>
  </si>
  <si>
    <t>CGV</t>
  </si>
  <si>
    <t>PWS</t>
  </si>
  <si>
    <t>VHD</t>
  </si>
  <si>
    <t>FSC</t>
  </si>
  <si>
    <t>CCT</t>
  </si>
  <si>
    <t>CDR</t>
  </si>
  <si>
    <t>KGU</t>
  </si>
  <si>
    <t>PSN</t>
  </si>
  <si>
    <t>Quý 4/2016</t>
  </si>
  <si>
    <t>Quý 1/2017</t>
  </si>
  <si>
    <t>Quý 2/2017</t>
  </si>
  <si>
    <t>Quý 3/2017</t>
  </si>
  <si>
    <t>Quý 3/2016</t>
  </si>
  <si>
    <t>LPB</t>
  </si>
  <si>
    <t>VPB</t>
  </si>
  <si>
    <t>BWE</t>
  </si>
  <si>
    <t>HTT</t>
  </si>
  <si>
    <t>ART</t>
  </si>
  <si>
    <t>VDP</t>
  </si>
  <si>
    <t>SJF</t>
  </si>
  <si>
    <t>ATB</t>
  </si>
  <si>
    <t>PLP</t>
  </si>
  <si>
    <t>NSH</t>
  </si>
  <si>
    <t>DS3</t>
  </si>
  <si>
    <t>VCI</t>
  </si>
  <si>
    <t>CET</t>
  </si>
  <si>
    <t>TEL</t>
  </si>
  <si>
    <t>FUES</t>
  </si>
  <si>
    <t>GKM</t>
  </si>
  <si>
    <t>EME</t>
  </si>
  <si>
    <t>NBE</t>
  </si>
  <si>
    <t>KDF</t>
  </si>
  <si>
    <t>TVT</t>
  </si>
  <si>
    <t>HC3</t>
  </si>
  <si>
    <t>MEL</t>
  </si>
  <si>
    <t>VMG</t>
  </si>
  <si>
    <t>LTG</t>
  </si>
  <si>
    <t>NED</t>
  </si>
  <si>
    <t>PPH</t>
  </si>
  <si>
    <t>DNA</t>
  </si>
  <si>
    <t>VEC</t>
  </si>
  <si>
    <t>LBC</t>
  </si>
  <si>
    <t>PCM</t>
  </si>
  <si>
    <t>VGV</t>
  </si>
  <si>
    <t>HTE</t>
  </si>
  <si>
    <t>ACS</t>
  </si>
  <si>
    <t>POB</t>
  </si>
  <si>
    <t>VAV</t>
  </si>
  <si>
    <t>LMI</t>
  </si>
  <si>
    <t>VSM</t>
  </si>
  <si>
    <t>HEJ</t>
  </si>
  <si>
    <t>LMC</t>
  </si>
  <si>
    <t>SHC</t>
  </si>
  <si>
    <t>CC1</t>
  </si>
  <si>
    <t>CMN</t>
  </si>
  <si>
    <t>HPI</t>
  </si>
  <si>
    <t>KGM</t>
  </si>
  <si>
    <t>MPC</t>
  </si>
  <si>
    <t>HNA</t>
  </si>
  <si>
    <t>BDT</t>
  </si>
  <si>
    <t>BHA</t>
  </si>
  <si>
    <t>BLT</t>
  </si>
  <si>
    <t>BTH</t>
  </si>
  <si>
    <t>CBI</t>
  </si>
  <si>
    <t>CC4</t>
  </si>
  <si>
    <t>CCH</t>
  </si>
  <si>
    <t>CIP</t>
  </si>
  <si>
    <t>CPI</t>
  </si>
  <si>
    <t>DHB</t>
  </si>
  <si>
    <t>DNN</t>
  </si>
  <si>
    <t>DSG</t>
  </si>
  <si>
    <t>FBC</t>
  </si>
  <si>
    <t>FT1</t>
  </si>
  <si>
    <t>HAF</t>
  </si>
  <si>
    <t>HAM</t>
  </si>
  <si>
    <t>HBH</t>
  </si>
  <si>
    <t>HLS</t>
  </si>
  <si>
    <t>JOS</t>
  </si>
  <si>
    <t>KSE</t>
  </si>
  <si>
    <t>LLM</t>
  </si>
  <si>
    <t>MND</t>
  </si>
  <si>
    <t>MTV</t>
  </si>
  <si>
    <t>NAW</t>
  </si>
  <si>
    <t>NCP</t>
  </si>
  <si>
    <t>NHH</t>
  </si>
  <si>
    <t>SAL</t>
  </si>
  <si>
    <t>SBM</t>
  </si>
  <si>
    <t>SVL</t>
  </si>
  <si>
    <t>TBN</t>
  </si>
  <si>
    <t>TDB</t>
  </si>
  <si>
    <t>THN</t>
  </si>
  <si>
    <t>TOT</t>
  </si>
  <si>
    <t>TSJ</t>
  </si>
  <si>
    <t>TVP</t>
  </si>
  <si>
    <t>UMC</t>
  </si>
  <si>
    <t>VLP</t>
  </si>
  <si>
    <t>VLW</t>
  </si>
  <si>
    <t>VVN</t>
  </si>
  <si>
    <t>YTC</t>
  </si>
  <si>
    <t>Năm 2014</t>
  </si>
  <si>
    <t>Năm 2015</t>
  </si>
  <si>
    <t>Năm 2016</t>
  </si>
  <si>
    <t>SKH</t>
  </si>
  <si>
    <t>FTI</t>
  </si>
  <si>
    <t>SCY</t>
  </si>
  <si>
    <t>TCK</t>
  </si>
  <si>
    <t>%Tăng/Giảm</t>
  </si>
  <si>
    <t>CTR</t>
  </si>
  <si>
    <t>BGW</t>
  </si>
  <si>
    <t>CER</t>
  </si>
  <si>
    <t>Xu Hướng Trung Hạn</t>
  </si>
  <si>
    <t>SKV</t>
  </si>
  <si>
    <t>HDW</t>
  </si>
  <si>
    <t>HRB</t>
  </si>
  <si>
    <t>MGG</t>
  </si>
  <si>
    <t>T12</t>
  </si>
  <si>
    <t>VRE</t>
  </si>
  <si>
    <t>PME</t>
  </si>
  <si>
    <t>MQB</t>
  </si>
  <si>
    <t>VPW</t>
  </si>
  <si>
    <t>HLE</t>
  </si>
  <si>
    <t>PCC</t>
  </si>
  <si>
    <t>DTD</t>
  </si>
  <si>
    <t>IDC</t>
  </si>
  <si>
    <t>SNZ</t>
  </si>
  <si>
    <t>PLA</t>
  </si>
  <si>
    <t>FRM</t>
  </si>
  <si>
    <t>PBK</t>
  </si>
  <si>
    <t>TCJ</t>
  </si>
  <si>
    <t>WTN</t>
  </si>
  <si>
    <t>CIA</t>
  </si>
  <si>
    <t>VPI</t>
  </si>
  <si>
    <t>ILA</t>
  </si>
  <si>
    <t>BWS</t>
  </si>
  <si>
    <t>TA6</t>
  </si>
  <si>
    <t>TLD</t>
  </si>
  <si>
    <t>BAB</t>
  </si>
  <si>
    <t>PVY</t>
  </si>
  <si>
    <t>KOS</t>
  </si>
  <si>
    <t>TLP</t>
  </si>
  <si>
    <t>AST</t>
  </si>
  <si>
    <t>KHS</t>
  </si>
  <si>
    <t>BPW</t>
  </si>
  <si>
    <t>CAG</t>
  </si>
  <si>
    <t>EPH</t>
  </si>
  <si>
    <t>FHN</t>
  </si>
  <si>
    <t>HAV</t>
  </si>
  <si>
    <t>HEP</t>
  </si>
  <si>
    <t>HNI</t>
  </si>
  <si>
    <t>HPH</t>
  </si>
  <si>
    <t>HUG</t>
  </si>
  <si>
    <t>LG9</t>
  </si>
  <si>
    <t>LWS</t>
  </si>
  <si>
    <t>MIE</t>
  </si>
  <si>
    <t>MRF</t>
  </si>
  <si>
    <t>NHT</t>
  </si>
  <si>
    <t>NTT</t>
  </si>
  <si>
    <t>SVH</t>
  </si>
  <si>
    <t>TVW</t>
  </si>
  <si>
    <t>VET</t>
  </si>
  <si>
    <t>Quý 4/2017</t>
  </si>
  <si>
    <t>Năm 2017</t>
  </si>
  <si>
    <t>HDB</t>
  </si>
  <si>
    <t>VPG</t>
  </si>
  <si>
    <t>PMG</t>
  </si>
  <si>
    <t>DSC</t>
  </si>
  <si>
    <t>BCM</t>
  </si>
  <si>
    <t>BBM</t>
  </si>
  <si>
    <t>EMS</t>
  </si>
  <si>
    <t>DTI</t>
  </si>
  <si>
    <t>TTL</t>
  </si>
  <si>
    <t>M10</t>
  </si>
  <si>
    <t>MKP</t>
  </si>
  <si>
    <t>SJG</t>
  </si>
  <si>
    <t>AVC</t>
  </si>
  <si>
    <t>X20</t>
  </si>
  <si>
    <t>AG1</t>
  </si>
  <si>
    <t>BAL</t>
  </si>
  <si>
    <t>BQB</t>
  </si>
  <si>
    <t>BTN</t>
  </si>
  <si>
    <t>GLW</t>
  </si>
  <si>
    <t>HAB</t>
  </si>
  <si>
    <t>HFS</t>
  </si>
  <si>
    <t>HFT</t>
  </si>
  <si>
    <t>HPU</t>
  </si>
  <si>
    <t>IDN</t>
  </si>
  <si>
    <t>IKH</t>
  </si>
  <si>
    <t>IRC</t>
  </si>
  <si>
    <t>KTU</t>
  </si>
  <si>
    <t>MDA</t>
  </si>
  <si>
    <t>QLD</t>
  </si>
  <si>
    <t>SON</t>
  </si>
  <si>
    <t>SUM</t>
  </si>
  <si>
    <t>TA3</t>
  </si>
  <si>
    <t>TS3</t>
  </si>
  <si>
    <t>TS5</t>
  </si>
  <si>
    <t>TSD</t>
  </si>
  <si>
    <t>VIW</t>
  </si>
  <si>
    <t>Quý 1/2018</t>
  </si>
  <si>
    <t>Quý 2/2018</t>
  </si>
  <si>
    <t>POW</t>
  </si>
  <si>
    <t>BSR</t>
  </si>
  <si>
    <t>OIL</t>
  </si>
  <si>
    <t>GVR</t>
  </si>
  <si>
    <t>PGV</t>
  </si>
  <si>
    <t>ILS</t>
  </si>
  <si>
    <t>LDW</t>
  </si>
  <si>
    <t>Tăng Trưởng</t>
  </si>
  <si>
    <t>NRC</t>
  </si>
  <si>
    <t>VN30</t>
  </si>
  <si>
    <t>BUD</t>
  </si>
  <si>
    <t>BHK</t>
  </si>
  <si>
    <t>CAT</t>
  </si>
  <si>
    <t>Ghi chú</t>
  </si>
  <si>
    <t>Giá Mở Cửa Ngày 01.12.2017</t>
  </si>
  <si>
    <t>Quý 4 2017</t>
  </si>
  <si>
    <t>Quý 1 2018</t>
  </si>
  <si>
    <t>Bất động sản đầu tư24,51524,843Các khoản đầu tư tài chính dài hạn87,20185,742144,20692,633Tổng cộng tài sản53,791,40756,714,60656,753,85461,889,343Nợ phải trả16,112,05913,825,54315,910,00618,617,835Nợ ngắn hạn</t>
  </si>
  <si>
    <t>TPB</t>
  </si>
  <si>
    <t>HTM</t>
  </si>
  <si>
    <t>FRT</t>
  </si>
  <si>
    <t>PRT</t>
  </si>
  <si>
    <t>DHN</t>
  </si>
  <si>
    <t>VGR</t>
  </si>
  <si>
    <t>HSL</t>
  </si>
  <si>
    <t>BMF</t>
  </si>
  <si>
    <t>DCH</t>
  </si>
  <si>
    <t>HSM</t>
  </si>
  <si>
    <t>MNB</t>
  </si>
  <si>
    <t>VDM</t>
  </si>
  <si>
    <t>VSF</t>
  </si>
  <si>
    <t>Ngày</t>
  </si>
  <si>
    <t>VỊ THẾ MUA</t>
  </si>
  <si>
    <t>ĐÓNG VỊ THẾ</t>
  </si>
  <si>
    <t>LỜI/LỖ</t>
  </si>
  <si>
    <t>TÌNH TRẠNG</t>
  </si>
  <si>
    <t>Đã đóng</t>
  </si>
  <si>
    <t>Tổng</t>
  </si>
  <si>
    <t>Chưa đóng</t>
  </si>
  <si>
    <t>KHA</t>
  </si>
  <si>
    <r>
      <t>01/01-31/12</t>
    </r>
    <r>
      <rPr>
        <sz val="8"/>
        <color rgb="FF005288"/>
        <rFont val="Arial"/>
        <family val="2"/>
      </rPr>
      <t>KT/ĐL</t>
    </r>
  </si>
  <si>
    <r>
      <t>Năm 2014</t>
    </r>
    <r>
      <rPr>
        <sz val="8"/>
        <color rgb="FF005288"/>
        <rFont val="Arial"/>
        <family val="2"/>
      </rPr>
      <t>KT/ĐL</t>
    </r>
  </si>
  <si>
    <r>
      <t>Năm 2015</t>
    </r>
    <r>
      <rPr>
        <sz val="8"/>
        <color rgb="FF005288"/>
        <rFont val="Arial"/>
        <family val="2"/>
      </rPr>
      <t>KT/ĐL</t>
    </r>
  </si>
  <si>
    <r>
      <t>Năm 2016</t>
    </r>
    <r>
      <rPr>
        <sz val="8"/>
        <color rgb="FF005288"/>
        <rFont val="Arial"/>
        <family val="2"/>
      </rPr>
      <t>KT/ĐL</t>
    </r>
  </si>
  <si>
    <r>
      <t>Năm 2017</t>
    </r>
    <r>
      <rPr>
        <sz val="8"/>
        <color rgb="FF005288"/>
        <rFont val="Arial"/>
        <family val="2"/>
      </rPr>
      <t>KT/ĐL</t>
    </r>
  </si>
  <si>
    <r>
      <t>01/04-30/06</t>
    </r>
    <r>
      <rPr>
        <sz val="8"/>
        <color rgb="FF005288"/>
        <rFont val="Arial"/>
        <family val="2"/>
      </rPr>
      <t>CKT/ĐL</t>
    </r>
  </si>
  <si>
    <r>
      <t>01/07-30/09</t>
    </r>
    <r>
      <rPr>
        <sz val="8"/>
        <color rgb="FF005288"/>
        <rFont val="Arial"/>
        <family val="2"/>
      </rPr>
      <t>CKT/ĐL</t>
    </r>
  </si>
  <si>
    <r>
      <t>01/10-31/12</t>
    </r>
    <r>
      <rPr>
        <sz val="8"/>
        <color rgb="FF005288"/>
        <rFont val="Arial"/>
        <family val="2"/>
      </rPr>
      <t>CKT/ĐL</t>
    </r>
  </si>
  <si>
    <r>
      <t>01/01-31/03</t>
    </r>
    <r>
      <rPr>
        <sz val="8"/>
        <color rgb="FF005288"/>
        <rFont val="Arial"/>
        <family val="2"/>
      </rPr>
      <t>CKT/ĐL</t>
    </r>
  </si>
  <si>
    <r>
      <t>Quý 2/2017</t>
    </r>
    <r>
      <rPr>
        <sz val="8"/>
        <color rgb="FF005288"/>
        <rFont val="Arial"/>
        <family val="2"/>
      </rPr>
      <t>CKT/ĐL</t>
    </r>
  </si>
  <si>
    <r>
      <t>Quý 3/2017</t>
    </r>
    <r>
      <rPr>
        <sz val="8"/>
        <color rgb="FF005288"/>
        <rFont val="Arial"/>
        <family val="2"/>
      </rPr>
      <t>CKT/ĐL</t>
    </r>
  </si>
  <si>
    <r>
      <t>Quý 4/2017</t>
    </r>
    <r>
      <rPr>
        <sz val="8"/>
        <color rgb="FF005288"/>
        <rFont val="Arial"/>
        <family val="2"/>
      </rPr>
      <t>CKT/ĐL</t>
    </r>
  </si>
  <si>
    <r>
      <t>Quý 1/2018</t>
    </r>
    <r>
      <rPr>
        <sz val="8"/>
        <color rgb="FF005288"/>
        <rFont val="Arial"/>
        <family val="2"/>
      </rPr>
      <t>CKT/ĐL</t>
    </r>
  </si>
  <si>
    <r>
      <t>Quý 3/2016</t>
    </r>
    <r>
      <rPr>
        <sz val="8"/>
        <color rgb="FF005288"/>
        <rFont val="Arial"/>
        <family val="2"/>
      </rPr>
      <t>CKT/ĐL</t>
    </r>
  </si>
  <si>
    <r>
      <t>Quý 4/2016</t>
    </r>
    <r>
      <rPr>
        <sz val="8"/>
        <color rgb="FF005288"/>
        <rFont val="Arial"/>
        <family val="2"/>
      </rPr>
      <t>CKT/ĐL</t>
    </r>
  </si>
  <si>
    <r>
      <t>Quý 1/2017</t>
    </r>
    <r>
      <rPr>
        <sz val="8"/>
        <color rgb="FF005288"/>
        <rFont val="Arial"/>
        <family val="2"/>
      </rPr>
      <t>CKT/ĐL</t>
    </r>
  </si>
  <si>
    <r>
      <t>01/04-30/06</t>
    </r>
    <r>
      <rPr>
        <sz val="8"/>
        <color rgb="FF005288"/>
        <rFont val="Arial"/>
        <family val="2"/>
      </rPr>
      <t>CKT/HN</t>
    </r>
  </si>
  <si>
    <r>
      <t>01/07-30/09</t>
    </r>
    <r>
      <rPr>
        <sz val="8"/>
        <color rgb="FF005288"/>
        <rFont val="Arial"/>
        <family val="2"/>
      </rPr>
      <t>CKT/HN</t>
    </r>
  </si>
  <si>
    <r>
      <t>01/10-31/12</t>
    </r>
    <r>
      <rPr>
        <sz val="8"/>
        <color rgb="FF005288"/>
        <rFont val="Arial"/>
        <family val="2"/>
      </rPr>
      <t>CKT/HN</t>
    </r>
  </si>
  <si>
    <r>
      <t>01/01-31/03</t>
    </r>
    <r>
      <rPr>
        <sz val="8"/>
        <color rgb="FF005288"/>
        <rFont val="Arial"/>
        <family val="2"/>
      </rPr>
      <t>CKT/HN</t>
    </r>
  </si>
  <si>
    <r>
      <t>Quý 2/2017</t>
    </r>
    <r>
      <rPr>
        <sz val="8"/>
        <color rgb="FF005288"/>
        <rFont val="Arial"/>
        <family val="2"/>
      </rPr>
      <t>CKT/HN</t>
    </r>
  </si>
  <si>
    <r>
      <t>Quý 3/2017</t>
    </r>
    <r>
      <rPr>
        <sz val="8"/>
        <color rgb="FF005288"/>
        <rFont val="Arial"/>
        <family val="2"/>
      </rPr>
      <t>CKT/HN</t>
    </r>
  </si>
  <si>
    <r>
      <t>Quý 4/2017</t>
    </r>
    <r>
      <rPr>
        <sz val="8"/>
        <color rgb="FF005288"/>
        <rFont val="Arial"/>
        <family val="2"/>
      </rPr>
      <t>CKT/HN</t>
    </r>
  </si>
  <si>
    <r>
      <t>Quý 1/2018</t>
    </r>
    <r>
      <rPr>
        <sz val="8"/>
        <color rgb="FF005288"/>
        <rFont val="Arial"/>
        <family val="2"/>
      </rPr>
      <t>CKT/HN</t>
    </r>
  </si>
  <si>
    <r>
      <t>Quý 3/2016</t>
    </r>
    <r>
      <rPr>
        <sz val="8"/>
        <color rgb="FF005288"/>
        <rFont val="Arial"/>
        <family val="2"/>
      </rPr>
      <t>CKT/HN</t>
    </r>
  </si>
  <si>
    <r>
      <t>Quý 4/2016</t>
    </r>
    <r>
      <rPr>
        <sz val="8"/>
        <color rgb="FF005288"/>
        <rFont val="Arial"/>
        <family val="2"/>
      </rPr>
      <t>CKT/HN</t>
    </r>
  </si>
  <si>
    <r>
      <t>Quý 1/2017</t>
    </r>
    <r>
      <rPr>
        <sz val="8"/>
        <color rgb="FF005288"/>
        <rFont val="Arial"/>
        <family val="2"/>
      </rPr>
      <t>CKT/HN</t>
    </r>
  </si>
  <si>
    <r>
      <t>01/01-31/12</t>
    </r>
    <r>
      <rPr>
        <sz val="8"/>
        <color rgb="FF005288"/>
        <rFont val="Arial"/>
        <family val="2"/>
      </rPr>
      <t>KT/HN</t>
    </r>
  </si>
  <si>
    <r>
      <t>Năm 2014</t>
    </r>
    <r>
      <rPr>
        <sz val="8"/>
        <color rgb="FF005288"/>
        <rFont val="Arial"/>
        <family val="2"/>
      </rPr>
      <t>KT/HN</t>
    </r>
  </si>
  <si>
    <r>
      <t>Năm 2015</t>
    </r>
    <r>
      <rPr>
        <sz val="8"/>
        <color rgb="FF005288"/>
        <rFont val="Arial"/>
        <family val="2"/>
      </rPr>
      <t>KT/HN</t>
    </r>
  </si>
  <si>
    <r>
      <t>Năm 2016</t>
    </r>
    <r>
      <rPr>
        <sz val="8"/>
        <color rgb="FF005288"/>
        <rFont val="Arial"/>
        <family val="2"/>
      </rPr>
      <t>KT/HN</t>
    </r>
  </si>
  <si>
    <r>
      <t>Năm 2017</t>
    </r>
    <r>
      <rPr>
        <sz val="8"/>
        <color rgb="FF005288"/>
        <rFont val="Arial"/>
        <family val="2"/>
      </rPr>
      <t>KT/HN</t>
    </r>
  </si>
  <si>
    <t>TCB</t>
  </si>
  <si>
    <t>TGG</t>
  </si>
  <si>
    <t>VHM</t>
  </si>
  <si>
    <t>AAV</t>
  </si>
  <si>
    <t>TDT</t>
  </si>
  <si>
    <t>BBT</t>
  </si>
  <si>
    <t>DP1</t>
  </si>
  <si>
    <t>VEA</t>
  </si>
  <si>
    <t>MQN</t>
  </si>
  <si>
    <t>YEG</t>
  </si>
  <si>
    <t>CDP</t>
  </si>
  <si>
    <t>CEN</t>
  </si>
  <si>
    <t>HBW</t>
  </si>
  <si>
    <t>VTE</t>
  </si>
  <si>
    <t>ABR</t>
  </si>
  <si>
    <t>BSH</t>
  </si>
  <si>
    <t>C22</t>
  </si>
  <si>
    <t>DVW</t>
  </si>
  <si>
    <t>DX2</t>
  </si>
  <si>
    <t>HNR</t>
  </si>
  <si>
    <t>KTC</t>
  </si>
  <si>
    <t>NAU</t>
  </si>
  <si>
    <t>NQN</t>
  </si>
  <si>
    <t>S72</t>
  </si>
  <si>
    <t>SBH</t>
  </si>
  <si>
    <t>STW</t>
  </si>
  <si>
    <t>X26</t>
  </si>
  <si>
    <t>XLV</t>
  </si>
  <si>
    <t>TỔNG CÔNG TY KHÍ VIỆT NAM - CTCP (HOSE)</t>
  </si>
  <si>
    <t>Giảm</t>
  </si>
  <si>
    <t>Đi ngang</t>
  </si>
  <si>
    <t>Tăng</t>
  </si>
  <si>
    <t>Quý 2 2018</t>
  </si>
  <si>
    <r>
      <t>Quý 2/2018</t>
    </r>
    <r>
      <rPr>
        <sz val="8"/>
        <color rgb="FF005288"/>
        <rFont val="Arial"/>
        <family val="2"/>
      </rPr>
      <t>CKT/HN</t>
    </r>
  </si>
  <si>
    <t>Bất động sản đầu tư24,24023,72124,63624,429Các khoản đầu tư tài chính dài hạn141,67892,63392,42265,108Tổng cộng tài sản60,579,56661,786,99466,149,71668,003,295Nợ phải trả19,208,54618,626,76820,371,49023,009,631Nợ ngắn hạn</t>
  </si>
  <si>
    <t>24,36524,447Các khoản đầu tư tài chính dài hạn143,852144,206143,587141,807Tổng cộng tài sản58,106,82456,897,27161,013,02360,337,116Nợ phải trả</t>
  </si>
  <si>
    <t>Cổ tức tiền mặt</t>
  </si>
  <si>
    <t>CÔNG TY CỔ PHẦN TẬP ĐOÀN MASAN (HOSE)</t>
  </si>
  <si>
    <t>Doanh thu 3 quý giảm liên tiếp</t>
  </si>
  <si>
    <r>
      <t>Quý 2/2018</t>
    </r>
    <r>
      <rPr>
        <sz val="8"/>
        <color rgb="FF005288"/>
        <rFont val="Arial"/>
        <family val="2"/>
      </rPr>
      <t>CKT/ĐL</t>
    </r>
  </si>
  <si>
    <t>&lt; 48px; text-align: right;"&gt;Các khoản đầu tư tài chính dài hạn2,321,7372,269,4022,269,4022,474,291Tổng cộng tài sản8,109,4737,548,4067,721,6887,930,716Nợ phải trả</t>
  </si>
  <si>
    <t>Các khoản đầu tư tài chính dài hạn1,969,0531,956,7992,177,4062,371,672Tổng cộng tài sản10,053,64310,592,1559,020,2019,001,482Nợ phải trả</t>
  </si>
  <si>
    <t>CÔNG TY CỔ PHẦN NHIỆT ĐIỆN PHẢ LẠI (HOSE)</t>
  </si>
  <si>
    <t>78,05451,77251,224Các khoản đầu tư tài chính dài hạn175,802714,784298,488299,418Tổng cộng tài sản9,156,66411,740,87111,513,31212,865,478Nợ phải trả</t>
  </si>
  <si>
    <t>91,81478,05450,051Các khoản đầu tư tài chính dài hạn781,240492,937714,784377,205Tổng cộng tài sản4,863,0627,815,09611,740,87115,877,318Nợ phải trả</t>
  </si>
  <si>
    <t>CÔNG TY CỔ PHẦN XÂY DỰNG COTECCONS (HOSE)</t>
  </si>
  <si>
    <t>&lt; 234); padding: 3px 8px 3px 48px; text-align: right;"&gt;Các khoản đầu tư tài chính dài hạnTổng cộng tài sản10,047,6079,964,11010,851,98710,004,068Nợ phải trả</t>
  </si>
  <si>
    <t>&lt; solid rgb(234, 234, 234); border-left: 1px solid rgb(234, 234, 234); border-right: 1px solid rgb(234, 234, 234); text-align: left; padding: 3px 4px;"&gt;Bất động sản đầu tưCác khoản đầu tư tài chính dài hạnTổng cộng tài sản12,483,54911,644,67212,979,9149,964,110Nợ phải trả8,236,8656,876,2148,071,4804,978,888Nợ ngắn hạn</t>
  </si>
  <si>
    <t>CÔNG TY CỔ PHẦN ĐIỆN LỰC DẦU KHÍ NHƠN TRẠCH 2 (HOSE)</t>
  </si>
  <si>
    <t>8,511Các khoản đầu tư tài chính dài hạn378,303370,122234,886239,624Tổng cộng tài sản9,349,8799,656,1649,070,3529,203,542Nợ phải trả</t>
  </si>
  <si>
    <t>TỔNG CÔNG TY CỔ PHẦN VẬN TẢI DẦU KHÍ (HOSE)</t>
  </si>
  <si>
    <t>&lt; rgb(234, 234, 234); padding: 3px 8px 3px 48px; text-align: right;"&gt;Các khoản đầu tư tài chính dài hạnTổng cộng tài sản4,063,4614,492,5134,688,3965,094,627Nợ phải trả</t>
  </si>
  <si>
    <t>CÔNG TY CỔ PHẦN VÀNG BẠC ĐÁ QUÝ PHÚ NHUẬN (HOSE)</t>
  </si>
  <si>
    <t>Doanh thu năm 2017 và quý 4.2017 giảm</t>
  </si>
  <si>
    <t>EPS quý 2.2018 giảm -15.19%</t>
  </si>
  <si>
    <t>9,86168,21093,915Các khoản đầu tư tài chính dài hạn306,506212,173249,292500,615Tổng cộng tài sản3,428,8303,300,3723,860,3594,295,023Nợ phải trả</t>
  </si>
  <si>
    <t>CÔNG TY CỔ PHẦN CAO SU PHƯỚC HÒA (HOSE)</t>
  </si>
  <si>
    <t>Doanh thu quý 1.2018 giảm 35%</t>
  </si>
  <si>
    <t>28,64635,22539,966Các khoản đầu tư tài chính dài hạn974,415962,083955,117959,386Tổng cộng tài sản9,617,29610,264,40310,751,42012,417,482Nợ phải trả</t>
  </si>
  <si>
    <t>&lt;; text-align: right;"&gt;37,83837,64924,371Các khoản đầu tư tài chính dài hạn536,797580,053739,515634,166Tổng cộng tài sản3,573,1355,562,7916,127,4278,211,565Nợ phải trả</t>
  </si>
  <si>
    <t>22,56437,83828,646Các khoản đầu tư tài chính dài hạn364,848392,681580,053962,083Tổng cộng tài sản2,160,4533,573,3475,562,79110,264,403Nợ phải trả</t>
  </si>
  <si>
    <t>CÔNG TY CỔ PHẦN TẬP ĐOÀN ĐẤT XANH (HOSE)</t>
  </si>
  <si>
    <t>Các khoản đầu tư tài chính dài hạn245,115477,906769,306440,255Tổng cộng tài sản2,561,1822,690,7343,020,2433,249,651Nợ phải trả</t>
  </si>
  <si>
    <t>Các khoản đầu tư tài chính dài hạn725,243754,880155,190477,906Tổng cộng tài sản3,326,8653,274,0723,017,8262,702,315Nợ phải trả</t>
  </si>
  <si>
    <t>CÔNG TY CỔ PHẦN NAM VIỆT (HOSE)</t>
  </si>
  <si>
    <t>Bất động sản đầu tưCác khoản đầu tư tài chính dài hạn112,887104,799106,802106,802Tổng cộng tài sản2,383,2892,397,4382,394,4752,494,995Nợ phải trả894,837881,947798,593899,014Nợ ngắn hạn282,093</t>
  </si>
  <si>
    <t>CÔNG TY CỔ PHẦN TẬP ĐOÀN CONTAINER VIỆT NAM (HOSE)</t>
  </si>
  <si>
    <t>---Tổng cộng tài sản6,713,2596,448,6456,429,5486,736,105Nợ phải trả</t>
  </si>
  <si>
    <t>---Tổng cộng tài sản6,533,2856,350,3506,715,2886,666,721Nợ phải trả</t>
  </si>
  <si>
    <r>
      <t>01/04-30/06</t>
    </r>
    <r>
      <rPr>
        <sz val="8"/>
        <color rgb="FF005288"/>
        <rFont val="Arial"/>
        <family val="2"/>
      </rPr>
      <t>CKT/CTM</t>
    </r>
  </si>
  <si>
    <r>
      <t>Quý 2/2018</t>
    </r>
    <r>
      <rPr>
        <sz val="8"/>
        <color rgb="FF005288"/>
        <rFont val="Arial"/>
        <family val="2"/>
      </rPr>
      <t>CKT/CTM</t>
    </r>
  </si>
  <si>
    <t>Bất động sản đầu tưCác khoản đầu tư tài chính dài hạnTổng cộng tài sản1,053,1791,006,9771,016,266995,871Nợ phải trả354,959301,071255,207281,185Nợ ngắn hạn351,263</t>
  </si>
  <si>
    <t>Bất động sản đầu tưCác khoản đầu tư tài chính dài hạnTổng cộng tài sản971,3881,011,6801,009,6751,088,827Nợ phải trả350,635388,235302,258269,956Nợ ngắn hạn340,083</t>
  </si>
  <si>
    <t>CÔNG TY CỔ PHẦN HÓA CHẤT CƠ BẢN MIỀN NAM (HOSE)</t>
  </si>
  <si>
    <t>Doanh thu năm 2017 giảm -5%, Doanh thu quý 2.2018 giảm -14%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</si>
</sst>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theme="1"/>
      <name val="Tahoma"/>
      <family val="2"/>
    </font>
    <font>
      <b/>
      <u/>
      <sz val="10"/>
      <color theme="0"/>
      <name val="Tahoma"/>
      <family val="2"/>
    </font>
    <font>
      <b/>
      <sz val="10"/>
      <color theme="0"/>
      <name val="Tahoma"/>
      <family val="2"/>
    </font>
    <font>
      <b/>
      <u/>
      <sz val="10"/>
      <color theme="1"/>
      <name val="Tahoma"/>
      <family val="2"/>
    </font>
    <font>
      <sz val="10"/>
      <name val="Tahoma"/>
      <family val="2"/>
    </font>
    <font>
      <b/>
      <sz val="10"/>
      <color theme="1"/>
      <name val="Tahoma"/>
      <family val="2"/>
      <charset val="163"/>
    </font>
    <font>
      <sz val="10"/>
      <name val="Tohama"/>
      <charset val="163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rgb="FF00B050"/>
      <name val="Tahoma"/>
      <family val="2"/>
    </font>
    <font>
      <sz val="10"/>
      <color rgb="FFFFC000"/>
      <name val="Tahoma"/>
      <family val="2"/>
    </font>
    <font>
      <sz val="10.5"/>
      <color theme="1"/>
      <name val="Tahoma"/>
      <family val="2"/>
      <charset val="163"/>
    </font>
    <font>
      <b/>
      <sz val="10.5"/>
      <color rgb="FF00B050"/>
      <name val="Tahoma"/>
      <family val="2"/>
      <charset val="163"/>
    </font>
    <font>
      <b/>
      <sz val="10.5"/>
      <color rgb="FFFF0000"/>
      <name val="Tahoma"/>
      <family val="2"/>
      <charset val="163"/>
    </font>
    <font>
      <b/>
      <sz val="10.5"/>
      <color theme="1"/>
      <name val="Tahoma"/>
      <family val="2"/>
      <charset val="163"/>
    </font>
    <font>
      <sz val="10.5"/>
      <color theme="0"/>
      <name val="Tahoma"/>
      <family val="2"/>
      <charset val="163"/>
    </font>
    <font>
      <sz val="10.5"/>
      <name val="Tahoma"/>
      <family val="2"/>
      <charset val="163"/>
    </font>
    <font>
      <sz val="10.5"/>
      <color rgb="FFFF0000"/>
      <name val="Tahoma"/>
      <family val="2"/>
      <charset val="163"/>
    </font>
    <font>
      <sz val="10.5"/>
      <color rgb="FF00B050"/>
      <name val="Tahoma"/>
      <family val="2"/>
      <charset val="163"/>
    </font>
    <font>
      <sz val="9"/>
      <color rgb="FF005288"/>
      <name val="Arial"/>
      <family val="2"/>
    </font>
    <font>
      <sz val="8"/>
      <color rgb="FF005288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5288"/>
      <name val="Arial"/>
      <family val="2"/>
    </font>
    <font>
      <sz val="10"/>
      <color rgb="FF000000"/>
      <name val="Arial"/>
      <family val="2"/>
    </font>
    <font>
      <sz val="10"/>
      <color rgb="FFFF0000"/>
      <name val="Tahoma"/>
      <family val="2"/>
    </font>
    <font>
      <b/>
      <sz val="10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42092"/>
        <bgColor indexed="64"/>
      </patternFill>
    </fill>
  </fills>
  <borders count="46">
    <border>
      <left/>
      <right/>
      <top/>
      <bottom/>
      <diagonal/>
    </border>
    <border>
      <left/>
      <right style="medium">
        <color rgb="FFDFDFDF"/>
      </right>
      <top style="medium">
        <color rgb="FFDFDFDF"/>
      </top>
      <bottom style="medium">
        <color rgb="FFDFDFDF"/>
      </bottom>
      <diagonal/>
    </border>
    <border>
      <left/>
      <right style="medium">
        <color rgb="FFEAEAEA"/>
      </right>
      <top/>
      <bottom style="medium">
        <color rgb="FFEAEAEA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AEAEA"/>
      </left>
      <right/>
      <top style="medium">
        <color rgb="FFDFDFDF"/>
      </top>
      <bottom style="medium">
        <color rgb="FFDFDFDF"/>
      </bottom>
      <diagonal/>
    </border>
    <border>
      <left/>
      <right/>
      <top style="medium">
        <color rgb="FFDFDFDF"/>
      </top>
      <bottom style="medium">
        <color rgb="FFDFDFDF"/>
      </bottom>
      <diagonal/>
    </border>
    <border>
      <left style="medium">
        <color rgb="FFEAEAEA"/>
      </left>
      <right/>
      <top style="medium">
        <color rgb="FFDFDFDF"/>
      </top>
      <bottom style="medium">
        <color rgb="FFEAEAEA"/>
      </bottom>
      <diagonal/>
    </border>
    <border>
      <left/>
      <right style="medium">
        <color rgb="FFEAEAEA"/>
      </right>
      <top style="medium">
        <color rgb="FFDFDFDF"/>
      </top>
      <bottom style="medium">
        <color rgb="FFEAEAEA"/>
      </bottom>
      <diagonal/>
    </border>
    <border>
      <left style="medium">
        <color rgb="FFEAEAEA"/>
      </left>
      <right/>
      <top style="medium">
        <color rgb="FFEAEAEA"/>
      </top>
      <bottom style="medium">
        <color rgb="FFEAEAEA"/>
      </bottom>
      <diagonal/>
    </border>
    <border>
      <left/>
      <right style="medium">
        <color rgb="FFEAEAEA"/>
      </right>
      <top style="medium">
        <color rgb="FFEAEAEA"/>
      </top>
      <bottom style="medium">
        <color rgb="FFEAEAEA"/>
      </bottom>
      <diagonal/>
    </border>
    <border>
      <left/>
      <right/>
      <top style="medium">
        <color rgb="FFEAEAEA"/>
      </top>
      <bottom style="medium">
        <color rgb="FFDFDFDF"/>
      </bottom>
      <diagonal/>
    </border>
    <border>
      <left style="medium">
        <color rgb="FFDFDFDF"/>
      </left>
      <right/>
      <top style="medium">
        <color rgb="FFDFDFDF"/>
      </top>
      <bottom style="medium">
        <color rgb="FFDFDFDF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EAEAEA"/>
      </left>
      <right/>
      <top style="medium">
        <color rgb="FFDFDFDF"/>
      </top>
      <bottom/>
      <diagonal/>
    </border>
    <border>
      <left/>
      <right/>
      <top style="medium">
        <color rgb="FFDFDFDF"/>
      </top>
      <bottom/>
      <diagonal/>
    </border>
    <border>
      <left/>
      <right style="medium">
        <color rgb="FFDFDFDF"/>
      </right>
      <top style="medium">
        <color rgb="FFDFDFDF"/>
      </top>
      <bottom/>
      <diagonal/>
    </border>
    <border>
      <left style="medium">
        <color rgb="FFEAEAEA"/>
      </left>
      <right/>
      <top/>
      <bottom style="medium">
        <color rgb="FFDFDFDF"/>
      </bottom>
      <diagonal/>
    </border>
    <border>
      <left/>
      <right/>
      <top/>
      <bottom style="medium">
        <color rgb="FFDFDFDF"/>
      </bottom>
      <diagonal/>
    </border>
    <border>
      <left/>
      <right style="medium">
        <color rgb="FFDFDFDF"/>
      </right>
      <top/>
      <bottom style="medium">
        <color rgb="FFDFDFDF"/>
      </bottom>
      <diagonal/>
    </border>
    <border>
      <left style="medium">
        <color rgb="FFDFDFDF"/>
      </left>
      <right/>
      <top style="medium">
        <color rgb="FFDFDFDF"/>
      </top>
      <bottom/>
      <diagonal/>
    </border>
    <border>
      <left style="medium">
        <color rgb="FFDFDFDF"/>
      </left>
      <right/>
      <top/>
      <bottom style="medium">
        <color rgb="FFDFDFD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medium">
        <color rgb="FFEAEAEA"/>
      </right>
      <top style="medium">
        <color rgb="FFEAEAEA"/>
      </top>
      <bottom style="medium">
        <color rgb="FFDFDFDF"/>
      </bottom>
      <diagonal/>
    </border>
    <border>
      <left style="medium">
        <color rgb="FFEAEAEA"/>
      </left>
      <right/>
      <top style="medium">
        <color rgb="FFEAEAEA"/>
      </top>
      <bottom style="medium">
        <color rgb="FFDFDFDF"/>
      </bottom>
      <diagonal/>
    </border>
  </borders>
  <cellStyleXfs count="47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2" fillId="0" borderId="0"/>
    <xf numFmtId="0" fontId="3" fillId="12" borderId="22" applyNumberFormat="0" applyFont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5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6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7" fillId="7" borderId="0" applyNumberFormat="0" applyBorder="0" applyAlignment="0" applyProtection="0"/>
    <xf numFmtId="0" fontId="18" fillId="10" borderId="18" applyNumberFormat="0" applyAlignment="0" applyProtection="0"/>
    <xf numFmtId="0" fontId="19" fillId="11" borderId="21" applyNumberFormat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15" applyNumberFormat="0" applyFill="0" applyAlignment="0" applyProtection="0"/>
    <xf numFmtId="0" fontId="23" fillId="0" borderId="16" applyNumberFormat="0" applyFill="0" applyAlignment="0" applyProtection="0"/>
    <xf numFmtId="0" fontId="24" fillId="0" borderId="17" applyNumberFormat="0" applyFill="0" applyAlignment="0" applyProtection="0"/>
    <xf numFmtId="0" fontId="24" fillId="0" borderId="0" applyNumberFormat="0" applyFill="0" applyBorder="0" applyAlignment="0" applyProtection="0"/>
    <xf numFmtId="0" fontId="25" fillId="9" borderId="18" applyNumberFormat="0" applyAlignment="0" applyProtection="0"/>
    <xf numFmtId="0" fontId="26" fillId="0" borderId="20" applyNumberFormat="0" applyFill="0" applyAlignment="0" applyProtection="0"/>
    <xf numFmtId="0" fontId="27" fillId="8" borderId="0" applyNumberFormat="0" applyBorder="0" applyAlignment="0" applyProtection="0"/>
    <xf numFmtId="0" fontId="28" fillId="10" borderId="19" applyNumberFormat="0" applyAlignment="0" applyProtection="0"/>
    <xf numFmtId="0" fontId="29" fillId="0" borderId="0" applyNumberFormat="0" applyFill="0" applyBorder="0" applyAlignment="0" applyProtection="0"/>
    <xf numFmtId="0" fontId="5" fillId="0" borderId="23" applyNumberFormat="0" applyFill="0" applyAlignment="0" applyProtection="0"/>
    <xf numFmtId="0" fontId="15" fillId="0" borderId="0" applyNumberFormat="0" applyFill="0" applyBorder="0" applyAlignment="0" applyProtection="0"/>
    <xf numFmtId="0" fontId="1" fillId="0" borderId="0"/>
  </cellStyleXfs>
  <cellXfs count="149">
    <xf numFmtId="0" fontId="0" fillId="0" borderId="0" xfId="0"/>
    <xf numFmtId="164" fontId="0" fillId="0" borderId="0" xfId="1" applyFont="1"/>
    <xf numFmtId="165" fontId="0" fillId="0" borderId="0" xfId="1" applyNumberFormat="1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6" fillId="0" borderId="3" xfId="0" applyFont="1" applyFill="1" applyBorder="1"/>
    <xf numFmtId="0" fontId="6" fillId="0" borderId="0" xfId="0" applyFont="1" applyFill="1" applyBorder="1"/>
    <xf numFmtId="0" fontId="8" fillId="0" borderId="0" xfId="0" applyFont="1"/>
    <xf numFmtId="0" fontId="6" fillId="0" borderId="0" xfId="0" applyFont="1" applyBorder="1"/>
    <xf numFmtId="9" fontId="6" fillId="0" borderId="0" xfId="2" applyFont="1"/>
    <xf numFmtId="166" fontId="6" fillId="0" borderId="0" xfId="0" applyNumberFormat="1" applyFont="1"/>
    <xf numFmtId="0" fontId="6" fillId="0" borderId="0" xfId="0" applyFont="1" applyFill="1"/>
    <xf numFmtId="0" fontId="8" fillId="0" borderId="0" xfId="0" applyFont="1" applyFill="1" applyBorder="1"/>
    <xf numFmtId="0" fontId="8" fillId="0" borderId="0" xfId="0" applyFont="1" applyFill="1"/>
    <xf numFmtId="0" fontId="0" fillId="0" borderId="0" xfId="0"/>
    <xf numFmtId="3" fontId="0" fillId="0" borderId="0" xfId="0" applyNumberFormat="1"/>
    <xf numFmtId="0" fontId="3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0" fontId="6" fillId="4" borderId="4" xfId="2" applyNumberFormat="1" applyFont="1" applyFill="1" applyBorder="1" applyAlignment="1">
      <alignment horizontal="center"/>
    </xf>
    <xf numFmtId="0" fontId="6" fillId="37" borderId="4" xfId="0" applyFont="1" applyFill="1" applyBorder="1" applyAlignment="1">
      <alignment horizontal="center" vertical="center"/>
    </xf>
    <xf numFmtId="165" fontId="6" fillId="37" borderId="4" xfId="1" applyNumberFormat="1" applyFont="1" applyFill="1" applyBorder="1" applyAlignment="1">
      <alignment horizontal="center" vertical="center"/>
    </xf>
    <xf numFmtId="2" fontId="6" fillId="37" borderId="4" xfId="0" applyNumberFormat="1" applyFont="1" applyFill="1" applyBorder="1" applyAlignment="1">
      <alignment horizontal="center" vertical="center"/>
    </xf>
    <xf numFmtId="0" fontId="30" fillId="37" borderId="4" xfId="0" applyFont="1" applyFill="1" applyBorder="1" applyAlignment="1">
      <alignment horizontal="center" vertical="center"/>
    </xf>
    <xf numFmtId="0" fontId="6" fillId="37" borderId="0" xfId="0" applyFont="1" applyFill="1"/>
    <xf numFmtId="0" fontId="31" fillId="37" borderId="4" xfId="0" applyFont="1" applyFill="1" applyBorder="1" applyAlignment="1">
      <alignment horizontal="center" vertical="center"/>
    </xf>
    <xf numFmtId="0" fontId="30" fillId="37" borderId="0" xfId="0" applyFont="1" applyFill="1"/>
    <xf numFmtId="2" fontId="6" fillId="37" borderId="4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" fontId="0" fillId="0" borderId="0" xfId="0" applyNumberFormat="1"/>
    <xf numFmtId="2" fontId="6" fillId="38" borderId="4" xfId="0" applyNumberFormat="1" applyFont="1" applyFill="1" applyBorder="1" applyAlignment="1">
      <alignment horizontal="center" vertical="center"/>
    </xf>
    <xf numFmtId="10" fontId="6" fillId="37" borderId="4" xfId="2" applyNumberFormat="1" applyFont="1" applyFill="1" applyBorder="1" applyAlignment="1">
      <alignment horizontal="right"/>
    </xf>
    <xf numFmtId="0" fontId="32" fillId="0" borderId="0" xfId="0" applyFont="1"/>
    <xf numFmtId="0" fontId="32" fillId="0" borderId="13" xfId="0" applyFont="1" applyBorder="1"/>
    <xf numFmtId="0" fontId="35" fillId="4" borderId="4" xfId="0" applyFont="1" applyFill="1" applyBorder="1"/>
    <xf numFmtId="0" fontId="36" fillId="5" borderId="4" xfId="0" applyFont="1" applyFill="1" applyBorder="1" applyAlignment="1">
      <alignment horizontal="center" vertical="center"/>
    </xf>
    <xf numFmtId="0" fontId="36" fillId="5" borderId="32" xfId="0" applyFont="1" applyFill="1" applyBorder="1" applyAlignment="1">
      <alignment horizontal="center" vertical="center"/>
    </xf>
    <xf numFmtId="0" fontId="37" fillId="37" borderId="4" xfId="0" applyFont="1" applyFill="1" applyBorder="1" applyAlignment="1">
      <alignment horizontal="center" vertical="center"/>
    </xf>
    <xf numFmtId="0" fontId="32" fillId="0" borderId="0" xfId="0" applyFont="1" applyBorder="1"/>
    <xf numFmtId="0" fontId="37" fillId="37" borderId="0" xfId="0" applyFont="1" applyFill="1" applyBorder="1" applyAlignment="1">
      <alignment horizontal="center" vertical="center"/>
    </xf>
    <xf numFmtId="0" fontId="32" fillId="0" borderId="4" xfId="0" applyFont="1" applyBorder="1"/>
    <xf numFmtId="0" fontId="32" fillId="0" borderId="4" xfId="0" applyFont="1" applyBorder="1" applyAlignment="1">
      <alignment horizontal="center" vertical="center"/>
    </xf>
    <xf numFmtId="0" fontId="32" fillId="4" borderId="4" xfId="0" applyFont="1" applyFill="1" applyBorder="1" applyAlignment="1">
      <alignment horizontal="center"/>
    </xf>
    <xf numFmtId="165" fontId="32" fillId="37" borderId="32" xfId="1" applyNumberFormat="1" applyFont="1" applyFill="1" applyBorder="1" applyAlignment="1">
      <alignment horizontal="center" vertical="center"/>
    </xf>
    <xf numFmtId="14" fontId="32" fillId="0" borderId="4" xfId="0" quotePrefix="1" applyNumberFormat="1" applyFont="1" applyBorder="1"/>
    <xf numFmtId="165" fontId="32" fillId="37" borderId="4" xfId="1" applyNumberFormat="1" applyFont="1" applyFill="1" applyBorder="1" applyAlignment="1">
      <alignment horizontal="center" vertical="center"/>
    </xf>
    <xf numFmtId="165" fontId="32" fillId="37" borderId="0" xfId="1" applyNumberFormat="1" applyFont="1" applyFill="1" applyBorder="1" applyAlignment="1">
      <alignment horizontal="center" vertical="center"/>
    </xf>
    <xf numFmtId="10" fontId="38" fillId="37" borderId="4" xfId="2" applyNumberFormat="1" applyFont="1" applyFill="1" applyBorder="1" applyAlignment="1">
      <alignment horizontal="center" vertical="center"/>
    </xf>
    <xf numFmtId="165" fontId="38" fillId="37" borderId="4" xfId="0" applyNumberFormat="1" applyFont="1" applyFill="1" applyBorder="1" applyAlignment="1">
      <alignment horizontal="center" vertical="center"/>
    </xf>
    <xf numFmtId="14" fontId="32" fillId="0" borderId="4" xfId="0" applyNumberFormat="1" applyFont="1" applyBorder="1"/>
    <xf numFmtId="0" fontId="32" fillId="0" borderId="14" xfId="0" applyFont="1" applyBorder="1"/>
    <xf numFmtId="10" fontId="39" fillId="37" borderId="4" xfId="2" applyNumberFormat="1" applyFont="1" applyFill="1" applyBorder="1" applyAlignment="1">
      <alignment horizontal="center" vertical="center"/>
    </xf>
    <xf numFmtId="0" fontId="32" fillId="0" borderId="4" xfId="0" applyFont="1" applyBorder="1" applyAlignment="1">
      <alignment horizontal="center"/>
    </xf>
    <xf numFmtId="165" fontId="39" fillId="37" borderId="4" xfId="0" applyNumberFormat="1" applyFont="1" applyFill="1" applyBorder="1" applyAlignment="1">
      <alignment horizontal="right" vertical="center"/>
    </xf>
    <xf numFmtId="0" fontId="40" fillId="3" borderId="26" xfId="0" applyFont="1" applyFill="1" applyBorder="1" applyAlignment="1">
      <alignment horizontal="center" vertical="center" wrapText="1"/>
    </xf>
    <xf numFmtId="0" fontId="40" fillId="3" borderId="29" xfId="0" applyFont="1" applyFill="1" applyBorder="1" applyAlignment="1">
      <alignment horizontal="center" vertical="center" wrapText="1"/>
    </xf>
    <xf numFmtId="0" fontId="43" fillId="2" borderId="2" xfId="0" applyFont="1" applyFill="1" applyBorder="1" applyAlignment="1">
      <alignment horizontal="center" vertical="center" wrapText="1"/>
    </xf>
    <xf numFmtId="3" fontId="42" fillId="2" borderId="2" xfId="0" applyNumberFormat="1" applyFont="1" applyFill="1" applyBorder="1" applyAlignment="1">
      <alignment horizontal="right" vertical="center" wrapText="1" indent="5"/>
    </xf>
    <xf numFmtId="3" fontId="43" fillId="2" borderId="2" xfId="0" applyNumberFormat="1" applyFont="1" applyFill="1" applyBorder="1" applyAlignment="1">
      <alignment horizontal="right" vertical="center" wrapText="1" indent="5"/>
    </xf>
    <xf numFmtId="0" fontId="43" fillId="2" borderId="2" xfId="0" applyFont="1" applyFill="1" applyBorder="1" applyAlignment="1">
      <alignment horizontal="right" vertical="center" wrapText="1" indent="5"/>
    </xf>
    <xf numFmtId="0" fontId="44" fillId="3" borderId="1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right" vertical="center" wrapText="1" indent="5"/>
    </xf>
    <xf numFmtId="3" fontId="42" fillId="2" borderId="2" xfId="0" applyNumberFormat="1" applyFont="1" applyFill="1" applyBorder="1" applyAlignment="1">
      <alignment horizontal="right" vertical="center" wrapText="1"/>
    </xf>
    <xf numFmtId="3" fontId="43" fillId="2" borderId="2" xfId="0" applyNumberFormat="1" applyFont="1" applyFill="1" applyBorder="1" applyAlignment="1">
      <alignment horizontal="right" vertical="center" wrapText="1"/>
    </xf>
    <xf numFmtId="0" fontId="43" fillId="2" borderId="2" xfId="0" applyFont="1" applyFill="1" applyBorder="1" applyAlignment="1">
      <alignment horizontal="right" vertical="center" wrapText="1"/>
    </xf>
    <xf numFmtId="0" fontId="42" fillId="2" borderId="2" xfId="0" applyFont="1" applyFill="1" applyBorder="1" applyAlignment="1">
      <alignment horizontal="right" vertical="center" wrapText="1"/>
    </xf>
    <xf numFmtId="2" fontId="6" fillId="37" borderId="4" xfId="0" applyNumberFormat="1" applyFont="1" applyFill="1" applyBorder="1" applyAlignment="1">
      <alignment horizontal="left" vertical="center" wrapText="1"/>
    </xf>
    <xf numFmtId="0" fontId="10" fillId="39" borderId="35" xfId="0" applyFont="1" applyFill="1" applyBorder="1" applyAlignment="1">
      <alignment horizontal="center"/>
    </xf>
    <xf numFmtId="0" fontId="6" fillId="0" borderId="35" xfId="0" applyFont="1" applyFill="1" applyBorder="1"/>
    <xf numFmtId="0" fontId="6" fillId="0" borderId="35" xfId="0" applyFont="1" applyBorder="1"/>
    <xf numFmtId="165" fontId="6" fillId="0" borderId="35" xfId="1" applyNumberFormat="1" applyFont="1" applyBorder="1"/>
    <xf numFmtId="165" fontId="6" fillId="0" borderId="35" xfId="1" applyNumberFormat="1" applyFont="1" applyFill="1" applyBorder="1"/>
    <xf numFmtId="9" fontId="6" fillId="0" borderId="35" xfId="2" applyFont="1" applyFill="1" applyBorder="1"/>
    <xf numFmtId="9" fontId="6" fillId="0" borderId="35" xfId="2" applyFont="1" applyBorder="1"/>
    <xf numFmtId="0" fontId="11" fillId="0" borderId="35" xfId="0" applyFont="1" applyBorder="1" applyAlignment="1">
      <alignment wrapText="1"/>
    </xf>
    <xf numFmtId="0" fontId="8" fillId="0" borderId="35" xfId="0" applyFont="1" applyFill="1" applyBorder="1" applyAlignment="1">
      <alignment horizontal="left"/>
    </xf>
    <xf numFmtId="0" fontId="8" fillId="0" borderId="35" xfId="0" applyFont="1" applyFill="1" applyBorder="1"/>
    <xf numFmtId="9" fontId="6" fillId="4" borderId="35" xfId="2" applyFont="1" applyFill="1" applyBorder="1"/>
    <xf numFmtId="0" fontId="6" fillId="0" borderId="35" xfId="0" applyFont="1" applyFill="1" applyBorder="1" applyAlignment="1">
      <alignment horizontal="left"/>
    </xf>
    <xf numFmtId="0" fontId="11" fillId="0" borderId="35" xfId="0" applyFont="1" applyFill="1" applyBorder="1" applyAlignment="1">
      <alignment wrapText="1"/>
    </xf>
    <xf numFmtId="0" fontId="6" fillId="0" borderId="35" xfId="0" applyFont="1" applyBorder="1" applyAlignment="1">
      <alignment horizontal="left"/>
    </xf>
    <xf numFmtId="0" fontId="13" fillId="0" borderId="35" xfId="0" applyFont="1" applyBorder="1" applyAlignment="1">
      <alignment horizontal="center" vertical="center"/>
    </xf>
    <xf numFmtId="10" fontId="6" fillId="0" borderId="35" xfId="2" applyNumberFormat="1" applyFont="1" applyBorder="1"/>
    <xf numFmtId="2" fontId="6" fillId="0" borderId="35" xfId="0" applyNumberFormat="1" applyFont="1" applyBorder="1"/>
    <xf numFmtId="9" fontId="6" fillId="0" borderId="35" xfId="0" applyNumberFormat="1" applyFont="1" applyBorder="1" applyAlignment="1">
      <alignment horizontal="center"/>
    </xf>
    <xf numFmtId="165" fontId="6" fillId="0" borderId="35" xfId="0" applyNumberFormat="1" applyFont="1" applyBorder="1"/>
    <xf numFmtId="165" fontId="6" fillId="0" borderId="35" xfId="0" applyNumberFormat="1" applyFont="1" applyFill="1" applyBorder="1"/>
    <xf numFmtId="166" fontId="6" fillId="0" borderId="35" xfId="2" applyNumberFormat="1" applyFont="1" applyBorder="1"/>
    <xf numFmtId="9" fontId="8" fillId="0" borderId="35" xfId="2" applyFont="1" applyFill="1" applyBorder="1"/>
    <xf numFmtId="164" fontId="6" fillId="0" borderId="35" xfId="0" applyNumberFormat="1" applyFont="1" applyBorder="1"/>
    <xf numFmtId="0" fontId="11" fillId="0" borderId="35" xfId="0" applyFont="1" applyBorder="1"/>
    <xf numFmtId="164" fontId="6" fillId="4" borderId="35" xfId="1" applyNumberFormat="1" applyFont="1" applyFill="1" applyBorder="1"/>
    <xf numFmtId="164" fontId="6" fillId="0" borderId="35" xfId="1" applyNumberFormat="1" applyFont="1" applyBorder="1"/>
    <xf numFmtId="0" fontId="9" fillId="39" borderId="35" xfId="0" applyFont="1" applyFill="1" applyBorder="1" applyAlignment="1">
      <alignment horizontal="center" wrapText="1"/>
    </xf>
    <xf numFmtId="0" fontId="7" fillId="39" borderId="35" xfId="0" applyFont="1" applyFill="1" applyBorder="1" applyAlignment="1">
      <alignment horizontal="center"/>
    </xf>
    <xf numFmtId="0" fontId="10" fillId="39" borderId="35" xfId="0" applyFont="1" applyFill="1" applyBorder="1" applyAlignment="1">
      <alignment horizontal="center" wrapText="1"/>
    </xf>
    <xf numFmtId="3" fontId="45" fillId="0" borderId="35" xfId="0" applyNumberFormat="1" applyFont="1" applyBorder="1"/>
    <xf numFmtId="10" fontId="6" fillId="4" borderId="35" xfId="2" applyNumberFormat="1" applyFont="1" applyFill="1" applyBorder="1"/>
    <xf numFmtId="0" fontId="7" fillId="39" borderId="4" xfId="0" applyFont="1" applyFill="1" applyBorder="1" applyAlignment="1">
      <alignment horizontal="center" vertical="center"/>
    </xf>
    <xf numFmtId="0" fontId="46" fillId="37" borderId="4" xfId="0" applyFont="1" applyFill="1" applyBorder="1" applyAlignment="1">
      <alignment horizontal="center" vertical="center"/>
    </xf>
    <xf numFmtId="0" fontId="10" fillId="39" borderId="35" xfId="0" applyFont="1" applyFill="1" applyBorder="1" applyAlignment="1">
      <alignment horizontal="center"/>
    </xf>
    <xf numFmtId="0" fontId="10" fillId="39" borderId="35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 vertical="center"/>
    </xf>
    <xf numFmtId="0" fontId="12" fillId="37" borderId="4" xfId="0" applyFont="1" applyFill="1" applyBorder="1" applyAlignment="1">
      <alignment horizontal="center"/>
    </xf>
    <xf numFmtId="0" fontId="6" fillId="37" borderId="4" xfId="0" applyFont="1" applyFill="1" applyBorder="1" applyAlignment="1">
      <alignment horizontal="center"/>
    </xf>
    <xf numFmtId="0" fontId="47" fillId="0" borderId="0" xfId="0" applyFont="1" applyBorder="1"/>
    <xf numFmtId="10" fontId="39" fillId="0" borderId="32" xfId="0" applyNumberFormat="1" applyFont="1" applyBorder="1" applyAlignment="1">
      <alignment horizontal="center" vertical="center"/>
    </xf>
    <xf numFmtId="10" fontId="39" fillId="0" borderId="33" xfId="0" applyNumberFormat="1" applyFont="1" applyBorder="1" applyAlignment="1">
      <alignment horizontal="center" vertical="center"/>
    </xf>
    <xf numFmtId="10" fontId="39" fillId="0" borderId="34" xfId="0" applyNumberFormat="1" applyFont="1" applyBorder="1" applyAlignment="1">
      <alignment horizontal="center" vertical="center"/>
    </xf>
    <xf numFmtId="0" fontId="33" fillId="4" borderId="4" xfId="0" applyFont="1" applyFill="1" applyBorder="1" applyAlignment="1">
      <alignment horizontal="center"/>
    </xf>
    <xf numFmtId="0" fontId="34" fillId="4" borderId="4" xfId="0" applyFont="1" applyFill="1" applyBorder="1" applyAlignment="1">
      <alignment horizontal="center"/>
    </xf>
    <xf numFmtId="0" fontId="35" fillId="4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center" vertical="center"/>
    </xf>
    <xf numFmtId="0" fontId="7" fillId="39" borderId="32" xfId="0" applyFont="1" applyFill="1" applyBorder="1" applyAlignment="1">
      <alignment horizontal="center" vertical="center"/>
    </xf>
    <xf numFmtId="0" fontId="7" fillId="39" borderId="33" xfId="0" applyFont="1" applyFill="1" applyBorder="1" applyAlignment="1">
      <alignment horizontal="center" vertical="center"/>
    </xf>
    <xf numFmtId="0" fontId="7" fillId="39" borderId="34" xfId="0" applyFont="1" applyFill="1" applyBorder="1" applyAlignment="1">
      <alignment horizontal="center" vertical="center"/>
    </xf>
    <xf numFmtId="0" fontId="10" fillId="39" borderId="35" xfId="0" applyFont="1" applyFill="1" applyBorder="1" applyAlignment="1">
      <alignment horizontal="center"/>
    </xf>
    <xf numFmtId="0" fontId="14" fillId="2" borderId="36" xfId="0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4" fillId="2" borderId="39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40" xfId="0" applyFont="1" applyFill="1" applyBorder="1" applyAlignment="1">
      <alignment horizontal="center" vertical="center" wrapText="1"/>
    </xf>
    <xf numFmtId="0" fontId="14" fillId="2" borderId="41" xfId="0" applyFont="1" applyFill="1" applyBorder="1" applyAlignment="1">
      <alignment horizontal="center" vertical="center" wrapText="1"/>
    </xf>
    <xf numFmtId="0" fontId="14" fillId="2" borderId="42" xfId="0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43" fillId="2" borderId="9" xfId="0" applyFont="1" applyFill="1" applyBorder="1" applyAlignment="1">
      <alignment horizontal="left" vertical="center" wrapText="1"/>
    </xf>
    <xf numFmtId="0" fontId="43" fillId="2" borderId="10" xfId="0" applyFont="1" applyFill="1" applyBorder="1" applyAlignment="1">
      <alignment horizontal="left" vertical="center" wrapText="1"/>
    </xf>
    <xf numFmtId="0" fontId="40" fillId="3" borderId="24" xfId="0" applyFont="1" applyFill="1" applyBorder="1" applyAlignment="1">
      <alignment horizontal="left" vertical="center" wrapText="1"/>
    </xf>
    <xf numFmtId="0" fontId="40" fillId="3" borderId="25" xfId="0" applyFont="1" applyFill="1" applyBorder="1" applyAlignment="1">
      <alignment horizontal="left" vertical="center" wrapText="1"/>
    </xf>
    <xf numFmtId="0" fontId="40" fillId="3" borderId="26" xfId="0" applyFont="1" applyFill="1" applyBorder="1" applyAlignment="1">
      <alignment horizontal="left" vertical="center" wrapText="1"/>
    </xf>
    <xf numFmtId="0" fontId="40" fillId="3" borderId="27" xfId="0" applyFont="1" applyFill="1" applyBorder="1" applyAlignment="1">
      <alignment horizontal="left" vertical="center" wrapText="1"/>
    </xf>
    <xf numFmtId="0" fontId="40" fillId="3" borderId="28" xfId="0" applyFont="1" applyFill="1" applyBorder="1" applyAlignment="1">
      <alignment horizontal="left" vertical="center" wrapText="1"/>
    </xf>
    <xf numFmtId="0" fontId="40" fillId="3" borderId="29" xfId="0" applyFont="1" applyFill="1" applyBorder="1" applyAlignment="1">
      <alignment horizontal="left" vertical="center" wrapText="1"/>
    </xf>
    <xf numFmtId="0" fontId="42" fillId="2" borderId="7" xfId="0" applyFont="1" applyFill="1" applyBorder="1" applyAlignment="1">
      <alignment horizontal="left" vertical="center" wrapText="1"/>
    </xf>
    <xf numFmtId="0" fontId="42" fillId="2" borderId="8" xfId="0" applyFont="1" applyFill="1" applyBorder="1" applyAlignment="1">
      <alignment horizontal="left" vertical="center" wrapText="1"/>
    </xf>
    <xf numFmtId="0" fontId="42" fillId="2" borderId="9" xfId="0" applyFont="1" applyFill="1" applyBorder="1" applyAlignment="1">
      <alignment horizontal="left" vertical="center" wrapText="1"/>
    </xf>
    <xf numFmtId="0" fontId="42" fillId="2" borderId="10" xfId="0" applyFont="1" applyFill="1" applyBorder="1" applyAlignment="1">
      <alignment horizontal="left" vertical="center" wrapText="1"/>
    </xf>
    <xf numFmtId="0" fontId="43" fillId="2" borderId="11" xfId="0" applyFont="1" applyFill="1" applyBorder="1" applyAlignment="1">
      <alignment vertical="center" wrapText="1"/>
    </xf>
    <xf numFmtId="0" fontId="44" fillId="3" borderId="5" xfId="0" applyFont="1" applyFill="1" applyBorder="1" applyAlignment="1">
      <alignment horizontal="left" vertical="center" wrapText="1"/>
    </xf>
    <xf numFmtId="0" fontId="44" fillId="3" borderId="6" xfId="0" applyFont="1" applyFill="1" applyBorder="1" applyAlignment="1">
      <alignment horizontal="left" vertical="center" wrapText="1"/>
    </xf>
    <xf numFmtId="0" fontId="44" fillId="3" borderId="1" xfId="0" applyFont="1" applyFill="1" applyBorder="1" applyAlignment="1">
      <alignment horizontal="left" vertical="center" wrapText="1"/>
    </xf>
    <xf numFmtId="0" fontId="40" fillId="3" borderId="30" xfId="0" applyFont="1" applyFill="1" applyBorder="1" applyAlignment="1">
      <alignment horizontal="left" vertical="center" wrapText="1"/>
    </xf>
    <xf numFmtId="0" fontId="40" fillId="3" borderId="31" xfId="0" applyFont="1" applyFill="1" applyBorder="1" applyAlignment="1">
      <alignment horizontal="left" vertical="center" wrapText="1"/>
    </xf>
    <xf numFmtId="0" fontId="44" fillId="3" borderId="12" xfId="0" applyFont="1" applyFill="1" applyBorder="1" applyAlignment="1">
      <alignment horizontal="left" vertical="center" wrapText="1"/>
    </xf>
    <xf numFmtId="0" fontId="43" fillId="2" borderId="44" xfId="0" applyFont="1" applyFill="1" applyBorder="1" applyAlignment="1">
      <alignment vertical="center" wrapText="1"/>
    </xf>
    <xf numFmtId="0" fontId="43" fillId="2" borderId="45" xfId="0" applyFont="1" applyFill="1" applyBorder="1" applyAlignment="1">
      <alignment vertical="center" wrapText="1"/>
    </xf>
    <xf numFmtId="2" fontId="6" fillId="37" borderId="4" xfId="0" applyNumberFormat="1" applyFont="1" applyFill="1" applyBorder="1" applyAlignment="1">
      <alignment horizontal="center" vertical="center" wrapText="1"/>
    </xf>
  </cellXfs>
  <cellStyles count="47">
    <cellStyle name="20% - Accent1 2" xfId="6"/>
    <cellStyle name="20% - Accent2 2" xfId="7"/>
    <cellStyle name="20% - Accent3 2" xfId="8"/>
    <cellStyle name="20% - Accent4 2" xfId="9"/>
    <cellStyle name="20% - Accent5 2" xfId="10"/>
    <cellStyle name="20% - Accent6 2" xfId="11"/>
    <cellStyle name="40% - Accent1 2" xfId="12"/>
    <cellStyle name="40% - Accent2 2" xfId="13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 2" xfId="28"/>
    <cellStyle name="Accent6 2" xfId="29"/>
    <cellStyle name="Bad 2" xfId="30"/>
    <cellStyle name="Calculation 2" xfId="31"/>
    <cellStyle name="Check Cell 2" xfId="32"/>
    <cellStyle name="Comma" xfId="1" builtinId="3"/>
    <cellStyle name="Explanatory Text 2" xfId="33"/>
    <cellStyle name="Good 2" xfId="34"/>
    <cellStyle name="Heading 1 2" xfId="35"/>
    <cellStyle name="Heading 2 2" xfId="36"/>
    <cellStyle name="Heading 3 2" xfId="37"/>
    <cellStyle name="Heading 4 2" xfId="38"/>
    <cellStyle name="Input 2" xfId="39"/>
    <cellStyle name="Linked Cell 2" xfId="40"/>
    <cellStyle name="Neutral 2" xfId="41"/>
    <cellStyle name="Normal" xfId="0" builtinId="0"/>
    <cellStyle name="Normal 17 2" xfId="3"/>
    <cellStyle name="Normal 2" xfId="4"/>
    <cellStyle name="Normal 3" xfId="46"/>
    <cellStyle name="Note" xfId="5" builtinId="10" customBuiltin="1"/>
    <cellStyle name="Output 2" xfId="42"/>
    <cellStyle name="Percent" xfId="2" builtinId="5"/>
    <cellStyle name="Title 2" xfId="43"/>
    <cellStyle name="Total 2" xfId="44"/>
    <cellStyle name="Warning Text 2" xfId="45"/>
  </cellStyles>
  <dxfs count="50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9" defaultPivotStyle="PivotStyleLight16"/>
  <colors>
    <mruColors>
      <color rgb="FF942092"/>
      <color rgb="FFFF33CC"/>
      <color rgb="FFFFE38B"/>
      <color rgb="FFFFC000"/>
      <color rgb="FF990099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onnections" Target="connection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179916</xdr:colOff>
      <xdr:row>2</xdr:row>
      <xdr:rowOff>52917</xdr:rowOff>
    </xdr:from>
    <xdr:to>
      <xdr:col>10</xdr:col>
      <xdr:colOff>973666</xdr:colOff>
      <xdr:row>18</xdr:row>
      <xdr:rowOff>127001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499" y="370417"/>
          <a:ext cx="3185584" cy="261408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52917</xdr:colOff>
      <xdr:row>2</xdr:row>
      <xdr:rowOff>0</xdr:rowOff>
    </xdr:from>
    <xdr:to>
      <xdr:col>10</xdr:col>
      <xdr:colOff>916782</xdr:colOff>
      <xdr:row>16</xdr:row>
      <xdr:rowOff>52917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317500"/>
          <a:ext cx="3128699" cy="227541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2" name="AutoShape 1" descr="http://0.chart.apis.google.com/chart?cht=bvg&amp;chs=35x17&amp;chd=t:13668916.00,7633622.00,6189651.00,447727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3" name="AutoShape 2" descr="http://1.chart.apis.google.com/chart?cht=bvg&amp;chs=35x17&amp;chd=t:12557080.00,7077702.00,5725278.00,41546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4" name="AutoShape 3" descr="http://2.chart.apis.google.com/chart?cht=bvg&amp;chs=35x17&amp;chd=t:1111836.00,555920.00,464373.00,32261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260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5" name="AutoShape 4" descr="http://3.chart.apis.google.com/chart?cht=bvg&amp;chs=35x17&amp;chd=t:126103.00,118764.00,118291.00,9210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3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6" name="AutoShape 5" descr="http://4.chart.apis.google.com/chart?cht=bvg&amp;chs=35x17&amp;chd=t:1591.00,373.00,-956.00,21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7" name="AutoShape 6" descr="http://6.chart.apis.google.com/chart?cht=bvg&amp;chs=35x17&amp;chd=t:362817.00,214752.00,216762.00,1222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8" name="AutoShape 7" descr="http://7.chart.apis.google.com/chart?cht=bvg&amp;chs=35x17&amp;chd=t:887394.00,459559.00,366858.00,2922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6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9" name="AutoShape 8" descr="http://8.chart.apis.google.com/chart?cht=bvg&amp;chs=35x17&amp;chd=t:39275.00,13995.00,16768.00,74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41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10" name="AutoShape 9" descr="http://0.chart.apis.google.com/chart?cht=bvg&amp;chs=35x17&amp;chd=t:_,-9267.00,9525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6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11" name="AutoShape 10" descr="http://1.chart.apis.google.com/chart?cht=bvg&amp;chs=35x17&amp;chd=t:926669.00,464287.00,393151.00,2997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1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12" name="AutoShape 11" descr="http://2.chart.apis.google.com/chart?cht=bvg&amp;chs=35x17&amp;chd=t:732803.00,357466.00,279878.00,2185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13" name="AutoShape 12" descr="http://3.chart.apis.google.com/chart?cht=bvg&amp;chs=35x17&amp;chd=t:666081.00,357466.00,257138.00,2185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14" name="AutoShape 13" descr="http://4.chart.apis.google.com/chart?cht=bvg&amp;chs=35x17&amp;chd=t:14770.00,_,6103.00,559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822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15" name="AutoShape 14" descr="http://5.chart.apis.google.com/chart?cht=bvg&amp;chs=35x17&amp;chd=t:6485875.00,3635696.00,3995926.00,30478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07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16" name="AutoShape 15" descr="http://6.chart.apis.google.com/chart?cht=bvg&amp;chs=35x17&amp;chd=t:1461622.00,469023.00,618518.00,6814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26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17" name="AutoShape 16" descr="http://7.chart.apis.google.com/chart?cht=bvg&amp;chs=35x17&amp;chd=t:928100.00,629080.00,1055500.00,5153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04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8" name="AutoShape 17" descr="http://8.chart.apis.google.com/chart?cht=bvg&amp;chs=35x17&amp;chd=t:2608590.00,2129478.00,2010312.00,14578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42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19" name="AutoShape 18" descr="http://0.chart.apis.google.com/chart?cht=bvg&amp;chs=35x17&amp;chd=t:1051277.00,269594.00,248340.00,3838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8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20" name="AutoShape 19" descr="http://1.chart.apis.google.com/chart?cht=bvg&amp;chs=35x17&amp;chd=t:436286.00,138521.00,63256.00,93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21" name="AutoShape 20" descr="http://2.chart.apis.google.com/chart?cht=bvg&amp;chs=35x17&amp;chd=t:1329221.00,1227365.00,556334.00,5651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304800</xdr:rowOff>
    </xdr:to>
    <xdr:sp macro="" textlink="">
      <xdr:nvSpPr>
        <xdr:cNvPr id="22" name="AutoShape 21" descr="http://3.chart.apis.google.com/chart?cht=bvg&amp;chs=35x17&amp;chd=t:439784.00,254678.00,250365.00,2269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57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23" name="AutoShape 22" descr="http://4.chart.apis.google.com/chart?cht=bvg&amp;chs=35x17&amp;chd=t:91814.00,104795.00,92307.00,962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89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24" name="AutoShape 23" descr="http://5.chart.apis.google.com/chart?cht=bvg&amp;chs=35x17&amp;chd=t:492937.00,781240.00,104524.00,1118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25" name="AutoShape 24" descr="http://6.chart.apis.google.com/chart?cht=bvg&amp;chs=35x17&amp;chd=t:7815096.00,4863062.00,4552260.00,3613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26" name="AutoShape 25" descr="http://7.chart.apis.google.com/chart?cht=bvg&amp;chs=35x17&amp;chd=t:4572560.00,2153670.00,2083766.00,1535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27" name="AutoShape 26" descr="http://8.chart.apis.google.com/chart?cht=bvg&amp;chs=35x17&amp;chd=t:4559133.00,2139242.00,2002896.00,152064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sp macro="" textlink="">
      <xdr:nvSpPr>
        <xdr:cNvPr id="28" name="AutoShape 27" descr="http://0.chart.apis.google.com/chart?cht=bvg&amp;chs=35x17&amp;chd=t:13427.00,14428.00,80871.00,144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0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29" name="AutoShape 28" descr="http://1.chart.apis.google.com/chart?cht=bvg&amp;chs=35x17&amp;chd=t:3242536.00,2527241.00,2302477.00,2078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24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30" name="AutoShape 29" descr="http://2.chart.apis.google.com/chart?cht=bvg&amp;chs=35x17&amp;chd=t:468575.00,422000.00,422000.00,422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43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304800</xdr:rowOff>
    </xdr:to>
    <xdr:sp macro="" textlink="">
      <xdr:nvSpPr>
        <xdr:cNvPr id="31" name="AutoShape 30" descr="http://3.chart.apis.google.com/chart?cht=bvg&amp;chs=35x17&amp;chd=t:1385224.00,869140.00,869140.00,8691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82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32" name="AutoShape 31" descr="http://4.chart.apis.google.com/chart?cht=bvg&amp;chs=35x17&amp;chd=t:639053.00,560148.00,465964.00,3510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20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33" name="AutoShape 32" descr="http://5.chart.apis.google.com/chart?cht=bvg&amp;chs=35x17&amp;chd=t:_,182151.00,166017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6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34" name="AutoShape 33" descr="http://6.chart.apis.google.com/chart?cht=bvg&amp;chs=35x17&amp;chd=t:7815096.00,4863062.00,4552260.00,3613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35" name="AutoShape 1" descr="http://0.chart.apis.google.com/chart?cht=bvg&amp;chs=35x17&amp;chd=t:5761451.00,5267603.00,4961315.00,44605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36" name="AutoShape 2" descr="http://1.chart.apis.google.com/chart?cht=bvg&amp;chs=35x17&amp;chd=t:4984219.00,4718955.00,4401835.00,39992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37" name="AutoShape 3" descr="http://2.chart.apis.google.com/chart?cht=bvg&amp;chs=35x17&amp;chd=t:777232.00,548649.00,559480.00,46129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260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38" name="AutoShape 4" descr="http://3.chart.apis.google.com/chart?cht=bvg&amp;chs=35x17&amp;chd=t:131573.00,159117.00,163990.00,15811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3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39" name="AutoShape 5" descr="http://4.chart.apis.google.com/chart?cht=bvg&amp;chs=35x17&amp;chd=t:227120.00,145820.00,178261.00,5044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40" name="AutoShape 6" descr="http://5.chart.apis.google.com/chart?cht=bvg&amp;chs=35x17&amp;chd=t:7832.00,5902.00,11474.00,916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41" name="AutoShape 7" descr="http://6.chart.apis.google.com/chart?cht=bvg&amp;chs=35x17&amp;chd=t:211778.00,189504.00,176337.00,23881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42" name="AutoShape 8" descr="http://7.chart.apis.google.com/chart?cht=bvg&amp;chs=35x17&amp;chd=t:494021.00,366539.00,357398.00,-1330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6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43" name="AutoShape 9" descr="http://8.chart.apis.google.com/chart?cht=bvg&amp;chs=35x17&amp;chd=t:52218.00,90678.00,16133.00,1516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41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44" name="AutoShape 10" descr="http://0.chart.apis.google.com/chart?cht=bvg&amp;chs=35x17&amp;chd=t:_,28474.00,22343.00,1458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6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45" name="AutoShape 11" descr="http://1.chart.apis.google.com/chart?cht=bvg&amp;chs=35x17&amp;chd=t:546239.00,485691.00,395874.00,331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1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46" name="AutoShape 12" descr="http://2.chart.apis.google.com/chart?cht=bvg&amp;chs=35x17&amp;chd=t:432691.00,402086.00,313773.00,75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47" name="AutoShape 13" descr="http://3.chart.apis.google.com/chart?cht=bvg&amp;chs=35x17&amp;chd=t:368091.00,341140.00,239359.00,1092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48" name="AutoShape 14" descr="http://4.chart.apis.google.com/chart?cht=bvg&amp;chs=35x17&amp;chd=t:1315.00,1333.00,1029.00,4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822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49" name="AutoShape 15" descr="http://5.chart.apis.google.com/chart?cht=bvg&amp;chs=35x17&amp;chd=t:3628092.00,3257897.00,3445352.00,322764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07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50" name="AutoShape 16" descr="http://6.chart.apis.google.com/chart?cht=bvg&amp;chs=35x17&amp;chd=t:2236855.00,1719356.00,1995074.00,10889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26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51" name="AutoShape 17" descr="http://7.chart.apis.google.com/chart?cht=bvg&amp;chs=35x17&amp;chd=t:402259.00,677679.00,577348.00,14233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04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52" name="AutoShape 18" descr="http://8.chart.apis.google.com/chart?cht=bvg&amp;chs=35x17&amp;chd=t:849952.00,645993.00,665165.00,18808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42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53" name="AutoShape 19" descr="http://0.chart.apis.google.com/chart?cht=bvg&amp;chs=35x17&amp;chd=t:102836.00,103035.00,111056.00,8326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8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54" name="AutoShape 20" descr="http://1.chart.apis.google.com/chart?cht=bvg&amp;chs=35x17&amp;chd=t:36190.00,111835.00,96708.00,321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55" name="AutoShape 21" descr="http://2.chart.apis.google.com/chart?cht=bvg&amp;chs=35x17&amp;chd=t:6028072.00,6091982.00,6102275.00,470434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0</xdr:rowOff>
    </xdr:to>
    <xdr:sp macro="" textlink="">
      <xdr:nvSpPr>
        <xdr:cNvPr id="56" name="AutoShape 22" descr="http://3.chart.apis.google.com/chart?cht=bvg&amp;chs=35x17&amp;chd=t:5523012.00,5590499.00,5588676.00,415027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572875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57" name="AutoShape 23" descr="http://4.chart.apis.google.com/chart?cht=bvg&amp;chs=35x17&amp;chd=t:8511.00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89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58" name="AutoShape 24" descr="http://5.chart.apis.google.com/chart?cht=bvg&amp;chs=35x17&amp;chd=t:370122.00,378303.00,356755.00,3453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59" name="AutoShape 25" descr="http://6.chart.apis.google.com/chart?cht=bvg&amp;chs=35x17&amp;chd=t:9656164.00,9349879.00,9547627.00,79319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60" name="AutoShape 26" descr="http://7.chart.apis.google.com/chart?cht=bvg&amp;chs=35x17&amp;chd=t:5330725.00,5377457.00,5925150.00,46191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61" name="AutoShape 27" descr="http://8.chart.apis.google.com/chart?cht=bvg&amp;chs=35x17&amp;chd=t:2177980.00,1521849.00,1819991.00,159630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sp macro="" textlink="">
      <xdr:nvSpPr>
        <xdr:cNvPr id="62" name="AutoShape 28" descr="http://0.chart.apis.google.com/chart?cht=bvg&amp;chs=35x17&amp;chd=t:3152745.00,3855608.00,4105158.00,302284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0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63" name="AutoShape 29" descr="http://1.chart.apis.google.com/chart?cht=bvg&amp;chs=35x17&amp;chd=t:4325439.00,3130771.00,2818638.00,25895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24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64" name="AutoShape 30" descr="http://2.chart.apis.google.com/chart?cht=bvg&amp;chs=35x17&amp;chd=t:2558575.00,2558575.00,2326000.00,2326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43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65" name="AutoShape 31" descr="http://4.chart.apis.google.com/chart?cht=bvg&amp;chs=35x17&amp;chd=t:678409.00,426453.00,285800.00,1061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20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66" name="AutoShape 32" descr="http://5.chart.apis.google.com/chart?cht=bvg&amp;chs=35x17&amp;chd=t:_,841651.00,803839.00,7233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6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67" name="AutoShape 33" descr="http://6.chart.apis.google.com/chart?cht=bvg&amp;chs=35x17&amp;chd=t:9656164.00,9349879.00,9547627.00,79319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123825</xdr:rowOff>
    </xdr:to>
    <xdr:sp macro="" textlink="">
      <xdr:nvSpPr>
        <xdr:cNvPr id="68" name="AutoShape 34" descr="http://7.chart.apis.google.com/chart?cht=bvg&amp;chs=35x17&amp;chd=t:5330725.00,5377457.00,5925150.00,46191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6305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2" name="AutoShape 1" descr="http://0.chart.apis.google.com/chart?cht=bvg&amp;chs=35x17&amp;chd=t:5316662.00,5002814.00,3142215.00,54759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3" name="AutoShape 2" descr="http://1.chart.apis.google.com/chart?cht=bvg&amp;chs=35x17&amp;chd=t:4857190.00,4591474.00,2822528.00,49899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4" name="AutoShape 3" descr="http://2.chart.apis.google.com/chart?cht=bvg&amp;chs=35x17&amp;chd=t:459471.00,411341.00,319687.00,4859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5" name="AutoShape 4" descr="http://3.chart.apis.google.com/chart?cht=bvg&amp;chs=35x17&amp;chd=t:39599.00,40786.00,30276.00,523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6" name="AutoShape 5" descr="http://4.chart.apis.google.com/chart?cht=bvg&amp;chs=35x17&amp;chd=t:39.00,_,36.00,3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7" name="AutoShape 6" descr="http://5.chart.apis.google.com/chart?cht=bvg&amp;chs=35x17&amp;chd=t:68.00,717.00,1103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8" name="AutoShape 7" descr="http://6.chart.apis.google.com/chart?cht=bvg&amp;chs=35x17&amp;chd=t:72209.00,24659.00,79019.00,2131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9" name="AutoShape 8" descr="http://7.chart.apis.google.com/chart?cht=bvg&amp;chs=35x17&amp;chd=t:440331.00,432276.00,274412.00,33176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10" name="AutoShape 9" descr="http://8.chart.apis.google.com/chart?cht=bvg&amp;chs=35x17&amp;chd=t:15265.00,10337.00,15569.00,157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11" name="AutoShape 10" descr="http://1.chart.apis.google.com/chart?cht=bvg&amp;chs=35x17&amp;chd=t:455596.00,442612.00,289982.00,3475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12" name="AutoShape 11" descr="http://2.chart.apis.google.com/chart?cht=bvg&amp;chs=35x17&amp;chd=t:365987.00,354916.00,240538.00,2837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13" name="AutoShape 12" descr="http://3.chart.apis.google.com/chart?cht=bvg&amp;chs=35x17&amp;chd=t:365987.00,354916.00,240538.00,25226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14" name="AutoShape 13" descr="http://4.chart.apis.google.com/chart?cht=bvg&amp;chs=35x17&amp;chd=t:7346.00,7206.00,4884.00,547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15" name="AutoShape 14" descr="http://5.chart.apis.google.com/chart?cht=bvg&amp;chs=35x17&amp;chd=t:8115143.00,7190422.00,6645212.00,64627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16" name="AutoShape 15" descr="http://6.chart.apis.google.com/chart?cht=bvg&amp;chs=35x17&amp;chd=t:2139299.00,1360997.00,1094320.00,144162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17" name="AutoShape 16" descr="http://7.chart.apis.google.com/chart?cht=bvg&amp;chs=35x17&amp;chd=t:1742000.00,1386000.00,1206100.00,9481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8" name="AutoShape 17" descr="http://8.chart.apis.google.com/chart?cht=bvg&amp;chs=35x17&amp;chd=t:2753735.00,2654120.00,2554426.00,260948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19" name="AutoShape 18" descr="http://0.chart.apis.google.com/chart?cht=bvg&amp;chs=35x17&amp;chd=t:992171.00,1286267.00,1311724.00,104272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20" name="AutoShape 19" descr="http://1.chart.apis.google.com/chart?cht=bvg&amp;chs=35x17&amp;chd=t:487937.00,503038.00,478642.00,42080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21" name="AutoShape 20" descr="http://2.chart.apis.google.com/chart?cht=bvg&amp;chs=35x17&amp;chd=t:1041522.00,1038201.00,980604.00,13444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114300</xdr:rowOff>
    </xdr:to>
    <xdr:sp macro="" textlink="">
      <xdr:nvSpPr>
        <xdr:cNvPr id="22" name="AutoShape 21" descr="http://3.chart.apis.google.com/chart?cht=bvg&amp;chs=35x17&amp;chd=t:464835.00,442474.00,454547.00,4397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23" name="AutoShape 22" descr="http://4.chart.apis.google.com/chart?cht=bvg&amp;chs=35x17&amp;chd=t:81896.00,86693.00,91017.00,9181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24" name="AutoShape 23" descr="http://5.chart.apis.google.com/chart?cht=bvg&amp;chs=35x17&amp;chd=t:175802.00,171559.00,127981.00,49293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25" name="AutoShape 24" descr="http://6.chart.apis.google.com/chart?cht=bvg&amp;chs=35x17&amp;chd=t:9156664.00,8228622.00,7625817.00,78071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26" name="AutoShape 25" descr="http://7.chart.apis.google.com/chart?cht=bvg&amp;chs=35x17&amp;chd=t:5128032.00,4696936.00,4142743.00,456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27" name="AutoShape 26" descr="http://8.chart.apis.google.com/chart?cht=bvg&amp;chs=35x17&amp;chd=t:5115988.00,4684274.00,4129282.00,45512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28" name="AutoShape 27" descr="http://0.chart.apis.google.com/chart?cht=bvg&amp;chs=35x17&amp;chd=t:12044.00,12662.00,13461.00,134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29" name="AutoShape 28" descr="http://1.chart.apis.google.com/chart?cht=bvg&amp;chs=35x17&amp;chd=t:4028633.00,3531687.00,3483073.00,324253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30" name="AutoShape 29" descr="http://2.chart.apis.google.com/chart?cht=bvg&amp;chs=35x17&amp;chd=t:491971.00,468575.00,468575.00,46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304800</xdr:rowOff>
    </xdr:to>
    <xdr:sp macro="" textlink="">
      <xdr:nvSpPr>
        <xdr:cNvPr id="31" name="AutoShape 30" descr="http://3.chart.apis.google.com/chart?cht=bvg&amp;chs=35x17&amp;chd=t:1492788.00,1385224.00,1385224.00,13852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32" name="AutoShape 31" descr="http://4.chart.apis.google.com/chart?cht=bvg&amp;chs=35x17&amp;chd=t:974664.00,608677.00,879591.00,6390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33" name="AutoShape 32" descr="http://6.chart.apis.google.com/chart?cht=bvg&amp;chs=35x17&amp;chd=t:9156664.00,8228622.00,7625817.00,78071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34" name="AutoShape 33" descr="http://7.chart.apis.google.com/chart?cht=bvg&amp;chs=35x17&amp;chd=t:5128032.00,4696936.00,4142743.00,456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2</xdr:row>
      <xdr:rowOff>304800</xdr:rowOff>
    </xdr:to>
    <xdr:sp macro="" textlink="">
      <xdr:nvSpPr>
        <xdr:cNvPr id="35" name="AutoShape 34" descr="http://0.chart.apis.google.com/chart?cht=bvg&amp;chs=35x17&amp;chd=t:3818960.00,2777244.00,1596812.00,26405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36" name="AutoShape 35" descr="http://1.chart.apis.google.com/chart?cht=bvg&amp;chs=35x17&amp;chd=t:3529292.00,2565021.00,1472828.00,245950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37" name="AutoShape 36" descr="http://2.chart.apis.google.com/chart?cht=bvg&amp;chs=35x17&amp;chd=t:289667.00,212223.00,123985.00,1810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5</xdr:row>
      <xdr:rowOff>304800</xdr:rowOff>
    </xdr:to>
    <xdr:sp macro="" textlink="">
      <xdr:nvSpPr>
        <xdr:cNvPr id="38" name="AutoShape 37" descr="http://3.chart.apis.google.com/chart?cht=bvg&amp;chs=35x17&amp;chd=t:24981.00,24346.00,24465.00,353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114300</xdr:rowOff>
    </xdr:to>
    <xdr:sp macro="" textlink="">
      <xdr:nvSpPr>
        <xdr:cNvPr id="39" name="AutoShape 38" descr="http://4.chart.apis.google.com/chart?cht=bvg&amp;chs=35x17&amp;chd=t:624.00,622.00,5.00,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104775</xdr:rowOff>
    </xdr:to>
    <xdr:sp macro="" textlink="">
      <xdr:nvSpPr>
        <xdr:cNvPr id="40" name="AutoShape 39" descr="http://5.chart.apis.google.com/chart?cht=bvg&amp;chs=35x17&amp;chd=t:_,_,0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8</xdr:row>
      <xdr:rowOff>304800</xdr:rowOff>
    </xdr:to>
    <xdr:sp macro="" textlink="">
      <xdr:nvSpPr>
        <xdr:cNvPr id="41" name="AutoShape 40" descr="http://6.chart.apis.google.com/chart?cht=bvg&amp;chs=35x17&amp;chd=t:46650.00,46463.00,56579.00,780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42" name="AutoShape 41" descr="http://7.chart.apis.google.com/chart?cht=bvg&amp;chs=35x17&amp;chd=t:270815.00,192053.00,92762.00,1382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43" name="AutoShape 42" descr="http://8.chart.apis.google.com/chart?cht=bvg&amp;chs=35x17&amp;chd=t:5726.00,11430.00,6327.00,-773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11</xdr:row>
      <xdr:rowOff>304800</xdr:rowOff>
    </xdr:to>
    <xdr:sp macro="" textlink="">
      <xdr:nvSpPr>
        <xdr:cNvPr id="44" name="AutoShape 43" descr="http://0.chart.apis.google.com/chart?cht=bvg&amp;chs=35x17&amp;chd=t:_,_,0.00,37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12</xdr:row>
      <xdr:rowOff>304800</xdr:rowOff>
    </xdr:to>
    <xdr:sp macro="" textlink="">
      <xdr:nvSpPr>
        <xdr:cNvPr id="45" name="AutoShape 44" descr="http://1.chart.apis.google.com/chart?cht=bvg&amp;chs=35x17&amp;chd=t:276541.00,203483.00,99089.00,13433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13</xdr:row>
      <xdr:rowOff>304800</xdr:rowOff>
    </xdr:to>
    <xdr:sp macro="" textlink="">
      <xdr:nvSpPr>
        <xdr:cNvPr id="46" name="AutoShape 45" descr="http://2.chart.apis.google.com/chart?cht=bvg&amp;chs=35x17&amp;chd=t:210241.00,159005.00,79845.00,1009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14</xdr:row>
      <xdr:rowOff>304800</xdr:rowOff>
    </xdr:to>
    <xdr:sp macro="" textlink="">
      <xdr:nvSpPr>
        <xdr:cNvPr id="47" name="AutoShape 46" descr="http://3.chart.apis.google.com/chart?cht=bvg&amp;chs=35x17&amp;chd=t:198617.00,141483.00,73714.00,9257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15</xdr:row>
      <xdr:rowOff>304800</xdr:rowOff>
    </xdr:to>
    <xdr:sp macro="" textlink="">
      <xdr:nvSpPr>
        <xdr:cNvPr id="48" name="AutoShape 47" descr="http://4.chart.apis.google.com/chart?cht=bvg&amp;chs=35x17&amp;chd=t:4447.00,3190.00,1662.00,219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114300</xdr:rowOff>
    </xdr:to>
    <xdr:sp macro="" textlink="">
      <xdr:nvSpPr>
        <xdr:cNvPr id="49" name="AutoShape 48" descr="http://5.chart.apis.google.com/chart?cht=bvg&amp;chs=35x17&amp;chd=t:5749137.00,4878681.00,4185404.00,363569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19</xdr:row>
      <xdr:rowOff>304800</xdr:rowOff>
    </xdr:to>
    <xdr:sp macro="" textlink="">
      <xdr:nvSpPr>
        <xdr:cNvPr id="50" name="AutoShape 49" descr="http://6.chart.apis.google.com/chart?cht=bvg&amp;chs=35x17&amp;chd=t:1250110.00,882142.00,881895.00,46902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20</xdr:row>
      <xdr:rowOff>304800</xdr:rowOff>
    </xdr:to>
    <xdr:sp macro="" textlink="">
      <xdr:nvSpPr>
        <xdr:cNvPr id="51" name="AutoShape 50" descr="http://7.chart.apis.google.com/chart?cht=bvg&amp;chs=35x17&amp;chd=t:1023100.00,1098100.00,903100.00,6290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21</xdr:row>
      <xdr:rowOff>304800</xdr:rowOff>
    </xdr:to>
    <xdr:sp macro="" textlink="">
      <xdr:nvSpPr>
        <xdr:cNvPr id="52" name="AutoShape 51" descr="http://8.chart.apis.google.com/chart?cht=bvg&amp;chs=35x17&amp;chd=t:2149442.00,1926354.00,1783691.00,21294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114300</xdr:rowOff>
    </xdr:to>
    <xdr:sp macro="" textlink="">
      <xdr:nvSpPr>
        <xdr:cNvPr id="53" name="AutoShape 52" descr="http://0.chart.apis.google.com/chart?cht=bvg&amp;chs=35x17&amp;chd=t:998774.00,722205.00,469821.00,2695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23</xdr:row>
      <xdr:rowOff>304800</xdr:rowOff>
    </xdr:to>
    <xdr:sp macro="" textlink="">
      <xdr:nvSpPr>
        <xdr:cNvPr id="54" name="AutoShape 53" descr="http://1.chart.apis.google.com/chart?cht=bvg&amp;chs=35x17&amp;chd=t:327711.00,249879.00,146897.00,13852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114300</xdr:rowOff>
    </xdr:to>
    <xdr:sp macro="" textlink="">
      <xdr:nvSpPr>
        <xdr:cNvPr id="55" name="AutoShape 54" descr="http://2.chart.apis.google.com/chart?cht=bvg&amp;chs=35x17&amp;chd=t:927509.00,837828.00,811442.00,12273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114300</xdr:rowOff>
    </xdr:to>
    <xdr:sp macro="" textlink="">
      <xdr:nvSpPr>
        <xdr:cNvPr id="56" name="AutoShape 55" descr="http://3.chart.apis.google.com/chart?cht=bvg&amp;chs=35x17&amp;chd=t:429072.00,359227.00,258520.00,2546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104775</xdr:rowOff>
    </xdr:to>
    <xdr:sp macro="" textlink="">
      <xdr:nvSpPr>
        <xdr:cNvPr id="57" name="AutoShape 56" descr="http://4.chart.apis.google.com/chart?cht=bvg&amp;chs=35x17&amp;chd=t:102405.00,103202.00,103999.00,1047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304800</xdr:rowOff>
    </xdr:to>
    <xdr:sp macro="" textlink="">
      <xdr:nvSpPr>
        <xdr:cNvPr id="58" name="AutoShape 57" descr="http://5.chart.apis.google.com/chart?cht=bvg&amp;chs=35x17&amp;chd=t:177829.00,163402.00,280381.00,7812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114300</xdr:rowOff>
    </xdr:to>
    <xdr:sp macro="" textlink="">
      <xdr:nvSpPr>
        <xdr:cNvPr id="59" name="AutoShape 58" descr="http://6.chart.apis.google.com/chart?cht=bvg&amp;chs=35x17&amp;chd=t:6676646.00,5716509.00,4996847.00,48630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60" name="AutoShape 59" descr="http://7.chart.apis.google.com/chart?cht=bvg&amp;chs=35x17&amp;chd=t:3717408.00,3013284.00,2216815.00,21536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61" name="AutoShape 60" descr="http://8.chart.apis.google.com/chart?cht=bvg&amp;chs=35x17&amp;chd=t:3703962.00,2999593.00,2200438.00,213924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114300</xdr:rowOff>
    </xdr:to>
    <xdr:sp macro="" textlink="">
      <xdr:nvSpPr>
        <xdr:cNvPr id="62" name="AutoShape 61" descr="http://0.chart.apis.google.com/chart?cht=bvg&amp;chs=35x17&amp;chd=t:13447.00,13691.00,16378.00,144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114300</xdr:rowOff>
    </xdr:to>
    <xdr:sp macro="" textlink="">
      <xdr:nvSpPr>
        <xdr:cNvPr id="63" name="AutoShape 62" descr="http://1.chart.apis.google.com/chart?cht=bvg&amp;chs=35x17&amp;chd=t:2959237.00,2703225.00,2780031.00,252724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304800</xdr:rowOff>
    </xdr:to>
    <xdr:sp macro="" textlink="">
      <xdr:nvSpPr>
        <xdr:cNvPr id="64" name="AutoShape 63" descr="http://2.chart.apis.google.com/chart?cht=bvg&amp;chs=35x17&amp;chd=t:432530.00,422000.00,422000.00,422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304800</xdr:rowOff>
    </xdr:to>
    <xdr:sp macro="" textlink="">
      <xdr:nvSpPr>
        <xdr:cNvPr id="65" name="AutoShape 64" descr="http://3.chart.apis.google.com/chart?cht=bvg&amp;chs=35x17&amp;chd=t:895421.00,869140.00,869140.00,8691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304800</xdr:rowOff>
    </xdr:to>
    <xdr:sp macro="" textlink="">
      <xdr:nvSpPr>
        <xdr:cNvPr id="66" name="AutoShape 65" descr="http://4.chart.apis.google.com/chart?cht=bvg&amp;chs=35x17&amp;chd=t:664294.00,465842.00,629145.00,56014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304800</xdr:rowOff>
    </xdr:to>
    <xdr:sp macro="" textlink="">
      <xdr:nvSpPr>
        <xdr:cNvPr id="67" name="AutoShape 66" descr="http://5.chart.apis.google.com/chart?cht=bvg&amp;chs=35x17&amp;chd=t:_,_,0.00,18215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3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304800</xdr:rowOff>
    </xdr:to>
    <xdr:sp macro="" textlink="">
      <xdr:nvSpPr>
        <xdr:cNvPr id="68" name="AutoShape 67" descr="http://6.chart.apis.google.com/chart?cht=bvg&amp;chs=35x17&amp;chd=t:6676646.00,5716509.00,4996847.00,48630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39</xdr:row>
      <xdr:rowOff>304800</xdr:rowOff>
    </xdr:to>
    <xdr:sp macro="" textlink="">
      <xdr:nvSpPr>
        <xdr:cNvPr id="69" name="AutoShape 68" descr="http://7.chart.apis.google.com/chart?cht=bvg&amp;chs=35x17&amp;chd=t:3717408.00,3013284.00,2216815.00,21536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6105525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70" name="AutoShape 1" descr="http://0.chart.apis.google.com/chart?cht=bvg&amp;chs=35x17&amp;chd=t:1602141.00,1737110.00,1533691.00,16759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71" name="AutoShape 2" descr="http://1.chart.apis.google.com/chart?cht=bvg&amp;chs=35x17&amp;chd=t:1416913.00,1520026.00,1383687.00,14242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72" name="AutoShape 3" descr="http://2.chart.apis.google.com/chart?cht=bvg&amp;chs=35x17&amp;chd=t:185229.00,217084.00,150004.00,25162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73" name="AutoShape 4" descr="http://3.chart.apis.google.com/chart?cht=bvg&amp;chs=35x17&amp;chd=t:35559.00,29031.00,47056.00,4046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123825</xdr:rowOff>
    </xdr:to>
    <xdr:sp macro="" textlink="">
      <xdr:nvSpPr>
        <xdr:cNvPr id="74" name="AutoShape 5" descr="http://4.chart.apis.google.com/chart?cht=bvg&amp;chs=35x17&amp;chd=t:31153.00,28131.00,36109.00,326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486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75" name="AutoShape 6" descr="http://5.chart.apis.google.com/chart?cht=bvg&amp;chs=35x17&amp;chd=t:1828.00,1742.00,1747.00,180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76" name="AutoShape 7" descr="http://6.chart.apis.google.com/chart?cht=bvg&amp;chs=35x17&amp;chd=t:56918.00,60991.00,50143.00,534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77" name="AutoShape 8" descr="http://7.chart.apis.google.com/chart?cht=bvg&amp;chs=35x17&amp;chd=t:130889.00,159322.00,115114.00,20410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78" name="AutoShape 9" descr="http://8.chart.apis.google.com/chart?cht=bvg&amp;chs=35x17&amp;chd=t:10930.00,16810.00,6913.00,1827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79" name="AutoShape 10" descr="http://0.chart.apis.google.com/chart?cht=bvg&amp;chs=35x17&amp;chd=t:7761.00,_,_,59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80" name="AutoShape 11" descr="http://1.chart.apis.google.com/chart?cht=bvg&amp;chs=35x17&amp;chd=t:149579.00,176132.00,122027.00,22832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81" name="AutoShape 12" descr="http://2.chart.apis.google.com/chart?cht=bvg&amp;chs=35x17&amp;chd=t:126571.00,142832.00,99203.00,1786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82" name="AutoShape 13" descr="http://3.chart.apis.google.com/chart?cht=bvg&amp;chs=35x17&amp;chd=t:108912.00,109269.00,74245.00,1547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83" name="AutoShape 14" descr="http://4.chart.apis.google.com/chart?cht=bvg&amp;chs=35x17&amp;chd=t:387.00,427.00,290.00,60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84" name="AutoShape 15" descr="http://5.chart.apis.google.com/chart?cht=bvg&amp;chs=35x17&amp;chd=t:4009286.00,3906772.00,3835486.00,36411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85" name="AutoShape 16" descr="http://6.chart.apis.google.com/chart?cht=bvg&amp;chs=35x17&amp;chd=t:1895814.00,1899107.00,2134156.00,22353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86" name="AutoShape 17" descr="http://7.chart.apis.google.com/chart?cht=bvg&amp;chs=35x17&amp;chd=t:1057500.00,931742.00,475342.00,40375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87" name="AutoShape 18" descr="http://8.chart.apis.google.com/chart?cht=bvg&amp;chs=35x17&amp;chd=t:951046.00,987830.00,1132998.00,8630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88" name="AutoShape 19" descr="http://0.chart.apis.google.com/chart?cht=bvg&amp;chs=35x17&amp;chd=t:62814.00,51051.00,46780.00,10283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89" name="AutoShape 20" descr="http://1.chart.apis.google.com/chart?cht=bvg&amp;chs=35x17&amp;chd=t:42113.00,37042.00,46210.00,361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90" name="AutoShape 21" descr="http://2.chart.apis.google.com/chart?cht=bvg&amp;chs=35x17&amp;chd=t:5542089.00,5740219.00,5852572.00,602029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114300</xdr:rowOff>
    </xdr:to>
    <xdr:sp macro="" textlink="">
      <xdr:nvSpPr>
        <xdr:cNvPr id="91" name="AutoShape 22" descr="http://3.chart.apis.google.com/chart?cht=bvg&amp;chs=35x17&amp;chd=t:5184835.00,5302224.00,5401896.00,55228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92" name="AutoShape 23" descr="http://4.chart.apis.google.com/chart?cht=bvg&amp;chs=35x17&amp;chd=t:_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93" name="AutoShape 24" descr="http://5.chart.apis.google.com/chart?cht=bvg&amp;chs=35x17&amp;chd=t:227206.00,292059.00,309846.00,3715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94" name="AutoShape 25" descr="http://6.chart.apis.google.com/chart?cht=bvg&amp;chs=35x17&amp;chd=t:9551375.00,9646991.00,9688057.00,96614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95" name="AutoShape 26" descr="http://7.chart.apis.google.com/chart?cht=bvg&amp;chs=35x17&amp;chd=t:5326182.00,5142709.00,5263640.00,53378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96" name="AutoShape 27" descr="http://8.chart.apis.google.com/chart?cht=bvg&amp;chs=35x17&amp;chd=t:2143823.00,1842224.00,2142338.00,210024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97" name="AutoShape 28" descr="http://0.chart.apis.google.com/chart?cht=bvg&amp;chs=35x17&amp;chd=t:3182359.00,3300485.00,3121303.00,32376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98" name="AutoShape 29" descr="http://1.chart.apis.google.com/chart?cht=bvg&amp;chs=35x17&amp;chd=t:4225193.00,4504282.00,4424417.00,432361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99" name="AutoShape 30" descr="http://2.chart.apis.google.com/chart?cht=bvg&amp;chs=35x17&amp;chd=t:2814402.00,2558575.00,2558575.00,255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100" name="AutoShape 31" descr="http://4.chart.apis.google.com/chart?cht=bvg&amp;chs=35x17&amp;chd=t:453453.00,809593.00,752654.00,6767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101" name="AutoShape 32" descr="http://6.chart.apis.google.com/chart?cht=bvg&amp;chs=35x17&amp;chd=t:9551375.00,9646991.00,9688057.00,96614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102" name="AutoShape 33" descr="http://7.chart.apis.google.com/chart?cht=bvg&amp;chs=35x17&amp;chd=t:5326182.00,5142709.00,5263640.00,53378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2</xdr:row>
      <xdr:rowOff>304800</xdr:rowOff>
    </xdr:to>
    <xdr:sp macro="" textlink="">
      <xdr:nvSpPr>
        <xdr:cNvPr id="103" name="AutoShape 34" descr="http://0.chart.apis.google.com/chart?cht=bvg&amp;chs=35x17&amp;chd=t:1511482.00,1414932.00,1117331.00,137698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104" name="AutoShape 35" descr="http://1.chart.apis.google.com/chart?cht=bvg&amp;chs=35x17&amp;chd=t:1289337.00,1226631.00,1007117.00,118484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5" name="AutoShape 36" descr="http://2.chart.apis.google.com/chart?cht=bvg&amp;chs=35x17&amp;chd=t:222145.00,188301.00,110215.00,19214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5</xdr:row>
      <xdr:rowOff>304800</xdr:rowOff>
    </xdr:to>
    <xdr:sp macro="" textlink="">
      <xdr:nvSpPr>
        <xdr:cNvPr id="106" name="AutoShape 37" descr="http://3.chart.apis.google.com/chart?cht=bvg&amp;chs=35x17&amp;chd=t:26803.00,32163.00,32573.00,3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123825</xdr:rowOff>
    </xdr:to>
    <xdr:sp macro="" textlink="">
      <xdr:nvSpPr>
        <xdr:cNvPr id="107" name="AutoShape 38" descr="http://4.chart.apis.google.com/chart?cht=bvg&amp;chs=35x17&amp;chd=t:111594.00,53936.00,26425.00,384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486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104775</xdr:rowOff>
    </xdr:to>
    <xdr:sp macro="" textlink="">
      <xdr:nvSpPr>
        <xdr:cNvPr id="108" name="AutoShape 39" descr="http://5.chart.apis.google.com/chart?cht=bvg&amp;chs=35x17&amp;chd=t:2088.00,2251.00,794.00,105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8</xdr:row>
      <xdr:rowOff>304800</xdr:rowOff>
    </xdr:to>
    <xdr:sp macro="" textlink="">
      <xdr:nvSpPr>
        <xdr:cNvPr id="109" name="AutoShape 40" descr="http://6.chart.apis.google.com/chart?cht=bvg&amp;chs=35x17&amp;chd=t:54532.00,63367.00,42159.00,6023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110" name="AutoShape 41" descr="http://7.chart.apis.google.com/chart?cht=bvg&amp;chs=35x17&amp;chd=t:80735.00,100910.00,73410.00,12709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11" name="AutoShape 42" descr="http://8.chart.apis.google.com/chart?cht=bvg&amp;chs=35x17&amp;chd=t:8890.00,21259.00,4160.00,56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11</xdr:row>
      <xdr:rowOff>304800</xdr:rowOff>
    </xdr:to>
    <xdr:sp macro="" textlink="">
      <xdr:nvSpPr>
        <xdr:cNvPr id="112" name="AutoShape 43" descr="http://0.chart.apis.google.com/chart?cht=bvg&amp;chs=35x17&amp;chd=t:10535.00,9043.00,6400.00,916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12</xdr:row>
      <xdr:rowOff>304800</xdr:rowOff>
    </xdr:to>
    <xdr:sp macro="" textlink="">
      <xdr:nvSpPr>
        <xdr:cNvPr id="113" name="AutoShape 44" descr="http://1.chart.apis.google.com/chart?cht=bvg&amp;chs=35x17&amp;chd=t:100160.00,131213.00,83970.00,1419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13</xdr:row>
      <xdr:rowOff>304800</xdr:rowOff>
    </xdr:to>
    <xdr:sp macro="" textlink="">
      <xdr:nvSpPr>
        <xdr:cNvPr id="114" name="AutoShape 45" descr="http://2.chart.apis.google.com/chart?cht=bvg&amp;chs=35x17&amp;chd=t:76173.00,106229.00,67790.00,1104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14</xdr:row>
      <xdr:rowOff>304800</xdr:rowOff>
    </xdr:to>
    <xdr:sp macro="" textlink="">
      <xdr:nvSpPr>
        <xdr:cNvPr id="115" name="AutoShape 46" descr="http://3.chart.apis.google.com/chart?cht=bvg&amp;chs=35x17&amp;chd=t:61615.00,83164.00,51266.00,929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15</xdr:row>
      <xdr:rowOff>304800</xdr:rowOff>
    </xdr:to>
    <xdr:sp macro="" textlink="">
      <xdr:nvSpPr>
        <xdr:cNvPr id="116" name="AutoShape 47" descr="http://4.chart.apis.google.com/chart?cht=bvg&amp;chs=35x17&amp;chd=t:241.00,325.00,200.00,4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114300</xdr:rowOff>
    </xdr:to>
    <xdr:sp macro="" textlink="">
      <xdr:nvSpPr>
        <xdr:cNvPr id="117" name="AutoShape 48" descr="http://5.chart.apis.google.com/chart?cht=bvg&amp;chs=35x17&amp;chd=t:3524382.00,3522566.00,3363161.00,32566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19</xdr:row>
      <xdr:rowOff>304800</xdr:rowOff>
    </xdr:to>
    <xdr:sp macro="" textlink="">
      <xdr:nvSpPr>
        <xdr:cNvPr id="118" name="AutoShape 49" descr="http://6.chart.apis.google.com/chart?cht=bvg&amp;chs=35x17&amp;chd=t:2094560.00,1909311.00,1910623.00,17215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20</xdr:row>
      <xdr:rowOff>304800</xdr:rowOff>
    </xdr:to>
    <xdr:sp macro="" textlink="">
      <xdr:nvSpPr>
        <xdr:cNvPr id="119" name="AutoShape 50" descr="http://7.chart.apis.google.com/chart?cht=bvg&amp;chs=35x17&amp;chd=t:377816.00,462854.00,647248.00,6976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21</xdr:row>
      <xdr:rowOff>304800</xdr:rowOff>
    </xdr:to>
    <xdr:sp macro="" textlink="">
      <xdr:nvSpPr>
        <xdr:cNvPr id="120" name="AutoShape 51" descr="http://8.chart.apis.google.com/chart?cht=bvg&amp;chs=35x17&amp;chd=t:916434.00,1032563.00,687707.00,6456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114300</xdr:rowOff>
    </xdr:to>
    <xdr:sp macro="" textlink="">
      <xdr:nvSpPr>
        <xdr:cNvPr id="121" name="AutoShape 52" descr="http://0.chart.apis.google.com/chart?cht=bvg&amp;chs=35x17&amp;chd=t:86161.00,72563.00,66882.00,10344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23</xdr:row>
      <xdr:rowOff>304800</xdr:rowOff>
    </xdr:to>
    <xdr:sp macro="" textlink="">
      <xdr:nvSpPr>
        <xdr:cNvPr id="122" name="AutoShape 53" descr="http://1.chart.apis.google.com/chart?cht=bvg&amp;chs=35x17&amp;chd=t:49410.00,45276.00,50701.00,883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114300</xdr:rowOff>
    </xdr:to>
    <xdr:sp macro="" textlink="">
      <xdr:nvSpPr>
        <xdr:cNvPr id="123" name="AutoShape 54" descr="http://2.chart.apis.google.com/chart?cht=bvg&amp;chs=35x17&amp;chd=t:6203300.00,6199017.00,6034304.00,609449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114300</xdr:rowOff>
    </xdr:to>
    <xdr:sp macro="" textlink="">
      <xdr:nvSpPr>
        <xdr:cNvPr id="124" name="AutoShape 55" descr="http://3.chart.apis.google.com/chart?cht=bvg&amp;chs=35x17&amp;chd=t:5658278.00,5756186.00,3976201.00,55934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104775</xdr:rowOff>
    </xdr:to>
    <xdr:sp macro="" textlink="">
      <xdr:nvSpPr>
        <xdr:cNvPr id="125" name="AutoShape 56" descr="http://4.chart.apis.google.com/chart?cht=bvg&amp;chs=35x17&amp;chd=t:8511.00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304800</xdr:rowOff>
    </xdr:to>
    <xdr:sp macro="" textlink="">
      <xdr:nvSpPr>
        <xdr:cNvPr id="126" name="AutoShape 57" descr="http://5.chart.apis.google.com/chart?cht=bvg&amp;chs=35x17&amp;chd=t:382012.00,322763.00,381360.00,37734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114300</xdr:rowOff>
    </xdr:to>
    <xdr:sp macro="" textlink="">
      <xdr:nvSpPr>
        <xdr:cNvPr id="127" name="AutoShape 58" descr="http://6.chart.apis.google.com/chart?cht=bvg&amp;chs=35x17&amp;chd=t:9727682.00,9721583.00,9397465.00,93511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128" name="AutoShape 59" descr="http://7.chart.apis.google.com/chart?cht=bvg&amp;chs=35x17&amp;chd=t:5583027.00,5653756.00,5377640.00,53837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129" name="AutoShape 60" descr="http://8.chart.apis.google.com/chart?cht=bvg&amp;chs=35x17&amp;chd=t:1732630.00,1968878.00,1535838.00,15669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114300</xdr:rowOff>
    </xdr:to>
    <xdr:sp macro="" textlink="">
      <xdr:nvSpPr>
        <xdr:cNvPr id="130" name="AutoShape 61" descr="http://0.chart.apis.google.com/chart?cht=bvg&amp;chs=35x17&amp;chd=t:3850397.00,3684878.00,3841802.00,38167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114300</xdr:rowOff>
    </xdr:to>
    <xdr:sp macro="" textlink="">
      <xdr:nvSpPr>
        <xdr:cNvPr id="131" name="AutoShape 62" descr="http://1.chart.apis.google.com/chart?cht=bvg&amp;chs=35x17&amp;chd=t:4144655.00,4067826.00,4019825.00,31238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304800</xdr:rowOff>
    </xdr:to>
    <xdr:sp macro="" textlink="">
      <xdr:nvSpPr>
        <xdr:cNvPr id="132" name="AutoShape 63" descr="http://2.chart.apis.google.com/chart?cht=bvg&amp;chs=35x17&amp;chd=t:2558575.00,2558575.00,2558575.00,255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304800</xdr:rowOff>
    </xdr:to>
    <xdr:sp macro="" textlink="">
      <xdr:nvSpPr>
        <xdr:cNvPr id="133" name="AutoShape 64" descr="http://3.chart.apis.google.com/chart?cht=bvg&amp;chs=35x17&amp;chd=t:_,_,0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304800</xdr:rowOff>
    </xdr:to>
    <xdr:sp macro="" textlink="">
      <xdr:nvSpPr>
        <xdr:cNvPr id="134" name="AutoShape 65" descr="http://4.chart.apis.google.com/chart?cht=bvg&amp;chs=35x17&amp;chd=t:521743.00,499235.00,461452.00,4195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304800</xdr:rowOff>
    </xdr:to>
    <xdr:sp macro="" textlink="">
      <xdr:nvSpPr>
        <xdr:cNvPr id="135" name="AutoShape 66" descr="http://5.chart.apis.google.com/chart?cht=bvg&amp;chs=35x17&amp;chd=t:_,_,0.00,8436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3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304800</xdr:rowOff>
    </xdr:to>
    <xdr:sp macro="" textlink="">
      <xdr:nvSpPr>
        <xdr:cNvPr id="136" name="AutoShape 67" descr="http://6.chart.apis.google.com/chart?cht=bvg&amp;chs=35x17&amp;chd=t:9727682.00,9721583.00,9397465.00,93511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39</xdr:row>
      <xdr:rowOff>304800</xdr:rowOff>
    </xdr:to>
    <xdr:sp macro="" textlink="">
      <xdr:nvSpPr>
        <xdr:cNvPr id="137" name="AutoShape 68" descr="http://7.chart.apis.google.com/chart?cht=bvg&amp;chs=35x17&amp;chd=t:5583027.00,5653756.00,5377640.00,53837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6105525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10584</xdr:colOff>
      <xdr:row>2</xdr:row>
      <xdr:rowOff>10584</xdr:rowOff>
    </xdr:from>
    <xdr:to>
      <xdr:col>10</xdr:col>
      <xdr:colOff>877192</xdr:colOff>
      <xdr:row>17</xdr:row>
      <xdr:rowOff>105834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7167" y="328084"/>
          <a:ext cx="3131442" cy="24765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2" name="AutoShape 1" descr="http://0.chart.apis.google.com/chart?cht=bvg&amp;chs=35x17&amp;chd=t:13668916.00,7633622.00,6189651.00,447727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3" name="AutoShape 2" descr="http://1.chart.apis.google.com/chart?cht=bvg&amp;chs=35x17&amp;chd=t:12557080.00,7077702.00,5725278.00,41546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4" name="AutoShape 3" descr="http://2.chart.apis.google.com/chart?cht=bvg&amp;chs=35x17&amp;chd=t:1111836.00,555920.00,464373.00,32261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260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5" name="AutoShape 4" descr="http://3.chart.apis.google.com/chart?cht=bvg&amp;chs=35x17&amp;chd=t:126103.00,118764.00,118291.00,9210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3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6" name="AutoShape 5" descr="http://4.chart.apis.google.com/chart?cht=bvg&amp;chs=35x17&amp;chd=t:1591.00,373.00,-956.00,21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7" name="AutoShape 6" descr="http://6.chart.apis.google.com/chart?cht=bvg&amp;chs=35x17&amp;chd=t:362817.00,214752.00,216762.00,1222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8" name="AutoShape 7" descr="http://7.chart.apis.google.com/chart?cht=bvg&amp;chs=35x17&amp;chd=t:887394.00,459559.00,366858.00,2922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6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9" name="AutoShape 8" descr="http://8.chart.apis.google.com/chart?cht=bvg&amp;chs=35x17&amp;chd=t:39275.00,13995.00,16768.00,74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41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10" name="AutoShape 9" descr="http://0.chart.apis.google.com/chart?cht=bvg&amp;chs=35x17&amp;chd=t:_,-9267.00,9525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6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11" name="AutoShape 10" descr="http://1.chart.apis.google.com/chart?cht=bvg&amp;chs=35x17&amp;chd=t:926669.00,464287.00,393151.00,2997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1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12" name="AutoShape 11" descr="http://2.chart.apis.google.com/chart?cht=bvg&amp;chs=35x17&amp;chd=t:732803.00,357466.00,279878.00,2185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13" name="AutoShape 12" descr="http://3.chart.apis.google.com/chart?cht=bvg&amp;chs=35x17&amp;chd=t:666081.00,357466.00,257138.00,2185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14" name="AutoShape 13" descr="http://4.chart.apis.google.com/chart?cht=bvg&amp;chs=35x17&amp;chd=t:14770.00,_,6103.00,559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822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15" name="AutoShape 14" descr="http://5.chart.apis.google.com/chart?cht=bvg&amp;chs=35x17&amp;chd=t:6485875.00,3635696.00,3995926.00,30478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07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16" name="AutoShape 15" descr="http://6.chart.apis.google.com/chart?cht=bvg&amp;chs=35x17&amp;chd=t:1461622.00,469023.00,618518.00,6814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26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17" name="AutoShape 16" descr="http://7.chart.apis.google.com/chart?cht=bvg&amp;chs=35x17&amp;chd=t:928100.00,629080.00,1055500.00,5153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04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8" name="AutoShape 17" descr="http://8.chart.apis.google.com/chart?cht=bvg&amp;chs=35x17&amp;chd=t:2608590.00,2129478.00,2010312.00,14578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42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19" name="AutoShape 18" descr="http://0.chart.apis.google.com/chart?cht=bvg&amp;chs=35x17&amp;chd=t:1051277.00,269594.00,248340.00,3838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8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20" name="AutoShape 19" descr="http://1.chart.apis.google.com/chart?cht=bvg&amp;chs=35x17&amp;chd=t:436286.00,138521.00,63256.00,93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21" name="AutoShape 20" descr="http://2.chart.apis.google.com/chart?cht=bvg&amp;chs=35x17&amp;chd=t:1329221.00,1227365.00,556334.00,5651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304800</xdr:rowOff>
    </xdr:to>
    <xdr:sp macro="" textlink="">
      <xdr:nvSpPr>
        <xdr:cNvPr id="22" name="AutoShape 21" descr="http://3.chart.apis.google.com/chart?cht=bvg&amp;chs=35x17&amp;chd=t:439784.00,254678.00,250365.00,2269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57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23" name="AutoShape 22" descr="http://4.chart.apis.google.com/chart?cht=bvg&amp;chs=35x17&amp;chd=t:91814.00,104795.00,92307.00,962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89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24" name="AutoShape 23" descr="http://5.chart.apis.google.com/chart?cht=bvg&amp;chs=35x17&amp;chd=t:492937.00,781240.00,104524.00,1118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25" name="AutoShape 24" descr="http://6.chart.apis.google.com/chart?cht=bvg&amp;chs=35x17&amp;chd=t:7815096.00,4863062.00,4552260.00,3613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26" name="AutoShape 25" descr="http://7.chart.apis.google.com/chart?cht=bvg&amp;chs=35x17&amp;chd=t:4572560.00,2153670.00,2083766.00,1535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27" name="AutoShape 26" descr="http://8.chart.apis.google.com/chart?cht=bvg&amp;chs=35x17&amp;chd=t:4559133.00,2139242.00,2002896.00,152064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sp macro="" textlink="">
      <xdr:nvSpPr>
        <xdr:cNvPr id="28" name="AutoShape 27" descr="http://0.chart.apis.google.com/chart?cht=bvg&amp;chs=35x17&amp;chd=t:13427.00,14428.00,80871.00,144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0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29" name="AutoShape 28" descr="http://1.chart.apis.google.com/chart?cht=bvg&amp;chs=35x17&amp;chd=t:3242536.00,2527241.00,2302477.00,2078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24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30" name="AutoShape 29" descr="http://2.chart.apis.google.com/chart?cht=bvg&amp;chs=35x17&amp;chd=t:468575.00,422000.00,422000.00,422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43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304800</xdr:rowOff>
    </xdr:to>
    <xdr:sp macro="" textlink="">
      <xdr:nvSpPr>
        <xdr:cNvPr id="31" name="AutoShape 30" descr="http://3.chart.apis.google.com/chart?cht=bvg&amp;chs=35x17&amp;chd=t:1385224.00,869140.00,869140.00,8691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82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32" name="AutoShape 31" descr="http://4.chart.apis.google.com/chart?cht=bvg&amp;chs=35x17&amp;chd=t:639053.00,560148.00,465964.00,3510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20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33" name="AutoShape 32" descr="http://5.chart.apis.google.com/chart?cht=bvg&amp;chs=35x17&amp;chd=t:_,182151.00,166017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6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34" name="AutoShape 33" descr="http://6.chart.apis.google.com/chart?cht=bvg&amp;chs=35x17&amp;chd=t:7815096.00,4863062.00,4552260.00,3613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35" name="AutoShape 1" descr="http://0.chart.apis.google.com/chart?cht=bvg&amp;chs=35x17&amp;chd=t:5761451.00,5267603.00,4961315.00,44605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36" name="AutoShape 2" descr="http://1.chart.apis.google.com/chart?cht=bvg&amp;chs=35x17&amp;chd=t:4984219.00,4718955.00,4401835.00,39992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37" name="AutoShape 3" descr="http://2.chart.apis.google.com/chart?cht=bvg&amp;chs=35x17&amp;chd=t:777232.00,548649.00,559480.00,46129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260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38" name="AutoShape 4" descr="http://3.chart.apis.google.com/chart?cht=bvg&amp;chs=35x17&amp;chd=t:131573.00,159117.00,163990.00,15811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3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39" name="AutoShape 5" descr="http://4.chart.apis.google.com/chart?cht=bvg&amp;chs=35x17&amp;chd=t:227120.00,145820.00,178261.00,5044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40" name="AutoShape 6" descr="http://5.chart.apis.google.com/chart?cht=bvg&amp;chs=35x17&amp;chd=t:7832.00,5902.00,11474.00,916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41" name="AutoShape 7" descr="http://6.chart.apis.google.com/chart?cht=bvg&amp;chs=35x17&amp;chd=t:211778.00,189504.00,176337.00,23881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42" name="AutoShape 8" descr="http://7.chart.apis.google.com/chart?cht=bvg&amp;chs=35x17&amp;chd=t:494021.00,366539.00,357398.00,-1330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6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43" name="AutoShape 9" descr="http://8.chart.apis.google.com/chart?cht=bvg&amp;chs=35x17&amp;chd=t:52218.00,90678.00,16133.00,1516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41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44" name="AutoShape 10" descr="http://0.chart.apis.google.com/chart?cht=bvg&amp;chs=35x17&amp;chd=t:_,28474.00,22343.00,1458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6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45" name="AutoShape 11" descr="http://1.chart.apis.google.com/chart?cht=bvg&amp;chs=35x17&amp;chd=t:546239.00,485691.00,395874.00,331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1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46" name="AutoShape 12" descr="http://2.chart.apis.google.com/chart?cht=bvg&amp;chs=35x17&amp;chd=t:432691.00,402086.00,313773.00,75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47" name="AutoShape 13" descr="http://3.chart.apis.google.com/chart?cht=bvg&amp;chs=35x17&amp;chd=t:368091.00,341140.00,239359.00,1092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48" name="AutoShape 14" descr="http://4.chart.apis.google.com/chart?cht=bvg&amp;chs=35x17&amp;chd=t:1315.00,1333.00,1029.00,4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822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49" name="AutoShape 15" descr="http://5.chart.apis.google.com/chart?cht=bvg&amp;chs=35x17&amp;chd=t:3628092.00,3257897.00,3445352.00,322764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07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50" name="AutoShape 16" descr="http://6.chart.apis.google.com/chart?cht=bvg&amp;chs=35x17&amp;chd=t:2236855.00,1719356.00,1995074.00,10889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26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51" name="AutoShape 17" descr="http://7.chart.apis.google.com/chart?cht=bvg&amp;chs=35x17&amp;chd=t:402259.00,677679.00,577348.00,14233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04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52" name="AutoShape 18" descr="http://8.chart.apis.google.com/chart?cht=bvg&amp;chs=35x17&amp;chd=t:849952.00,645993.00,665165.00,18808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42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53" name="AutoShape 19" descr="http://0.chart.apis.google.com/chart?cht=bvg&amp;chs=35x17&amp;chd=t:102836.00,103035.00,111056.00,8326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8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54" name="AutoShape 20" descr="http://1.chart.apis.google.com/chart?cht=bvg&amp;chs=35x17&amp;chd=t:36190.00,111835.00,96708.00,321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55" name="AutoShape 21" descr="http://2.chart.apis.google.com/chart?cht=bvg&amp;chs=35x17&amp;chd=t:6028072.00,6091982.00,6102275.00,470434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0</xdr:rowOff>
    </xdr:to>
    <xdr:sp macro="" textlink="">
      <xdr:nvSpPr>
        <xdr:cNvPr id="56" name="AutoShape 22" descr="http://3.chart.apis.google.com/chart?cht=bvg&amp;chs=35x17&amp;chd=t:5523012.00,5590499.00,5588676.00,415027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572875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57" name="AutoShape 23" descr="http://4.chart.apis.google.com/chart?cht=bvg&amp;chs=35x17&amp;chd=t:8511.00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89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58" name="AutoShape 24" descr="http://5.chart.apis.google.com/chart?cht=bvg&amp;chs=35x17&amp;chd=t:370122.00,378303.00,356755.00,3453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59" name="AutoShape 25" descr="http://6.chart.apis.google.com/chart?cht=bvg&amp;chs=35x17&amp;chd=t:9656164.00,9349879.00,9547627.00,79319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60" name="AutoShape 26" descr="http://7.chart.apis.google.com/chart?cht=bvg&amp;chs=35x17&amp;chd=t:5330725.00,5377457.00,5925150.00,46191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61" name="AutoShape 27" descr="http://8.chart.apis.google.com/chart?cht=bvg&amp;chs=35x17&amp;chd=t:2177980.00,1521849.00,1819991.00,159630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sp macro="" textlink="">
      <xdr:nvSpPr>
        <xdr:cNvPr id="62" name="AutoShape 28" descr="http://0.chart.apis.google.com/chart?cht=bvg&amp;chs=35x17&amp;chd=t:3152745.00,3855608.00,4105158.00,302284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0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63" name="AutoShape 29" descr="http://1.chart.apis.google.com/chart?cht=bvg&amp;chs=35x17&amp;chd=t:4325439.00,3130771.00,2818638.00,25895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24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64" name="AutoShape 30" descr="http://2.chart.apis.google.com/chart?cht=bvg&amp;chs=35x17&amp;chd=t:2558575.00,2558575.00,2326000.00,2326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43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65" name="AutoShape 31" descr="http://4.chart.apis.google.com/chart?cht=bvg&amp;chs=35x17&amp;chd=t:678409.00,426453.00,285800.00,1061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20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66" name="AutoShape 32" descr="http://5.chart.apis.google.com/chart?cht=bvg&amp;chs=35x17&amp;chd=t:_,841651.00,803839.00,7233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6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67" name="AutoShape 33" descr="http://6.chart.apis.google.com/chart?cht=bvg&amp;chs=35x17&amp;chd=t:9656164.00,9349879.00,9547627.00,79319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123825</xdr:rowOff>
    </xdr:to>
    <xdr:sp macro="" textlink="">
      <xdr:nvSpPr>
        <xdr:cNvPr id="68" name="AutoShape 34" descr="http://7.chart.apis.google.com/chart?cht=bvg&amp;chs=35x17&amp;chd=t:5330725.00,5377457.00,5925150.00,46191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6305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2" name="AutoShape 1" descr="http://0.chart.apis.google.com/chart?cht=bvg&amp;chs=35x17&amp;chd=t:5316662.00,5002814.00,3142215.00,54759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3" name="AutoShape 2" descr="http://1.chart.apis.google.com/chart?cht=bvg&amp;chs=35x17&amp;chd=t:4857190.00,4591474.00,2822528.00,49899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4" name="AutoShape 3" descr="http://2.chart.apis.google.com/chart?cht=bvg&amp;chs=35x17&amp;chd=t:459471.00,411341.00,319687.00,4859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5" name="AutoShape 4" descr="http://3.chart.apis.google.com/chart?cht=bvg&amp;chs=35x17&amp;chd=t:39599.00,40786.00,30276.00,523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6" name="AutoShape 5" descr="http://4.chart.apis.google.com/chart?cht=bvg&amp;chs=35x17&amp;chd=t:39.00,_,36.00,3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7" name="AutoShape 6" descr="http://5.chart.apis.google.com/chart?cht=bvg&amp;chs=35x17&amp;chd=t:68.00,717.00,1103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8" name="AutoShape 7" descr="http://6.chart.apis.google.com/chart?cht=bvg&amp;chs=35x17&amp;chd=t:72209.00,24659.00,79019.00,2131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9" name="AutoShape 8" descr="http://7.chart.apis.google.com/chart?cht=bvg&amp;chs=35x17&amp;chd=t:440331.00,432276.00,274412.00,33176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10" name="AutoShape 9" descr="http://8.chart.apis.google.com/chart?cht=bvg&amp;chs=35x17&amp;chd=t:15265.00,10337.00,15569.00,157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11" name="AutoShape 10" descr="http://1.chart.apis.google.com/chart?cht=bvg&amp;chs=35x17&amp;chd=t:455596.00,442612.00,289982.00,3475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12" name="AutoShape 11" descr="http://2.chart.apis.google.com/chart?cht=bvg&amp;chs=35x17&amp;chd=t:365987.00,354916.00,240538.00,2837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13" name="AutoShape 12" descr="http://3.chart.apis.google.com/chart?cht=bvg&amp;chs=35x17&amp;chd=t:365987.00,354916.00,240538.00,25226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14" name="AutoShape 13" descr="http://4.chart.apis.google.com/chart?cht=bvg&amp;chs=35x17&amp;chd=t:7346.00,7206.00,4884.00,547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15" name="AutoShape 14" descr="http://5.chart.apis.google.com/chart?cht=bvg&amp;chs=35x17&amp;chd=t:8115143.00,7190422.00,6645212.00,64627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16" name="AutoShape 15" descr="http://6.chart.apis.google.com/chart?cht=bvg&amp;chs=35x17&amp;chd=t:2139299.00,1360997.00,1094320.00,144162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17" name="AutoShape 16" descr="http://7.chart.apis.google.com/chart?cht=bvg&amp;chs=35x17&amp;chd=t:1742000.00,1386000.00,1206100.00,9481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8" name="AutoShape 17" descr="http://8.chart.apis.google.com/chart?cht=bvg&amp;chs=35x17&amp;chd=t:2753735.00,2654120.00,2554426.00,260948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19" name="AutoShape 18" descr="http://0.chart.apis.google.com/chart?cht=bvg&amp;chs=35x17&amp;chd=t:992171.00,1286267.00,1311724.00,104272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20" name="AutoShape 19" descr="http://1.chart.apis.google.com/chart?cht=bvg&amp;chs=35x17&amp;chd=t:487937.00,503038.00,478642.00,42080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21" name="AutoShape 20" descr="http://2.chart.apis.google.com/chart?cht=bvg&amp;chs=35x17&amp;chd=t:1041522.00,1038201.00,980604.00,13444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114300</xdr:rowOff>
    </xdr:to>
    <xdr:sp macro="" textlink="">
      <xdr:nvSpPr>
        <xdr:cNvPr id="22" name="AutoShape 21" descr="http://3.chart.apis.google.com/chart?cht=bvg&amp;chs=35x17&amp;chd=t:464835.00,442474.00,454547.00,4397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23" name="AutoShape 22" descr="http://4.chart.apis.google.com/chart?cht=bvg&amp;chs=35x17&amp;chd=t:81896.00,86693.00,91017.00,9181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24" name="AutoShape 23" descr="http://5.chart.apis.google.com/chart?cht=bvg&amp;chs=35x17&amp;chd=t:175802.00,171559.00,127981.00,49293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25" name="AutoShape 24" descr="http://6.chart.apis.google.com/chart?cht=bvg&amp;chs=35x17&amp;chd=t:9156664.00,8228622.00,7625817.00,78071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26" name="AutoShape 25" descr="http://7.chart.apis.google.com/chart?cht=bvg&amp;chs=35x17&amp;chd=t:5128032.00,4696936.00,4142743.00,456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27" name="AutoShape 26" descr="http://8.chart.apis.google.com/chart?cht=bvg&amp;chs=35x17&amp;chd=t:5115988.00,4684274.00,4129282.00,45512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28" name="AutoShape 27" descr="http://0.chart.apis.google.com/chart?cht=bvg&amp;chs=35x17&amp;chd=t:12044.00,12662.00,13461.00,134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29" name="AutoShape 28" descr="http://1.chart.apis.google.com/chart?cht=bvg&amp;chs=35x17&amp;chd=t:4028633.00,3531687.00,3483073.00,324253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30" name="AutoShape 29" descr="http://2.chart.apis.google.com/chart?cht=bvg&amp;chs=35x17&amp;chd=t:491971.00,468575.00,468575.00,46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304800</xdr:rowOff>
    </xdr:to>
    <xdr:sp macro="" textlink="">
      <xdr:nvSpPr>
        <xdr:cNvPr id="31" name="AutoShape 30" descr="http://3.chart.apis.google.com/chart?cht=bvg&amp;chs=35x17&amp;chd=t:1492788.00,1385224.00,1385224.00,13852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32" name="AutoShape 31" descr="http://4.chart.apis.google.com/chart?cht=bvg&amp;chs=35x17&amp;chd=t:974664.00,608677.00,879591.00,6390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33" name="AutoShape 32" descr="http://6.chart.apis.google.com/chart?cht=bvg&amp;chs=35x17&amp;chd=t:9156664.00,8228622.00,7625817.00,78071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34" name="AutoShape 33" descr="http://7.chart.apis.google.com/chart?cht=bvg&amp;chs=35x17&amp;chd=t:5128032.00,4696936.00,4142743.00,456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2</xdr:row>
      <xdr:rowOff>304800</xdr:rowOff>
    </xdr:to>
    <xdr:sp macro="" textlink="">
      <xdr:nvSpPr>
        <xdr:cNvPr id="35" name="AutoShape 34" descr="http://0.chart.apis.google.com/chart?cht=bvg&amp;chs=35x17&amp;chd=t:3818960.00,2777244.00,1596812.00,26405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36" name="AutoShape 35" descr="http://1.chart.apis.google.com/chart?cht=bvg&amp;chs=35x17&amp;chd=t:3529292.00,2565021.00,1472828.00,245950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37" name="AutoShape 36" descr="http://2.chart.apis.google.com/chart?cht=bvg&amp;chs=35x17&amp;chd=t:289667.00,212223.00,123985.00,1810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5</xdr:row>
      <xdr:rowOff>304800</xdr:rowOff>
    </xdr:to>
    <xdr:sp macro="" textlink="">
      <xdr:nvSpPr>
        <xdr:cNvPr id="38" name="AutoShape 37" descr="http://3.chart.apis.google.com/chart?cht=bvg&amp;chs=35x17&amp;chd=t:24981.00,24346.00,24465.00,353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114300</xdr:rowOff>
    </xdr:to>
    <xdr:sp macro="" textlink="">
      <xdr:nvSpPr>
        <xdr:cNvPr id="39" name="AutoShape 38" descr="http://4.chart.apis.google.com/chart?cht=bvg&amp;chs=35x17&amp;chd=t:624.00,622.00,5.00,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104775</xdr:rowOff>
    </xdr:to>
    <xdr:sp macro="" textlink="">
      <xdr:nvSpPr>
        <xdr:cNvPr id="40" name="AutoShape 39" descr="http://5.chart.apis.google.com/chart?cht=bvg&amp;chs=35x17&amp;chd=t:_,_,0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8</xdr:row>
      <xdr:rowOff>304800</xdr:rowOff>
    </xdr:to>
    <xdr:sp macro="" textlink="">
      <xdr:nvSpPr>
        <xdr:cNvPr id="41" name="AutoShape 40" descr="http://6.chart.apis.google.com/chart?cht=bvg&amp;chs=35x17&amp;chd=t:46650.00,46463.00,56579.00,780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42" name="AutoShape 41" descr="http://7.chart.apis.google.com/chart?cht=bvg&amp;chs=35x17&amp;chd=t:270815.00,192053.00,92762.00,1382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43" name="AutoShape 42" descr="http://8.chart.apis.google.com/chart?cht=bvg&amp;chs=35x17&amp;chd=t:5726.00,11430.00,6327.00,-773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11</xdr:row>
      <xdr:rowOff>304800</xdr:rowOff>
    </xdr:to>
    <xdr:sp macro="" textlink="">
      <xdr:nvSpPr>
        <xdr:cNvPr id="44" name="AutoShape 43" descr="http://0.chart.apis.google.com/chart?cht=bvg&amp;chs=35x17&amp;chd=t:_,_,0.00,37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12</xdr:row>
      <xdr:rowOff>304800</xdr:rowOff>
    </xdr:to>
    <xdr:sp macro="" textlink="">
      <xdr:nvSpPr>
        <xdr:cNvPr id="45" name="AutoShape 44" descr="http://1.chart.apis.google.com/chart?cht=bvg&amp;chs=35x17&amp;chd=t:276541.00,203483.00,99089.00,13433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13</xdr:row>
      <xdr:rowOff>304800</xdr:rowOff>
    </xdr:to>
    <xdr:sp macro="" textlink="">
      <xdr:nvSpPr>
        <xdr:cNvPr id="46" name="AutoShape 45" descr="http://2.chart.apis.google.com/chart?cht=bvg&amp;chs=35x17&amp;chd=t:210241.00,159005.00,79845.00,1009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14</xdr:row>
      <xdr:rowOff>304800</xdr:rowOff>
    </xdr:to>
    <xdr:sp macro="" textlink="">
      <xdr:nvSpPr>
        <xdr:cNvPr id="47" name="AutoShape 46" descr="http://3.chart.apis.google.com/chart?cht=bvg&amp;chs=35x17&amp;chd=t:198617.00,141483.00,73714.00,9257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15</xdr:row>
      <xdr:rowOff>304800</xdr:rowOff>
    </xdr:to>
    <xdr:sp macro="" textlink="">
      <xdr:nvSpPr>
        <xdr:cNvPr id="48" name="AutoShape 47" descr="http://4.chart.apis.google.com/chart?cht=bvg&amp;chs=35x17&amp;chd=t:4447.00,3190.00,1662.00,219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114300</xdr:rowOff>
    </xdr:to>
    <xdr:sp macro="" textlink="">
      <xdr:nvSpPr>
        <xdr:cNvPr id="49" name="AutoShape 48" descr="http://5.chart.apis.google.com/chart?cht=bvg&amp;chs=35x17&amp;chd=t:5749137.00,4878681.00,4185404.00,363569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19</xdr:row>
      <xdr:rowOff>304800</xdr:rowOff>
    </xdr:to>
    <xdr:sp macro="" textlink="">
      <xdr:nvSpPr>
        <xdr:cNvPr id="50" name="AutoShape 49" descr="http://6.chart.apis.google.com/chart?cht=bvg&amp;chs=35x17&amp;chd=t:1250110.00,882142.00,881895.00,46902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20</xdr:row>
      <xdr:rowOff>304800</xdr:rowOff>
    </xdr:to>
    <xdr:sp macro="" textlink="">
      <xdr:nvSpPr>
        <xdr:cNvPr id="51" name="AutoShape 50" descr="http://7.chart.apis.google.com/chart?cht=bvg&amp;chs=35x17&amp;chd=t:1023100.00,1098100.00,903100.00,6290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21</xdr:row>
      <xdr:rowOff>304800</xdr:rowOff>
    </xdr:to>
    <xdr:sp macro="" textlink="">
      <xdr:nvSpPr>
        <xdr:cNvPr id="52" name="AutoShape 51" descr="http://8.chart.apis.google.com/chart?cht=bvg&amp;chs=35x17&amp;chd=t:2149442.00,1926354.00,1783691.00,21294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114300</xdr:rowOff>
    </xdr:to>
    <xdr:sp macro="" textlink="">
      <xdr:nvSpPr>
        <xdr:cNvPr id="53" name="AutoShape 52" descr="http://0.chart.apis.google.com/chart?cht=bvg&amp;chs=35x17&amp;chd=t:998774.00,722205.00,469821.00,2695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23</xdr:row>
      <xdr:rowOff>304800</xdr:rowOff>
    </xdr:to>
    <xdr:sp macro="" textlink="">
      <xdr:nvSpPr>
        <xdr:cNvPr id="54" name="AutoShape 53" descr="http://1.chart.apis.google.com/chart?cht=bvg&amp;chs=35x17&amp;chd=t:327711.00,249879.00,146897.00,13852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114300</xdr:rowOff>
    </xdr:to>
    <xdr:sp macro="" textlink="">
      <xdr:nvSpPr>
        <xdr:cNvPr id="55" name="AutoShape 54" descr="http://2.chart.apis.google.com/chart?cht=bvg&amp;chs=35x17&amp;chd=t:927509.00,837828.00,811442.00,12273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114300</xdr:rowOff>
    </xdr:to>
    <xdr:sp macro="" textlink="">
      <xdr:nvSpPr>
        <xdr:cNvPr id="56" name="AutoShape 55" descr="http://3.chart.apis.google.com/chart?cht=bvg&amp;chs=35x17&amp;chd=t:429072.00,359227.00,258520.00,2546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104775</xdr:rowOff>
    </xdr:to>
    <xdr:sp macro="" textlink="">
      <xdr:nvSpPr>
        <xdr:cNvPr id="57" name="AutoShape 56" descr="http://4.chart.apis.google.com/chart?cht=bvg&amp;chs=35x17&amp;chd=t:102405.00,103202.00,103999.00,1047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304800</xdr:rowOff>
    </xdr:to>
    <xdr:sp macro="" textlink="">
      <xdr:nvSpPr>
        <xdr:cNvPr id="58" name="AutoShape 57" descr="http://5.chart.apis.google.com/chart?cht=bvg&amp;chs=35x17&amp;chd=t:177829.00,163402.00,280381.00,7812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114300</xdr:rowOff>
    </xdr:to>
    <xdr:sp macro="" textlink="">
      <xdr:nvSpPr>
        <xdr:cNvPr id="59" name="AutoShape 58" descr="http://6.chart.apis.google.com/chart?cht=bvg&amp;chs=35x17&amp;chd=t:6676646.00,5716509.00,4996847.00,48630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60" name="AutoShape 59" descr="http://7.chart.apis.google.com/chart?cht=bvg&amp;chs=35x17&amp;chd=t:3717408.00,3013284.00,2216815.00,21536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61" name="AutoShape 60" descr="http://8.chart.apis.google.com/chart?cht=bvg&amp;chs=35x17&amp;chd=t:3703962.00,2999593.00,2200438.00,213924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114300</xdr:rowOff>
    </xdr:to>
    <xdr:sp macro="" textlink="">
      <xdr:nvSpPr>
        <xdr:cNvPr id="62" name="AutoShape 61" descr="http://0.chart.apis.google.com/chart?cht=bvg&amp;chs=35x17&amp;chd=t:13447.00,13691.00,16378.00,144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114300</xdr:rowOff>
    </xdr:to>
    <xdr:sp macro="" textlink="">
      <xdr:nvSpPr>
        <xdr:cNvPr id="63" name="AutoShape 62" descr="http://1.chart.apis.google.com/chart?cht=bvg&amp;chs=35x17&amp;chd=t:2959237.00,2703225.00,2780031.00,252724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304800</xdr:rowOff>
    </xdr:to>
    <xdr:sp macro="" textlink="">
      <xdr:nvSpPr>
        <xdr:cNvPr id="64" name="AutoShape 63" descr="http://2.chart.apis.google.com/chart?cht=bvg&amp;chs=35x17&amp;chd=t:432530.00,422000.00,422000.00,422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304800</xdr:rowOff>
    </xdr:to>
    <xdr:sp macro="" textlink="">
      <xdr:nvSpPr>
        <xdr:cNvPr id="65" name="AutoShape 64" descr="http://3.chart.apis.google.com/chart?cht=bvg&amp;chs=35x17&amp;chd=t:895421.00,869140.00,869140.00,8691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304800</xdr:rowOff>
    </xdr:to>
    <xdr:sp macro="" textlink="">
      <xdr:nvSpPr>
        <xdr:cNvPr id="66" name="AutoShape 65" descr="http://4.chart.apis.google.com/chart?cht=bvg&amp;chs=35x17&amp;chd=t:664294.00,465842.00,629145.00,56014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304800</xdr:rowOff>
    </xdr:to>
    <xdr:sp macro="" textlink="">
      <xdr:nvSpPr>
        <xdr:cNvPr id="67" name="AutoShape 66" descr="http://5.chart.apis.google.com/chart?cht=bvg&amp;chs=35x17&amp;chd=t:_,_,0.00,18215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3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304800</xdr:rowOff>
    </xdr:to>
    <xdr:sp macro="" textlink="">
      <xdr:nvSpPr>
        <xdr:cNvPr id="68" name="AutoShape 67" descr="http://6.chart.apis.google.com/chart?cht=bvg&amp;chs=35x17&amp;chd=t:6676646.00,5716509.00,4996847.00,48630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39</xdr:row>
      <xdr:rowOff>304800</xdr:rowOff>
    </xdr:to>
    <xdr:sp macro="" textlink="">
      <xdr:nvSpPr>
        <xdr:cNvPr id="69" name="AutoShape 68" descr="http://7.chart.apis.google.com/chart?cht=bvg&amp;chs=35x17&amp;chd=t:3717408.00,3013284.00,2216815.00,21536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6105525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70" name="AutoShape 1" descr="http://0.chart.apis.google.com/chart?cht=bvg&amp;chs=35x17&amp;chd=t:1602141.00,1737110.00,1533691.00,16759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71" name="AutoShape 2" descr="http://1.chart.apis.google.com/chart?cht=bvg&amp;chs=35x17&amp;chd=t:1416913.00,1520026.00,1383687.00,14242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72" name="AutoShape 3" descr="http://2.chart.apis.google.com/chart?cht=bvg&amp;chs=35x17&amp;chd=t:185229.00,217084.00,150004.00,25162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73" name="AutoShape 4" descr="http://3.chart.apis.google.com/chart?cht=bvg&amp;chs=35x17&amp;chd=t:35559.00,29031.00,47056.00,4046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123825</xdr:rowOff>
    </xdr:to>
    <xdr:sp macro="" textlink="">
      <xdr:nvSpPr>
        <xdr:cNvPr id="74" name="AutoShape 5" descr="http://4.chart.apis.google.com/chart?cht=bvg&amp;chs=35x17&amp;chd=t:31153.00,28131.00,36109.00,326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486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75" name="AutoShape 6" descr="http://5.chart.apis.google.com/chart?cht=bvg&amp;chs=35x17&amp;chd=t:1828.00,1742.00,1747.00,180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76" name="AutoShape 7" descr="http://6.chart.apis.google.com/chart?cht=bvg&amp;chs=35x17&amp;chd=t:56918.00,60991.00,50143.00,534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77" name="AutoShape 8" descr="http://7.chart.apis.google.com/chart?cht=bvg&amp;chs=35x17&amp;chd=t:130889.00,159322.00,115114.00,20410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78" name="AutoShape 9" descr="http://8.chart.apis.google.com/chart?cht=bvg&amp;chs=35x17&amp;chd=t:10930.00,16810.00,6913.00,1827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79" name="AutoShape 10" descr="http://0.chart.apis.google.com/chart?cht=bvg&amp;chs=35x17&amp;chd=t:7761.00,_,_,59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80" name="AutoShape 11" descr="http://1.chart.apis.google.com/chart?cht=bvg&amp;chs=35x17&amp;chd=t:149579.00,176132.00,122027.00,22832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81" name="AutoShape 12" descr="http://2.chart.apis.google.com/chart?cht=bvg&amp;chs=35x17&amp;chd=t:126571.00,142832.00,99203.00,1786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82" name="AutoShape 13" descr="http://3.chart.apis.google.com/chart?cht=bvg&amp;chs=35x17&amp;chd=t:108912.00,109269.00,74245.00,1547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83" name="AutoShape 14" descr="http://4.chart.apis.google.com/chart?cht=bvg&amp;chs=35x17&amp;chd=t:387.00,427.00,290.00,60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84" name="AutoShape 15" descr="http://5.chart.apis.google.com/chart?cht=bvg&amp;chs=35x17&amp;chd=t:4009286.00,3906772.00,3835486.00,36411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85" name="AutoShape 16" descr="http://6.chart.apis.google.com/chart?cht=bvg&amp;chs=35x17&amp;chd=t:1895814.00,1899107.00,2134156.00,22353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86" name="AutoShape 17" descr="http://7.chart.apis.google.com/chart?cht=bvg&amp;chs=35x17&amp;chd=t:1057500.00,931742.00,475342.00,40375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87" name="AutoShape 18" descr="http://8.chart.apis.google.com/chart?cht=bvg&amp;chs=35x17&amp;chd=t:951046.00,987830.00,1132998.00,8630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88" name="AutoShape 19" descr="http://0.chart.apis.google.com/chart?cht=bvg&amp;chs=35x17&amp;chd=t:62814.00,51051.00,46780.00,10283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89" name="AutoShape 20" descr="http://1.chart.apis.google.com/chart?cht=bvg&amp;chs=35x17&amp;chd=t:42113.00,37042.00,46210.00,361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90" name="AutoShape 21" descr="http://2.chart.apis.google.com/chart?cht=bvg&amp;chs=35x17&amp;chd=t:5542089.00,5740219.00,5852572.00,602029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114300</xdr:rowOff>
    </xdr:to>
    <xdr:sp macro="" textlink="">
      <xdr:nvSpPr>
        <xdr:cNvPr id="91" name="AutoShape 22" descr="http://3.chart.apis.google.com/chart?cht=bvg&amp;chs=35x17&amp;chd=t:5184835.00,5302224.00,5401896.00,55228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92" name="AutoShape 23" descr="http://4.chart.apis.google.com/chart?cht=bvg&amp;chs=35x17&amp;chd=t:_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93" name="AutoShape 24" descr="http://5.chart.apis.google.com/chart?cht=bvg&amp;chs=35x17&amp;chd=t:227206.00,292059.00,309846.00,3715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94" name="AutoShape 25" descr="http://6.chart.apis.google.com/chart?cht=bvg&amp;chs=35x17&amp;chd=t:9551375.00,9646991.00,9688057.00,96614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95" name="AutoShape 26" descr="http://7.chart.apis.google.com/chart?cht=bvg&amp;chs=35x17&amp;chd=t:5326182.00,5142709.00,5263640.00,53378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96" name="AutoShape 27" descr="http://8.chart.apis.google.com/chart?cht=bvg&amp;chs=35x17&amp;chd=t:2143823.00,1842224.00,2142338.00,210024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97" name="AutoShape 28" descr="http://0.chart.apis.google.com/chart?cht=bvg&amp;chs=35x17&amp;chd=t:3182359.00,3300485.00,3121303.00,32376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98" name="AutoShape 29" descr="http://1.chart.apis.google.com/chart?cht=bvg&amp;chs=35x17&amp;chd=t:4225193.00,4504282.00,4424417.00,432361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99" name="AutoShape 30" descr="http://2.chart.apis.google.com/chart?cht=bvg&amp;chs=35x17&amp;chd=t:2814402.00,2558575.00,2558575.00,255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100" name="AutoShape 31" descr="http://4.chart.apis.google.com/chart?cht=bvg&amp;chs=35x17&amp;chd=t:453453.00,809593.00,752654.00,6767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101" name="AutoShape 32" descr="http://6.chart.apis.google.com/chart?cht=bvg&amp;chs=35x17&amp;chd=t:9551375.00,9646991.00,9688057.00,96614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102" name="AutoShape 33" descr="http://7.chart.apis.google.com/chart?cht=bvg&amp;chs=35x17&amp;chd=t:5326182.00,5142709.00,5263640.00,53378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2</xdr:row>
      <xdr:rowOff>304800</xdr:rowOff>
    </xdr:to>
    <xdr:sp macro="" textlink="">
      <xdr:nvSpPr>
        <xdr:cNvPr id="103" name="AutoShape 34" descr="http://0.chart.apis.google.com/chart?cht=bvg&amp;chs=35x17&amp;chd=t:1511482.00,1414932.00,1117331.00,137698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104" name="AutoShape 35" descr="http://1.chart.apis.google.com/chart?cht=bvg&amp;chs=35x17&amp;chd=t:1289337.00,1226631.00,1007117.00,118484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5" name="AutoShape 36" descr="http://2.chart.apis.google.com/chart?cht=bvg&amp;chs=35x17&amp;chd=t:222145.00,188301.00,110215.00,19214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5</xdr:row>
      <xdr:rowOff>304800</xdr:rowOff>
    </xdr:to>
    <xdr:sp macro="" textlink="">
      <xdr:nvSpPr>
        <xdr:cNvPr id="106" name="AutoShape 37" descr="http://3.chart.apis.google.com/chart?cht=bvg&amp;chs=35x17&amp;chd=t:26803.00,32163.00,32573.00,3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123825</xdr:rowOff>
    </xdr:to>
    <xdr:sp macro="" textlink="">
      <xdr:nvSpPr>
        <xdr:cNvPr id="107" name="AutoShape 38" descr="http://4.chart.apis.google.com/chart?cht=bvg&amp;chs=35x17&amp;chd=t:111594.00,53936.00,26425.00,384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486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104775</xdr:rowOff>
    </xdr:to>
    <xdr:sp macro="" textlink="">
      <xdr:nvSpPr>
        <xdr:cNvPr id="108" name="AutoShape 39" descr="http://5.chart.apis.google.com/chart?cht=bvg&amp;chs=35x17&amp;chd=t:2088.00,2251.00,794.00,105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8</xdr:row>
      <xdr:rowOff>304800</xdr:rowOff>
    </xdr:to>
    <xdr:sp macro="" textlink="">
      <xdr:nvSpPr>
        <xdr:cNvPr id="109" name="AutoShape 40" descr="http://6.chart.apis.google.com/chart?cht=bvg&amp;chs=35x17&amp;chd=t:54532.00,63367.00,42159.00,6023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110" name="AutoShape 41" descr="http://7.chart.apis.google.com/chart?cht=bvg&amp;chs=35x17&amp;chd=t:80735.00,100910.00,73410.00,12709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11" name="AutoShape 42" descr="http://8.chart.apis.google.com/chart?cht=bvg&amp;chs=35x17&amp;chd=t:8890.00,21259.00,4160.00,56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11</xdr:row>
      <xdr:rowOff>304800</xdr:rowOff>
    </xdr:to>
    <xdr:sp macro="" textlink="">
      <xdr:nvSpPr>
        <xdr:cNvPr id="112" name="AutoShape 43" descr="http://0.chart.apis.google.com/chart?cht=bvg&amp;chs=35x17&amp;chd=t:10535.00,9043.00,6400.00,916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12</xdr:row>
      <xdr:rowOff>304800</xdr:rowOff>
    </xdr:to>
    <xdr:sp macro="" textlink="">
      <xdr:nvSpPr>
        <xdr:cNvPr id="113" name="AutoShape 44" descr="http://1.chart.apis.google.com/chart?cht=bvg&amp;chs=35x17&amp;chd=t:100160.00,131213.00,83970.00,1419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13</xdr:row>
      <xdr:rowOff>304800</xdr:rowOff>
    </xdr:to>
    <xdr:sp macro="" textlink="">
      <xdr:nvSpPr>
        <xdr:cNvPr id="114" name="AutoShape 45" descr="http://2.chart.apis.google.com/chart?cht=bvg&amp;chs=35x17&amp;chd=t:76173.00,106229.00,67790.00,1104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14</xdr:row>
      <xdr:rowOff>304800</xdr:rowOff>
    </xdr:to>
    <xdr:sp macro="" textlink="">
      <xdr:nvSpPr>
        <xdr:cNvPr id="115" name="AutoShape 46" descr="http://3.chart.apis.google.com/chart?cht=bvg&amp;chs=35x17&amp;chd=t:61615.00,83164.00,51266.00,929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15</xdr:row>
      <xdr:rowOff>304800</xdr:rowOff>
    </xdr:to>
    <xdr:sp macro="" textlink="">
      <xdr:nvSpPr>
        <xdr:cNvPr id="116" name="AutoShape 47" descr="http://4.chart.apis.google.com/chart?cht=bvg&amp;chs=35x17&amp;chd=t:241.00,325.00,200.00,4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114300</xdr:rowOff>
    </xdr:to>
    <xdr:sp macro="" textlink="">
      <xdr:nvSpPr>
        <xdr:cNvPr id="117" name="AutoShape 48" descr="http://5.chart.apis.google.com/chart?cht=bvg&amp;chs=35x17&amp;chd=t:3524382.00,3522566.00,3363161.00,32566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19</xdr:row>
      <xdr:rowOff>304800</xdr:rowOff>
    </xdr:to>
    <xdr:sp macro="" textlink="">
      <xdr:nvSpPr>
        <xdr:cNvPr id="118" name="AutoShape 49" descr="http://6.chart.apis.google.com/chart?cht=bvg&amp;chs=35x17&amp;chd=t:2094560.00,1909311.00,1910623.00,17215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20</xdr:row>
      <xdr:rowOff>304800</xdr:rowOff>
    </xdr:to>
    <xdr:sp macro="" textlink="">
      <xdr:nvSpPr>
        <xdr:cNvPr id="119" name="AutoShape 50" descr="http://7.chart.apis.google.com/chart?cht=bvg&amp;chs=35x17&amp;chd=t:377816.00,462854.00,647248.00,6976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21</xdr:row>
      <xdr:rowOff>304800</xdr:rowOff>
    </xdr:to>
    <xdr:sp macro="" textlink="">
      <xdr:nvSpPr>
        <xdr:cNvPr id="120" name="AutoShape 51" descr="http://8.chart.apis.google.com/chart?cht=bvg&amp;chs=35x17&amp;chd=t:916434.00,1032563.00,687707.00,6456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114300</xdr:rowOff>
    </xdr:to>
    <xdr:sp macro="" textlink="">
      <xdr:nvSpPr>
        <xdr:cNvPr id="121" name="AutoShape 52" descr="http://0.chart.apis.google.com/chart?cht=bvg&amp;chs=35x17&amp;chd=t:86161.00,72563.00,66882.00,10344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23</xdr:row>
      <xdr:rowOff>304800</xdr:rowOff>
    </xdr:to>
    <xdr:sp macro="" textlink="">
      <xdr:nvSpPr>
        <xdr:cNvPr id="122" name="AutoShape 53" descr="http://1.chart.apis.google.com/chart?cht=bvg&amp;chs=35x17&amp;chd=t:49410.00,45276.00,50701.00,883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114300</xdr:rowOff>
    </xdr:to>
    <xdr:sp macro="" textlink="">
      <xdr:nvSpPr>
        <xdr:cNvPr id="123" name="AutoShape 54" descr="http://2.chart.apis.google.com/chart?cht=bvg&amp;chs=35x17&amp;chd=t:6203300.00,6199017.00,6034304.00,609449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114300</xdr:rowOff>
    </xdr:to>
    <xdr:sp macro="" textlink="">
      <xdr:nvSpPr>
        <xdr:cNvPr id="124" name="AutoShape 55" descr="http://3.chart.apis.google.com/chart?cht=bvg&amp;chs=35x17&amp;chd=t:5658278.00,5756186.00,3976201.00,55934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104775</xdr:rowOff>
    </xdr:to>
    <xdr:sp macro="" textlink="">
      <xdr:nvSpPr>
        <xdr:cNvPr id="125" name="AutoShape 56" descr="http://4.chart.apis.google.com/chart?cht=bvg&amp;chs=35x17&amp;chd=t:8511.00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304800</xdr:rowOff>
    </xdr:to>
    <xdr:sp macro="" textlink="">
      <xdr:nvSpPr>
        <xdr:cNvPr id="126" name="AutoShape 57" descr="http://5.chart.apis.google.com/chart?cht=bvg&amp;chs=35x17&amp;chd=t:382012.00,322763.00,381360.00,37734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114300</xdr:rowOff>
    </xdr:to>
    <xdr:sp macro="" textlink="">
      <xdr:nvSpPr>
        <xdr:cNvPr id="127" name="AutoShape 58" descr="http://6.chart.apis.google.com/chart?cht=bvg&amp;chs=35x17&amp;chd=t:9727682.00,9721583.00,9397465.00,93511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128" name="AutoShape 59" descr="http://7.chart.apis.google.com/chart?cht=bvg&amp;chs=35x17&amp;chd=t:5583027.00,5653756.00,5377640.00,53837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129" name="AutoShape 60" descr="http://8.chart.apis.google.com/chart?cht=bvg&amp;chs=35x17&amp;chd=t:1732630.00,1968878.00,1535838.00,15669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114300</xdr:rowOff>
    </xdr:to>
    <xdr:sp macro="" textlink="">
      <xdr:nvSpPr>
        <xdr:cNvPr id="130" name="AutoShape 61" descr="http://0.chart.apis.google.com/chart?cht=bvg&amp;chs=35x17&amp;chd=t:3850397.00,3684878.00,3841802.00,38167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114300</xdr:rowOff>
    </xdr:to>
    <xdr:sp macro="" textlink="">
      <xdr:nvSpPr>
        <xdr:cNvPr id="131" name="AutoShape 62" descr="http://1.chart.apis.google.com/chart?cht=bvg&amp;chs=35x17&amp;chd=t:4144655.00,4067826.00,4019825.00,31238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304800</xdr:rowOff>
    </xdr:to>
    <xdr:sp macro="" textlink="">
      <xdr:nvSpPr>
        <xdr:cNvPr id="132" name="AutoShape 63" descr="http://2.chart.apis.google.com/chart?cht=bvg&amp;chs=35x17&amp;chd=t:2558575.00,2558575.00,2558575.00,255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304800</xdr:rowOff>
    </xdr:to>
    <xdr:sp macro="" textlink="">
      <xdr:nvSpPr>
        <xdr:cNvPr id="133" name="AutoShape 64" descr="http://3.chart.apis.google.com/chart?cht=bvg&amp;chs=35x17&amp;chd=t:_,_,0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304800</xdr:rowOff>
    </xdr:to>
    <xdr:sp macro="" textlink="">
      <xdr:nvSpPr>
        <xdr:cNvPr id="134" name="AutoShape 65" descr="http://4.chart.apis.google.com/chart?cht=bvg&amp;chs=35x17&amp;chd=t:521743.00,499235.00,461452.00,4195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304800</xdr:rowOff>
    </xdr:to>
    <xdr:sp macro="" textlink="">
      <xdr:nvSpPr>
        <xdr:cNvPr id="135" name="AutoShape 66" descr="http://5.chart.apis.google.com/chart?cht=bvg&amp;chs=35x17&amp;chd=t:_,_,0.00,8436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3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304800</xdr:rowOff>
    </xdr:to>
    <xdr:sp macro="" textlink="">
      <xdr:nvSpPr>
        <xdr:cNvPr id="136" name="AutoShape 67" descr="http://6.chart.apis.google.com/chart?cht=bvg&amp;chs=35x17&amp;chd=t:9727682.00,9721583.00,9397465.00,93511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39</xdr:row>
      <xdr:rowOff>304800</xdr:rowOff>
    </xdr:to>
    <xdr:sp macro="" textlink="">
      <xdr:nvSpPr>
        <xdr:cNvPr id="137" name="AutoShape 68" descr="http://7.chart.apis.google.com/chart?cht=bvg&amp;chs=35x17&amp;chd=t:5583027.00,5653756.00,5377640.00,53837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6105525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52916</xdr:colOff>
      <xdr:row>2</xdr:row>
      <xdr:rowOff>74084</xdr:rowOff>
    </xdr:from>
    <xdr:to>
      <xdr:col>11</xdr:col>
      <xdr:colOff>0</xdr:colOff>
      <xdr:row>14</xdr:row>
      <xdr:rowOff>74084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499" y="391584"/>
          <a:ext cx="3143251" cy="19050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2" name="AutoShape 1" descr="http://0.chart.apis.google.com/chart?cht=bvg&amp;chs=35x17&amp;chd=t:13668916.00,7633622.00,6189651.00,447727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3" name="AutoShape 2" descr="http://1.chart.apis.google.com/chart?cht=bvg&amp;chs=35x17&amp;chd=t:12557080.00,7077702.00,5725278.00,41546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4" name="AutoShape 3" descr="http://2.chart.apis.google.com/chart?cht=bvg&amp;chs=35x17&amp;chd=t:1111836.00,555920.00,464373.00,32261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260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5" name="AutoShape 4" descr="http://3.chart.apis.google.com/chart?cht=bvg&amp;chs=35x17&amp;chd=t:126103.00,118764.00,118291.00,9210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3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0</xdr:rowOff>
    </xdr:to>
    <xdr:sp macro="" textlink="">
      <xdr:nvSpPr>
        <xdr:cNvPr id="6" name="AutoShape 5" descr="http://4.chart.apis.google.com/chart?cht=bvg&amp;chs=35x17&amp;chd=t:1591.00,373.00,-956.00,21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7" name="AutoShape 6" descr="http://6.chart.apis.google.com/chart?cht=bvg&amp;chs=35x17&amp;chd=t:362817.00,214752.00,216762.00,1222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8" name="AutoShape 7" descr="http://7.chart.apis.google.com/chart?cht=bvg&amp;chs=35x17&amp;chd=t:887394.00,459559.00,366858.00,2922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6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10</xdr:row>
      <xdr:rowOff>304800</xdr:rowOff>
    </xdr:to>
    <xdr:sp macro="" textlink="">
      <xdr:nvSpPr>
        <xdr:cNvPr id="9" name="AutoShape 8" descr="http://8.chart.apis.google.com/chart?cht=bvg&amp;chs=35x17&amp;chd=t:39275.00,13995.00,16768.00,74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41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10" name="AutoShape 9" descr="http://0.chart.apis.google.com/chart?cht=bvg&amp;chs=35x17&amp;chd=t:_,-9267.00,9525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6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11" name="AutoShape 10" descr="http://1.chart.apis.google.com/chart?cht=bvg&amp;chs=35x17&amp;chd=t:926669.00,464287.00,393151.00,2997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1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12" name="AutoShape 11" descr="http://2.chart.apis.google.com/chart?cht=bvg&amp;chs=35x17&amp;chd=t:732803.00,357466.00,279878.00,2185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13" name="AutoShape 12" descr="http://3.chart.apis.google.com/chart?cht=bvg&amp;chs=35x17&amp;chd=t:666081.00,357466.00,257138.00,2185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14" name="AutoShape 13" descr="http://4.chart.apis.google.com/chart?cht=bvg&amp;chs=35x17&amp;chd=t:14770.00,_,6103.00,559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822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0</xdr:rowOff>
    </xdr:to>
    <xdr:sp macro="" textlink="">
      <xdr:nvSpPr>
        <xdr:cNvPr id="15" name="AutoShape 14" descr="http://5.chart.apis.google.com/chart?cht=bvg&amp;chs=35x17&amp;chd=t:6485875.00,3635696.00,3995926.00,30478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07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16" name="AutoShape 15" descr="http://6.chart.apis.google.com/chart?cht=bvg&amp;chs=35x17&amp;chd=t:1461622.00,469023.00,618518.00,6814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26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17" name="AutoShape 16" descr="http://7.chart.apis.google.com/chart?cht=bvg&amp;chs=35x17&amp;chd=t:928100.00,629080.00,1055500.00,5153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04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8" name="AutoShape 17" descr="http://8.chart.apis.google.com/chart?cht=bvg&amp;chs=35x17&amp;chd=t:2608590.00,2129478.00,2010312.00,14578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42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0</xdr:rowOff>
    </xdr:to>
    <xdr:sp macro="" textlink="">
      <xdr:nvSpPr>
        <xdr:cNvPr id="19" name="AutoShape 18" descr="http://0.chart.apis.google.com/chart?cht=bvg&amp;chs=35x17&amp;chd=t:1051277.00,269594.00,248340.00,3838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8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20" name="AutoShape 19" descr="http://1.chart.apis.google.com/chart?cht=bvg&amp;chs=35x17&amp;chd=t:436286.00,138521.00,63256.00,93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21" name="AutoShape 20" descr="http://2.chart.apis.google.com/chart?cht=bvg&amp;chs=35x17&amp;chd=t:1329221.00,1227365.00,556334.00,5651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304800</xdr:rowOff>
    </xdr:to>
    <xdr:sp macro="" textlink="">
      <xdr:nvSpPr>
        <xdr:cNvPr id="22" name="AutoShape 21" descr="http://3.chart.apis.google.com/chart?cht=bvg&amp;chs=35x17&amp;chd=t:439784.00,254678.00,250365.00,2269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57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23" name="AutoShape 22" descr="http://4.chart.apis.google.com/chart?cht=bvg&amp;chs=35x17&amp;chd=t:91814.00,104795.00,92307.00,962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89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24" name="AutoShape 23" descr="http://5.chart.apis.google.com/chart?cht=bvg&amp;chs=35x17&amp;chd=t:492937.00,781240.00,104524.00,1118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25" name="AutoShape 24" descr="http://6.chart.apis.google.com/chart?cht=bvg&amp;chs=35x17&amp;chd=t:7815096.00,4863062.00,4552260.00,3613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26" name="AutoShape 25" descr="http://7.chart.apis.google.com/chart?cht=bvg&amp;chs=35x17&amp;chd=t:4572560.00,2153670.00,2083766.00,1535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27" name="AutoShape 26" descr="http://8.chart.apis.google.com/chart?cht=bvg&amp;chs=35x17&amp;chd=t:4559133.00,2139242.00,2002896.00,152064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sp macro="" textlink="">
      <xdr:nvSpPr>
        <xdr:cNvPr id="28" name="AutoShape 27" descr="http://0.chart.apis.google.com/chart?cht=bvg&amp;chs=35x17&amp;chd=t:13427.00,14428.00,80871.00,144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0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29" name="AutoShape 28" descr="http://1.chart.apis.google.com/chart?cht=bvg&amp;chs=35x17&amp;chd=t:3242536.00,2527241.00,2302477.00,2078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24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30" name="AutoShape 29" descr="http://2.chart.apis.google.com/chart?cht=bvg&amp;chs=35x17&amp;chd=t:468575.00,422000.00,422000.00,422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43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304800</xdr:rowOff>
    </xdr:to>
    <xdr:sp macro="" textlink="">
      <xdr:nvSpPr>
        <xdr:cNvPr id="31" name="AutoShape 30" descr="http://3.chart.apis.google.com/chart?cht=bvg&amp;chs=35x17&amp;chd=t:1385224.00,869140.00,869140.00,8691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82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32" name="AutoShape 31" descr="http://4.chart.apis.google.com/chart?cht=bvg&amp;chs=35x17&amp;chd=t:639053.00,560148.00,465964.00,3510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20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33" name="AutoShape 32" descr="http://5.chart.apis.google.com/chart?cht=bvg&amp;chs=35x17&amp;chd=t:_,182151.00,166017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6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34" name="AutoShape 33" descr="http://6.chart.apis.google.com/chart?cht=bvg&amp;chs=35x17&amp;chd=t:7815096.00,4863062.00,4552260.00,3613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35" name="AutoShape 1" descr="http://0.chart.apis.google.com/chart?cht=bvg&amp;chs=35x17&amp;chd=t:5761451.00,5267603.00,4961315.00,44605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36" name="AutoShape 2" descr="http://1.chart.apis.google.com/chart?cht=bvg&amp;chs=35x17&amp;chd=t:4984219.00,4718955.00,4401835.00,39992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37" name="AutoShape 3" descr="http://2.chart.apis.google.com/chart?cht=bvg&amp;chs=35x17&amp;chd=t:777232.00,548649.00,559480.00,46129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260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38" name="AutoShape 4" descr="http://3.chart.apis.google.com/chart?cht=bvg&amp;chs=35x17&amp;chd=t:131573.00,159117.00,163990.00,15811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3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0</xdr:rowOff>
    </xdr:to>
    <xdr:sp macro="" textlink="">
      <xdr:nvSpPr>
        <xdr:cNvPr id="39" name="AutoShape 5" descr="http://4.chart.apis.google.com/chart?cht=bvg&amp;chs=35x17&amp;chd=t:227120.00,145820.00,178261.00,5044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0</xdr:rowOff>
    </xdr:to>
    <xdr:sp macro="" textlink="">
      <xdr:nvSpPr>
        <xdr:cNvPr id="40" name="AutoShape 6" descr="http://5.chart.apis.google.com/chart?cht=bvg&amp;chs=35x17&amp;chd=t:7832.00,5902.00,11474.00,916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41" name="AutoShape 7" descr="http://6.chart.apis.google.com/chart?cht=bvg&amp;chs=35x17&amp;chd=t:211778.00,189504.00,176337.00,23881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42" name="AutoShape 8" descr="http://7.chart.apis.google.com/chart?cht=bvg&amp;chs=35x17&amp;chd=t:494021.00,366539.00,357398.00,-1330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6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10</xdr:row>
      <xdr:rowOff>304800</xdr:rowOff>
    </xdr:to>
    <xdr:sp macro="" textlink="">
      <xdr:nvSpPr>
        <xdr:cNvPr id="43" name="AutoShape 9" descr="http://8.chart.apis.google.com/chart?cht=bvg&amp;chs=35x17&amp;chd=t:52218.00,90678.00,16133.00,1516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41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44" name="AutoShape 10" descr="http://0.chart.apis.google.com/chart?cht=bvg&amp;chs=35x17&amp;chd=t:_,28474.00,22343.00,1458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6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45" name="AutoShape 11" descr="http://1.chart.apis.google.com/chart?cht=bvg&amp;chs=35x17&amp;chd=t:546239.00,485691.00,395874.00,331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1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46" name="AutoShape 12" descr="http://2.chart.apis.google.com/chart?cht=bvg&amp;chs=35x17&amp;chd=t:432691.00,402086.00,313773.00,75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47" name="AutoShape 13" descr="http://3.chart.apis.google.com/chart?cht=bvg&amp;chs=35x17&amp;chd=t:368091.00,341140.00,239359.00,1092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48" name="AutoShape 14" descr="http://4.chart.apis.google.com/chart?cht=bvg&amp;chs=35x17&amp;chd=t:1315.00,1333.00,1029.00,4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822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0</xdr:rowOff>
    </xdr:to>
    <xdr:sp macro="" textlink="">
      <xdr:nvSpPr>
        <xdr:cNvPr id="49" name="AutoShape 15" descr="http://5.chart.apis.google.com/chart?cht=bvg&amp;chs=35x17&amp;chd=t:3628092.00,3257897.00,3445352.00,322764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07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50" name="AutoShape 16" descr="http://6.chart.apis.google.com/chart?cht=bvg&amp;chs=35x17&amp;chd=t:2236855.00,1719356.00,1995074.00,10889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26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51" name="AutoShape 17" descr="http://7.chart.apis.google.com/chart?cht=bvg&amp;chs=35x17&amp;chd=t:402259.00,677679.00,577348.00,14233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04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52" name="AutoShape 18" descr="http://8.chart.apis.google.com/chart?cht=bvg&amp;chs=35x17&amp;chd=t:849952.00,645993.00,665165.00,18808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42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0</xdr:rowOff>
    </xdr:to>
    <xdr:sp macro="" textlink="">
      <xdr:nvSpPr>
        <xdr:cNvPr id="53" name="AutoShape 19" descr="http://0.chart.apis.google.com/chart?cht=bvg&amp;chs=35x17&amp;chd=t:102836.00,103035.00,111056.00,8326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8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54" name="AutoShape 20" descr="http://1.chart.apis.google.com/chart?cht=bvg&amp;chs=35x17&amp;chd=t:36190.00,111835.00,96708.00,321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55" name="AutoShape 21" descr="http://2.chart.apis.google.com/chart?cht=bvg&amp;chs=35x17&amp;chd=t:6028072.00,6091982.00,6102275.00,470434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0</xdr:rowOff>
    </xdr:to>
    <xdr:sp macro="" textlink="">
      <xdr:nvSpPr>
        <xdr:cNvPr id="56" name="AutoShape 22" descr="http://3.chart.apis.google.com/chart?cht=bvg&amp;chs=35x17&amp;chd=t:5523012.00,5590499.00,5588676.00,415027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572875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57" name="AutoShape 23" descr="http://4.chart.apis.google.com/chart?cht=bvg&amp;chs=35x17&amp;chd=t:8511.00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89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58" name="AutoShape 24" descr="http://5.chart.apis.google.com/chart?cht=bvg&amp;chs=35x17&amp;chd=t:370122.00,378303.00,356755.00,3453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59" name="AutoShape 25" descr="http://6.chart.apis.google.com/chart?cht=bvg&amp;chs=35x17&amp;chd=t:9656164.00,9349879.00,9547627.00,79319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60" name="AutoShape 26" descr="http://7.chart.apis.google.com/chart?cht=bvg&amp;chs=35x17&amp;chd=t:5330725.00,5377457.00,5925150.00,46191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61" name="AutoShape 27" descr="http://8.chart.apis.google.com/chart?cht=bvg&amp;chs=35x17&amp;chd=t:2177980.00,1521849.00,1819991.00,159630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sp macro="" textlink="">
      <xdr:nvSpPr>
        <xdr:cNvPr id="62" name="AutoShape 28" descr="http://0.chart.apis.google.com/chart?cht=bvg&amp;chs=35x17&amp;chd=t:3152745.00,3855608.00,4105158.00,302284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0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63" name="AutoShape 29" descr="http://1.chart.apis.google.com/chart?cht=bvg&amp;chs=35x17&amp;chd=t:4325439.00,3130771.00,2818638.00,25895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24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64" name="AutoShape 30" descr="http://2.chart.apis.google.com/chart?cht=bvg&amp;chs=35x17&amp;chd=t:2558575.00,2558575.00,2326000.00,2326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43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65" name="AutoShape 31" descr="http://4.chart.apis.google.com/chart?cht=bvg&amp;chs=35x17&amp;chd=t:678409.00,426453.00,285800.00,1061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20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66" name="AutoShape 32" descr="http://5.chart.apis.google.com/chart?cht=bvg&amp;chs=35x17&amp;chd=t:_,841651.00,803839.00,7233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6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67" name="AutoShape 33" descr="http://6.chart.apis.google.com/chart?cht=bvg&amp;chs=35x17&amp;chd=t:9656164.00,9349879.00,9547627.00,79319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123825</xdr:rowOff>
    </xdr:to>
    <xdr:sp macro="" textlink="">
      <xdr:nvSpPr>
        <xdr:cNvPr id="68" name="AutoShape 34" descr="http://7.chart.apis.google.com/chart?cht=bvg&amp;chs=35x17&amp;chd=t:5330725.00,5377457.00,5925150.00,46191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6305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2" name="AutoShape 1" descr="http://0.chart.apis.google.com/chart?cht=bvg&amp;chs=35x17&amp;chd=t:5316662.00,5002814.00,3142215.00,54759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3" name="AutoShape 2" descr="http://1.chart.apis.google.com/chart?cht=bvg&amp;chs=35x17&amp;chd=t:4857190.00,4591474.00,2822528.00,49899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4" name="AutoShape 3" descr="http://2.chart.apis.google.com/chart?cht=bvg&amp;chs=35x17&amp;chd=t:459471.00,411341.00,319687.00,4859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5" name="AutoShape 4" descr="http://3.chart.apis.google.com/chart?cht=bvg&amp;chs=35x17&amp;chd=t:39599.00,40786.00,30276.00,523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0</xdr:rowOff>
    </xdr:to>
    <xdr:sp macro="" textlink="">
      <xdr:nvSpPr>
        <xdr:cNvPr id="6" name="AutoShape 5" descr="http://4.chart.apis.google.com/chart?cht=bvg&amp;chs=35x17&amp;chd=t:39.00,_,36.00,3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0</xdr:rowOff>
    </xdr:to>
    <xdr:sp macro="" textlink="">
      <xdr:nvSpPr>
        <xdr:cNvPr id="7" name="AutoShape 6" descr="http://5.chart.apis.google.com/chart?cht=bvg&amp;chs=35x17&amp;chd=t:68.00,717.00,1103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8" name="AutoShape 7" descr="http://6.chart.apis.google.com/chart?cht=bvg&amp;chs=35x17&amp;chd=t:72209.00,24659.00,79019.00,2131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9" name="AutoShape 8" descr="http://7.chart.apis.google.com/chart?cht=bvg&amp;chs=35x17&amp;chd=t:440331.00,432276.00,274412.00,33176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0</xdr:rowOff>
    </xdr:to>
    <xdr:sp macro="" textlink="">
      <xdr:nvSpPr>
        <xdr:cNvPr id="10" name="AutoShape 9" descr="http://8.chart.apis.google.com/chart?cht=bvg&amp;chs=35x17&amp;chd=t:15265.00,10337.00,15569.00,157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11" name="AutoShape 10" descr="http://1.chart.apis.google.com/chart?cht=bvg&amp;chs=35x17&amp;chd=t:455596.00,442612.00,289982.00,3475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12" name="AutoShape 11" descr="http://2.chart.apis.google.com/chart?cht=bvg&amp;chs=35x17&amp;chd=t:365987.00,354916.00,240538.00,2837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13" name="AutoShape 12" descr="http://3.chart.apis.google.com/chart?cht=bvg&amp;chs=35x17&amp;chd=t:365987.00,354916.00,240538.00,25226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14" name="AutoShape 13" descr="http://4.chart.apis.google.com/chart?cht=bvg&amp;chs=35x17&amp;chd=t:7346.00,7206.00,4884.00,547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0</xdr:rowOff>
    </xdr:to>
    <xdr:sp macro="" textlink="">
      <xdr:nvSpPr>
        <xdr:cNvPr id="15" name="AutoShape 14" descr="http://5.chart.apis.google.com/chart?cht=bvg&amp;chs=35x17&amp;chd=t:8115143.00,7190422.00,6645212.00,64627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16" name="AutoShape 15" descr="http://6.chart.apis.google.com/chart?cht=bvg&amp;chs=35x17&amp;chd=t:2139299.00,1360997.00,1094320.00,144162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17" name="AutoShape 16" descr="http://7.chart.apis.google.com/chart?cht=bvg&amp;chs=35x17&amp;chd=t:1742000.00,1386000.00,1206100.00,9481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8" name="AutoShape 17" descr="http://8.chart.apis.google.com/chart?cht=bvg&amp;chs=35x17&amp;chd=t:2753735.00,2654120.00,2554426.00,260948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0</xdr:rowOff>
    </xdr:to>
    <xdr:sp macro="" textlink="">
      <xdr:nvSpPr>
        <xdr:cNvPr id="19" name="AutoShape 18" descr="http://0.chart.apis.google.com/chart?cht=bvg&amp;chs=35x17&amp;chd=t:992171.00,1286267.00,1311724.00,104272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20" name="AutoShape 19" descr="http://1.chart.apis.google.com/chart?cht=bvg&amp;chs=35x17&amp;chd=t:487937.00,503038.00,478642.00,42080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21" name="AutoShape 20" descr="http://2.chart.apis.google.com/chart?cht=bvg&amp;chs=35x17&amp;chd=t:1041522.00,1038201.00,980604.00,13444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0</xdr:rowOff>
    </xdr:to>
    <xdr:sp macro="" textlink="">
      <xdr:nvSpPr>
        <xdr:cNvPr id="22" name="AutoShape 21" descr="http://3.chart.apis.google.com/chart?cht=bvg&amp;chs=35x17&amp;chd=t:464835.00,442474.00,454547.00,4397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23" name="AutoShape 22" descr="http://4.chart.apis.google.com/chart?cht=bvg&amp;chs=35x17&amp;chd=t:81896.00,86693.00,91017.00,9181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24" name="AutoShape 23" descr="http://5.chart.apis.google.com/chart?cht=bvg&amp;chs=35x17&amp;chd=t:175802.00,171559.00,127981.00,49293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25" name="AutoShape 24" descr="http://6.chart.apis.google.com/chart?cht=bvg&amp;chs=35x17&amp;chd=t:9156664.00,8228622.00,7625817.00,78071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26" name="AutoShape 25" descr="http://7.chart.apis.google.com/chart?cht=bvg&amp;chs=35x17&amp;chd=t:5128032.00,4696936.00,4142743.00,456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27" name="AutoShape 26" descr="http://8.chart.apis.google.com/chart?cht=bvg&amp;chs=35x17&amp;chd=t:5115988.00,4684274.00,4129282.00,45512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28" name="AutoShape 27" descr="http://0.chart.apis.google.com/chart?cht=bvg&amp;chs=35x17&amp;chd=t:12044.00,12662.00,13461.00,134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29" name="AutoShape 28" descr="http://1.chart.apis.google.com/chart?cht=bvg&amp;chs=35x17&amp;chd=t:4028633.00,3531687.00,3483073.00,324253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30" name="AutoShape 29" descr="http://2.chart.apis.google.com/chart?cht=bvg&amp;chs=35x17&amp;chd=t:491971.00,468575.00,468575.00,46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304800</xdr:rowOff>
    </xdr:to>
    <xdr:sp macro="" textlink="">
      <xdr:nvSpPr>
        <xdr:cNvPr id="31" name="AutoShape 30" descr="http://3.chart.apis.google.com/chart?cht=bvg&amp;chs=35x17&amp;chd=t:1492788.00,1385224.00,1385224.00,13852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32" name="AutoShape 31" descr="http://4.chart.apis.google.com/chart?cht=bvg&amp;chs=35x17&amp;chd=t:974664.00,608677.00,879591.00,6390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33" name="AutoShape 32" descr="http://6.chart.apis.google.com/chart?cht=bvg&amp;chs=35x17&amp;chd=t:9156664.00,8228622.00,7625817.00,78071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34" name="AutoShape 33" descr="http://7.chart.apis.google.com/chart?cht=bvg&amp;chs=35x17&amp;chd=t:5128032.00,4696936.00,4142743.00,456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2</xdr:row>
      <xdr:rowOff>304800</xdr:rowOff>
    </xdr:to>
    <xdr:sp macro="" textlink="">
      <xdr:nvSpPr>
        <xdr:cNvPr id="35" name="AutoShape 34" descr="http://0.chart.apis.google.com/chart?cht=bvg&amp;chs=35x17&amp;chd=t:3818960.00,2777244.00,1596812.00,26405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3</xdr:row>
      <xdr:rowOff>304800</xdr:rowOff>
    </xdr:to>
    <xdr:sp macro="" textlink="">
      <xdr:nvSpPr>
        <xdr:cNvPr id="36" name="AutoShape 35" descr="http://1.chart.apis.google.com/chart?cht=bvg&amp;chs=35x17&amp;chd=t:3529292.00,2565021.00,1472828.00,245950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37" name="AutoShape 36" descr="http://2.chart.apis.google.com/chart?cht=bvg&amp;chs=35x17&amp;chd=t:289667.00,212223.00,123985.00,1810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5</xdr:row>
      <xdr:rowOff>304800</xdr:rowOff>
    </xdr:to>
    <xdr:sp macro="" textlink="">
      <xdr:nvSpPr>
        <xdr:cNvPr id="38" name="AutoShape 37" descr="http://3.chart.apis.google.com/chart?cht=bvg&amp;chs=35x17&amp;chd=t:24981.00,24346.00,24465.00,353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0</xdr:rowOff>
    </xdr:to>
    <xdr:sp macro="" textlink="">
      <xdr:nvSpPr>
        <xdr:cNvPr id="39" name="AutoShape 38" descr="http://4.chart.apis.google.com/chart?cht=bvg&amp;chs=35x17&amp;chd=t:624.00,622.00,5.00,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0</xdr:rowOff>
    </xdr:to>
    <xdr:sp macro="" textlink="">
      <xdr:nvSpPr>
        <xdr:cNvPr id="40" name="AutoShape 39" descr="http://5.chart.apis.google.com/chart?cht=bvg&amp;chs=35x17&amp;chd=t:_,_,0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8</xdr:row>
      <xdr:rowOff>304800</xdr:rowOff>
    </xdr:to>
    <xdr:sp macro="" textlink="">
      <xdr:nvSpPr>
        <xdr:cNvPr id="41" name="AutoShape 40" descr="http://6.chart.apis.google.com/chart?cht=bvg&amp;chs=35x17&amp;chd=t:46650.00,46463.00,56579.00,780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42" name="AutoShape 41" descr="http://7.chart.apis.google.com/chart?cht=bvg&amp;chs=35x17&amp;chd=t:270815.00,192053.00,92762.00,1382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0</xdr:rowOff>
    </xdr:to>
    <xdr:sp macro="" textlink="">
      <xdr:nvSpPr>
        <xdr:cNvPr id="43" name="AutoShape 42" descr="http://8.chart.apis.google.com/chart?cht=bvg&amp;chs=35x17&amp;chd=t:5726.00,11430.00,6327.00,-773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11</xdr:row>
      <xdr:rowOff>304800</xdr:rowOff>
    </xdr:to>
    <xdr:sp macro="" textlink="">
      <xdr:nvSpPr>
        <xdr:cNvPr id="44" name="AutoShape 43" descr="http://0.chart.apis.google.com/chart?cht=bvg&amp;chs=35x17&amp;chd=t:_,_,0.00,37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12</xdr:row>
      <xdr:rowOff>304800</xdr:rowOff>
    </xdr:to>
    <xdr:sp macro="" textlink="">
      <xdr:nvSpPr>
        <xdr:cNvPr id="45" name="AutoShape 44" descr="http://1.chart.apis.google.com/chart?cht=bvg&amp;chs=35x17&amp;chd=t:276541.00,203483.00,99089.00,13433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13</xdr:row>
      <xdr:rowOff>304800</xdr:rowOff>
    </xdr:to>
    <xdr:sp macro="" textlink="">
      <xdr:nvSpPr>
        <xdr:cNvPr id="46" name="AutoShape 45" descr="http://2.chart.apis.google.com/chart?cht=bvg&amp;chs=35x17&amp;chd=t:210241.00,159005.00,79845.00,1009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14</xdr:row>
      <xdr:rowOff>304800</xdr:rowOff>
    </xdr:to>
    <xdr:sp macro="" textlink="">
      <xdr:nvSpPr>
        <xdr:cNvPr id="47" name="AutoShape 46" descr="http://3.chart.apis.google.com/chart?cht=bvg&amp;chs=35x17&amp;chd=t:198617.00,141483.00,73714.00,9257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15</xdr:row>
      <xdr:rowOff>304800</xdr:rowOff>
    </xdr:to>
    <xdr:sp macro="" textlink="">
      <xdr:nvSpPr>
        <xdr:cNvPr id="48" name="AutoShape 47" descr="http://4.chart.apis.google.com/chart?cht=bvg&amp;chs=35x17&amp;chd=t:4447.00,3190.00,1662.00,219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0</xdr:rowOff>
    </xdr:to>
    <xdr:sp macro="" textlink="">
      <xdr:nvSpPr>
        <xdr:cNvPr id="49" name="AutoShape 48" descr="http://5.chart.apis.google.com/chart?cht=bvg&amp;chs=35x17&amp;chd=t:5749137.00,4878681.00,4185404.00,363569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19</xdr:row>
      <xdr:rowOff>304800</xdr:rowOff>
    </xdr:to>
    <xdr:sp macro="" textlink="">
      <xdr:nvSpPr>
        <xdr:cNvPr id="50" name="AutoShape 49" descr="http://6.chart.apis.google.com/chart?cht=bvg&amp;chs=35x17&amp;chd=t:1250110.00,882142.00,881895.00,46902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20</xdr:row>
      <xdr:rowOff>304800</xdr:rowOff>
    </xdr:to>
    <xdr:sp macro="" textlink="">
      <xdr:nvSpPr>
        <xdr:cNvPr id="51" name="AutoShape 50" descr="http://7.chart.apis.google.com/chart?cht=bvg&amp;chs=35x17&amp;chd=t:1023100.00,1098100.00,903100.00,6290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21</xdr:row>
      <xdr:rowOff>304800</xdr:rowOff>
    </xdr:to>
    <xdr:sp macro="" textlink="">
      <xdr:nvSpPr>
        <xdr:cNvPr id="52" name="AutoShape 51" descr="http://8.chart.apis.google.com/chart?cht=bvg&amp;chs=35x17&amp;chd=t:2149442.00,1926354.00,1783691.00,21294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0</xdr:rowOff>
    </xdr:to>
    <xdr:sp macro="" textlink="">
      <xdr:nvSpPr>
        <xdr:cNvPr id="53" name="AutoShape 52" descr="http://0.chart.apis.google.com/chart?cht=bvg&amp;chs=35x17&amp;chd=t:998774.00,722205.00,469821.00,2695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23</xdr:row>
      <xdr:rowOff>304800</xdr:rowOff>
    </xdr:to>
    <xdr:sp macro="" textlink="">
      <xdr:nvSpPr>
        <xdr:cNvPr id="54" name="AutoShape 53" descr="http://1.chart.apis.google.com/chart?cht=bvg&amp;chs=35x17&amp;chd=t:327711.00,249879.00,146897.00,13852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114300</xdr:rowOff>
    </xdr:to>
    <xdr:sp macro="" textlink="">
      <xdr:nvSpPr>
        <xdr:cNvPr id="55" name="AutoShape 54" descr="http://2.chart.apis.google.com/chart?cht=bvg&amp;chs=35x17&amp;chd=t:927509.00,837828.00,811442.00,12273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0</xdr:rowOff>
    </xdr:to>
    <xdr:sp macro="" textlink="">
      <xdr:nvSpPr>
        <xdr:cNvPr id="56" name="AutoShape 55" descr="http://3.chart.apis.google.com/chart?cht=bvg&amp;chs=35x17&amp;chd=t:429072.00,359227.00,258520.00,2546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104775</xdr:rowOff>
    </xdr:to>
    <xdr:sp macro="" textlink="">
      <xdr:nvSpPr>
        <xdr:cNvPr id="57" name="AutoShape 56" descr="http://4.chart.apis.google.com/chart?cht=bvg&amp;chs=35x17&amp;chd=t:102405.00,103202.00,103999.00,1047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304800</xdr:rowOff>
    </xdr:to>
    <xdr:sp macro="" textlink="">
      <xdr:nvSpPr>
        <xdr:cNvPr id="58" name="AutoShape 57" descr="http://5.chart.apis.google.com/chart?cht=bvg&amp;chs=35x17&amp;chd=t:177829.00,163402.00,280381.00,7812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114300</xdr:rowOff>
    </xdr:to>
    <xdr:sp macro="" textlink="">
      <xdr:nvSpPr>
        <xdr:cNvPr id="59" name="AutoShape 58" descr="http://6.chart.apis.google.com/chart?cht=bvg&amp;chs=35x17&amp;chd=t:6676646.00,5716509.00,4996847.00,48630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60" name="AutoShape 59" descr="http://7.chart.apis.google.com/chart?cht=bvg&amp;chs=35x17&amp;chd=t:3717408.00,3013284.00,2216815.00,21536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61" name="AutoShape 60" descr="http://8.chart.apis.google.com/chart?cht=bvg&amp;chs=35x17&amp;chd=t:3703962.00,2999593.00,2200438.00,213924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114300</xdr:rowOff>
    </xdr:to>
    <xdr:sp macro="" textlink="">
      <xdr:nvSpPr>
        <xdr:cNvPr id="62" name="AutoShape 61" descr="http://0.chart.apis.google.com/chart?cht=bvg&amp;chs=35x17&amp;chd=t:13447.00,13691.00,16378.00,144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114300</xdr:rowOff>
    </xdr:to>
    <xdr:sp macro="" textlink="">
      <xdr:nvSpPr>
        <xdr:cNvPr id="63" name="AutoShape 62" descr="http://1.chart.apis.google.com/chart?cht=bvg&amp;chs=35x17&amp;chd=t:2959237.00,2703225.00,2780031.00,252724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304800</xdr:rowOff>
    </xdr:to>
    <xdr:sp macro="" textlink="">
      <xdr:nvSpPr>
        <xdr:cNvPr id="64" name="AutoShape 63" descr="http://2.chart.apis.google.com/chart?cht=bvg&amp;chs=35x17&amp;chd=t:432530.00,422000.00,422000.00,422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304800</xdr:rowOff>
    </xdr:to>
    <xdr:sp macro="" textlink="">
      <xdr:nvSpPr>
        <xdr:cNvPr id="65" name="AutoShape 64" descr="http://3.chart.apis.google.com/chart?cht=bvg&amp;chs=35x17&amp;chd=t:895421.00,869140.00,869140.00,8691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304800</xdr:rowOff>
    </xdr:to>
    <xdr:sp macro="" textlink="">
      <xdr:nvSpPr>
        <xdr:cNvPr id="66" name="AutoShape 65" descr="http://4.chart.apis.google.com/chart?cht=bvg&amp;chs=35x17&amp;chd=t:664294.00,465842.00,629145.00,56014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304800</xdr:rowOff>
    </xdr:to>
    <xdr:sp macro="" textlink="">
      <xdr:nvSpPr>
        <xdr:cNvPr id="67" name="AutoShape 66" descr="http://5.chart.apis.google.com/chart?cht=bvg&amp;chs=35x17&amp;chd=t:_,_,0.00,18215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3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304800</xdr:rowOff>
    </xdr:to>
    <xdr:sp macro="" textlink="">
      <xdr:nvSpPr>
        <xdr:cNvPr id="68" name="AutoShape 67" descr="http://6.chart.apis.google.com/chart?cht=bvg&amp;chs=35x17&amp;chd=t:6676646.00,5716509.00,4996847.00,48630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39</xdr:row>
      <xdr:rowOff>304800</xdr:rowOff>
    </xdr:to>
    <xdr:sp macro="" textlink="">
      <xdr:nvSpPr>
        <xdr:cNvPr id="69" name="AutoShape 68" descr="http://7.chart.apis.google.com/chart?cht=bvg&amp;chs=35x17&amp;chd=t:3717408.00,3013284.00,2216815.00,21536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6105525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70" name="AutoShape 1" descr="http://0.chart.apis.google.com/chart?cht=bvg&amp;chs=35x17&amp;chd=t:1602141.00,1737110.00,1533691.00,16759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71" name="AutoShape 2" descr="http://1.chart.apis.google.com/chart?cht=bvg&amp;chs=35x17&amp;chd=t:1416913.00,1520026.00,1383687.00,14242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72" name="AutoShape 3" descr="http://2.chart.apis.google.com/chart?cht=bvg&amp;chs=35x17&amp;chd=t:185229.00,217084.00,150004.00,25162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73" name="AutoShape 4" descr="http://3.chart.apis.google.com/chart?cht=bvg&amp;chs=35x17&amp;chd=t:35559.00,29031.00,47056.00,4046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</xdr:rowOff>
    </xdr:to>
    <xdr:sp macro="" textlink="">
      <xdr:nvSpPr>
        <xdr:cNvPr id="74" name="AutoShape 5" descr="http://4.chart.apis.google.com/chart?cht=bvg&amp;chs=35x17&amp;chd=t:31153.00,28131.00,36109.00,326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486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0</xdr:rowOff>
    </xdr:to>
    <xdr:sp macro="" textlink="">
      <xdr:nvSpPr>
        <xdr:cNvPr id="75" name="AutoShape 6" descr="http://5.chart.apis.google.com/chart?cht=bvg&amp;chs=35x17&amp;chd=t:1828.00,1742.00,1747.00,180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76" name="AutoShape 7" descr="http://6.chart.apis.google.com/chart?cht=bvg&amp;chs=35x17&amp;chd=t:56918.00,60991.00,50143.00,534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77" name="AutoShape 8" descr="http://7.chart.apis.google.com/chart?cht=bvg&amp;chs=35x17&amp;chd=t:130889.00,159322.00,115114.00,20410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0</xdr:rowOff>
    </xdr:to>
    <xdr:sp macro="" textlink="">
      <xdr:nvSpPr>
        <xdr:cNvPr id="78" name="AutoShape 9" descr="http://8.chart.apis.google.com/chart?cht=bvg&amp;chs=35x17&amp;chd=t:10930.00,16810.00,6913.00,1827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79" name="AutoShape 10" descr="http://0.chart.apis.google.com/chart?cht=bvg&amp;chs=35x17&amp;chd=t:7761.00,_,_,59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80" name="AutoShape 11" descr="http://1.chart.apis.google.com/chart?cht=bvg&amp;chs=35x17&amp;chd=t:149579.00,176132.00,122027.00,22832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81" name="AutoShape 12" descr="http://2.chart.apis.google.com/chart?cht=bvg&amp;chs=35x17&amp;chd=t:126571.00,142832.00,99203.00,1786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82" name="AutoShape 13" descr="http://3.chart.apis.google.com/chart?cht=bvg&amp;chs=35x17&amp;chd=t:108912.00,109269.00,74245.00,1547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83" name="AutoShape 14" descr="http://4.chart.apis.google.com/chart?cht=bvg&amp;chs=35x17&amp;chd=t:387.00,427.00,290.00,60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0</xdr:rowOff>
    </xdr:to>
    <xdr:sp macro="" textlink="">
      <xdr:nvSpPr>
        <xdr:cNvPr id="84" name="AutoShape 15" descr="http://5.chart.apis.google.com/chart?cht=bvg&amp;chs=35x17&amp;chd=t:4009286.00,3906772.00,3835486.00,36411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85" name="AutoShape 16" descr="http://6.chart.apis.google.com/chart?cht=bvg&amp;chs=35x17&amp;chd=t:1895814.00,1899107.00,2134156.00,22353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86" name="AutoShape 17" descr="http://7.chart.apis.google.com/chart?cht=bvg&amp;chs=35x17&amp;chd=t:1057500.00,931742.00,475342.00,40375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87" name="AutoShape 18" descr="http://8.chart.apis.google.com/chart?cht=bvg&amp;chs=35x17&amp;chd=t:951046.00,987830.00,1132998.00,8630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0</xdr:rowOff>
    </xdr:to>
    <xdr:sp macro="" textlink="">
      <xdr:nvSpPr>
        <xdr:cNvPr id="88" name="AutoShape 19" descr="http://0.chart.apis.google.com/chart?cht=bvg&amp;chs=35x17&amp;chd=t:62814.00,51051.00,46780.00,10283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89" name="AutoShape 20" descr="http://1.chart.apis.google.com/chart?cht=bvg&amp;chs=35x17&amp;chd=t:42113.00,37042.00,46210.00,361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90" name="AutoShape 21" descr="http://2.chart.apis.google.com/chart?cht=bvg&amp;chs=35x17&amp;chd=t:5542089.00,5740219.00,5852572.00,602029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0</xdr:rowOff>
    </xdr:to>
    <xdr:sp macro="" textlink="">
      <xdr:nvSpPr>
        <xdr:cNvPr id="91" name="AutoShape 22" descr="http://3.chart.apis.google.com/chart?cht=bvg&amp;chs=35x17&amp;chd=t:5184835.00,5302224.00,5401896.00,55228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92" name="AutoShape 23" descr="http://4.chart.apis.google.com/chart?cht=bvg&amp;chs=35x17&amp;chd=t:_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93" name="AutoShape 24" descr="http://5.chart.apis.google.com/chart?cht=bvg&amp;chs=35x17&amp;chd=t:227206.00,292059.00,309846.00,3715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94" name="AutoShape 25" descr="http://6.chart.apis.google.com/chart?cht=bvg&amp;chs=35x17&amp;chd=t:9551375.00,9646991.00,9688057.00,96614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95" name="AutoShape 26" descr="http://7.chart.apis.google.com/chart?cht=bvg&amp;chs=35x17&amp;chd=t:5326182.00,5142709.00,5263640.00,53378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96" name="AutoShape 27" descr="http://8.chart.apis.google.com/chart?cht=bvg&amp;chs=35x17&amp;chd=t:2143823.00,1842224.00,2142338.00,210024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97" name="AutoShape 28" descr="http://0.chart.apis.google.com/chart?cht=bvg&amp;chs=35x17&amp;chd=t:3182359.00,3300485.00,3121303.00,32376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98" name="AutoShape 29" descr="http://1.chart.apis.google.com/chart?cht=bvg&amp;chs=35x17&amp;chd=t:4225193.00,4504282.00,4424417.00,432361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99" name="AutoShape 30" descr="http://2.chart.apis.google.com/chart?cht=bvg&amp;chs=35x17&amp;chd=t:2814402.00,2558575.00,2558575.00,255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100" name="AutoShape 31" descr="http://4.chart.apis.google.com/chart?cht=bvg&amp;chs=35x17&amp;chd=t:453453.00,809593.00,752654.00,6767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101" name="AutoShape 32" descr="http://6.chart.apis.google.com/chart?cht=bvg&amp;chs=35x17&amp;chd=t:9551375.00,9646991.00,9688057.00,96614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102" name="AutoShape 33" descr="http://7.chart.apis.google.com/chart?cht=bvg&amp;chs=35x17&amp;chd=t:5326182.00,5142709.00,5263640.00,53378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2</xdr:row>
      <xdr:rowOff>304800</xdr:rowOff>
    </xdr:to>
    <xdr:sp macro="" textlink="">
      <xdr:nvSpPr>
        <xdr:cNvPr id="103" name="AutoShape 34" descr="http://0.chart.apis.google.com/chart?cht=bvg&amp;chs=35x17&amp;chd=t:1511482.00,1414932.00,1117331.00,137698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3</xdr:row>
      <xdr:rowOff>304800</xdr:rowOff>
    </xdr:to>
    <xdr:sp macro="" textlink="">
      <xdr:nvSpPr>
        <xdr:cNvPr id="104" name="AutoShape 35" descr="http://1.chart.apis.google.com/chart?cht=bvg&amp;chs=35x17&amp;chd=t:1289337.00,1226631.00,1007117.00,118484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5" name="AutoShape 36" descr="http://2.chart.apis.google.com/chart?cht=bvg&amp;chs=35x17&amp;chd=t:222145.00,188301.00,110215.00,19214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5</xdr:row>
      <xdr:rowOff>304800</xdr:rowOff>
    </xdr:to>
    <xdr:sp macro="" textlink="">
      <xdr:nvSpPr>
        <xdr:cNvPr id="106" name="AutoShape 37" descr="http://3.chart.apis.google.com/chart?cht=bvg&amp;chs=35x17&amp;chd=t:26803.00,32163.00,32573.00,3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9525</xdr:rowOff>
    </xdr:to>
    <xdr:sp macro="" textlink="">
      <xdr:nvSpPr>
        <xdr:cNvPr id="107" name="AutoShape 38" descr="http://4.chart.apis.google.com/chart?cht=bvg&amp;chs=35x17&amp;chd=t:111594.00,53936.00,26425.00,384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486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0</xdr:rowOff>
    </xdr:to>
    <xdr:sp macro="" textlink="">
      <xdr:nvSpPr>
        <xdr:cNvPr id="108" name="AutoShape 39" descr="http://5.chart.apis.google.com/chart?cht=bvg&amp;chs=35x17&amp;chd=t:2088.00,2251.00,794.00,105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8</xdr:row>
      <xdr:rowOff>304800</xdr:rowOff>
    </xdr:to>
    <xdr:sp macro="" textlink="">
      <xdr:nvSpPr>
        <xdr:cNvPr id="109" name="AutoShape 40" descr="http://6.chart.apis.google.com/chart?cht=bvg&amp;chs=35x17&amp;chd=t:54532.00,63367.00,42159.00,6023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110" name="AutoShape 41" descr="http://7.chart.apis.google.com/chart?cht=bvg&amp;chs=35x17&amp;chd=t:80735.00,100910.00,73410.00,12709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0</xdr:rowOff>
    </xdr:to>
    <xdr:sp macro="" textlink="">
      <xdr:nvSpPr>
        <xdr:cNvPr id="111" name="AutoShape 42" descr="http://8.chart.apis.google.com/chart?cht=bvg&amp;chs=35x17&amp;chd=t:8890.00,21259.00,4160.00,56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11</xdr:row>
      <xdr:rowOff>304800</xdr:rowOff>
    </xdr:to>
    <xdr:sp macro="" textlink="">
      <xdr:nvSpPr>
        <xdr:cNvPr id="112" name="AutoShape 43" descr="http://0.chart.apis.google.com/chart?cht=bvg&amp;chs=35x17&amp;chd=t:10535.00,9043.00,6400.00,916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12</xdr:row>
      <xdr:rowOff>304800</xdr:rowOff>
    </xdr:to>
    <xdr:sp macro="" textlink="">
      <xdr:nvSpPr>
        <xdr:cNvPr id="113" name="AutoShape 44" descr="http://1.chart.apis.google.com/chart?cht=bvg&amp;chs=35x17&amp;chd=t:100160.00,131213.00,83970.00,1419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13</xdr:row>
      <xdr:rowOff>304800</xdr:rowOff>
    </xdr:to>
    <xdr:sp macro="" textlink="">
      <xdr:nvSpPr>
        <xdr:cNvPr id="114" name="AutoShape 45" descr="http://2.chart.apis.google.com/chart?cht=bvg&amp;chs=35x17&amp;chd=t:76173.00,106229.00,67790.00,1104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14</xdr:row>
      <xdr:rowOff>304800</xdr:rowOff>
    </xdr:to>
    <xdr:sp macro="" textlink="">
      <xdr:nvSpPr>
        <xdr:cNvPr id="115" name="AutoShape 46" descr="http://3.chart.apis.google.com/chart?cht=bvg&amp;chs=35x17&amp;chd=t:61615.00,83164.00,51266.00,929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15</xdr:row>
      <xdr:rowOff>304800</xdr:rowOff>
    </xdr:to>
    <xdr:sp macro="" textlink="">
      <xdr:nvSpPr>
        <xdr:cNvPr id="116" name="AutoShape 47" descr="http://4.chart.apis.google.com/chart?cht=bvg&amp;chs=35x17&amp;chd=t:241.00,325.00,200.00,4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0</xdr:rowOff>
    </xdr:to>
    <xdr:sp macro="" textlink="">
      <xdr:nvSpPr>
        <xdr:cNvPr id="117" name="AutoShape 48" descr="http://5.chart.apis.google.com/chart?cht=bvg&amp;chs=35x17&amp;chd=t:3524382.00,3522566.00,3363161.00,32566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19</xdr:row>
      <xdr:rowOff>304800</xdr:rowOff>
    </xdr:to>
    <xdr:sp macro="" textlink="">
      <xdr:nvSpPr>
        <xdr:cNvPr id="118" name="AutoShape 49" descr="http://6.chart.apis.google.com/chart?cht=bvg&amp;chs=35x17&amp;chd=t:2094560.00,1909311.00,1910623.00,17215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20</xdr:row>
      <xdr:rowOff>304800</xdr:rowOff>
    </xdr:to>
    <xdr:sp macro="" textlink="">
      <xdr:nvSpPr>
        <xdr:cNvPr id="119" name="AutoShape 50" descr="http://7.chart.apis.google.com/chart?cht=bvg&amp;chs=35x17&amp;chd=t:377816.00,462854.00,647248.00,6976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21</xdr:row>
      <xdr:rowOff>304800</xdr:rowOff>
    </xdr:to>
    <xdr:sp macro="" textlink="">
      <xdr:nvSpPr>
        <xdr:cNvPr id="120" name="AutoShape 51" descr="http://8.chart.apis.google.com/chart?cht=bvg&amp;chs=35x17&amp;chd=t:916434.00,1032563.00,687707.00,6456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0</xdr:rowOff>
    </xdr:to>
    <xdr:sp macro="" textlink="">
      <xdr:nvSpPr>
        <xdr:cNvPr id="121" name="AutoShape 52" descr="http://0.chart.apis.google.com/chart?cht=bvg&amp;chs=35x17&amp;chd=t:86161.00,72563.00,66882.00,10344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23</xdr:row>
      <xdr:rowOff>304800</xdr:rowOff>
    </xdr:to>
    <xdr:sp macro="" textlink="">
      <xdr:nvSpPr>
        <xdr:cNvPr id="122" name="AutoShape 53" descr="http://1.chart.apis.google.com/chart?cht=bvg&amp;chs=35x17&amp;chd=t:49410.00,45276.00,50701.00,883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114300</xdr:rowOff>
    </xdr:to>
    <xdr:sp macro="" textlink="">
      <xdr:nvSpPr>
        <xdr:cNvPr id="123" name="AutoShape 54" descr="http://2.chart.apis.google.com/chart?cht=bvg&amp;chs=35x17&amp;chd=t:6203300.00,6199017.00,6034304.00,609449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0</xdr:rowOff>
    </xdr:to>
    <xdr:sp macro="" textlink="">
      <xdr:nvSpPr>
        <xdr:cNvPr id="124" name="AutoShape 55" descr="http://3.chart.apis.google.com/chart?cht=bvg&amp;chs=35x17&amp;chd=t:5658278.00,5756186.00,3976201.00,55934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104775</xdr:rowOff>
    </xdr:to>
    <xdr:sp macro="" textlink="">
      <xdr:nvSpPr>
        <xdr:cNvPr id="125" name="AutoShape 56" descr="http://4.chart.apis.google.com/chart?cht=bvg&amp;chs=35x17&amp;chd=t:8511.00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304800</xdr:rowOff>
    </xdr:to>
    <xdr:sp macro="" textlink="">
      <xdr:nvSpPr>
        <xdr:cNvPr id="126" name="AutoShape 57" descr="http://5.chart.apis.google.com/chart?cht=bvg&amp;chs=35x17&amp;chd=t:382012.00,322763.00,381360.00,37734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114300</xdr:rowOff>
    </xdr:to>
    <xdr:sp macro="" textlink="">
      <xdr:nvSpPr>
        <xdr:cNvPr id="127" name="AutoShape 58" descr="http://6.chart.apis.google.com/chart?cht=bvg&amp;chs=35x17&amp;chd=t:9727682.00,9721583.00,9397465.00,93511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128" name="AutoShape 59" descr="http://7.chart.apis.google.com/chart?cht=bvg&amp;chs=35x17&amp;chd=t:5583027.00,5653756.00,5377640.00,53837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129" name="AutoShape 60" descr="http://8.chart.apis.google.com/chart?cht=bvg&amp;chs=35x17&amp;chd=t:1732630.00,1968878.00,1535838.00,15669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114300</xdr:rowOff>
    </xdr:to>
    <xdr:sp macro="" textlink="">
      <xdr:nvSpPr>
        <xdr:cNvPr id="130" name="AutoShape 61" descr="http://0.chart.apis.google.com/chart?cht=bvg&amp;chs=35x17&amp;chd=t:3850397.00,3684878.00,3841802.00,38167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114300</xdr:rowOff>
    </xdr:to>
    <xdr:sp macro="" textlink="">
      <xdr:nvSpPr>
        <xdr:cNvPr id="131" name="AutoShape 62" descr="http://1.chart.apis.google.com/chart?cht=bvg&amp;chs=35x17&amp;chd=t:4144655.00,4067826.00,4019825.00,31238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304800</xdr:rowOff>
    </xdr:to>
    <xdr:sp macro="" textlink="">
      <xdr:nvSpPr>
        <xdr:cNvPr id="132" name="AutoShape 63" descr="http://2.chart.apis.google.com/chart?cht=bvg&amp;chs=35x17&amp;chd=t:2558575.00,2558575.00,2558575.00,255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304800</xdr:rowOff>
    </xdr:to>
    <xdr:sp macro="" textlink="">
      <xdr:nvSpPr>
        <xdr:cNvPr id="133" name="AutoShape 64" descr="http://3.chart.apis.google.com/chart?cht=bvg&amp;chs=35x17&amp;chd=t:_,_,0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304800</xdr:rowOff>
    </xdr:to>
    <xdr:sp macro="" textlink="">
      <xdr:nvSpPr>
        <xdr:cNvPr id="134" name="AutoShape 65" descr="http://4.chart.apis.google.com/chart?cht=bvg&amp;chs=35x17&amp;chd=t:521743.00,499235.00,461452.00,4195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304800</xdr:rowOff>
    </xdr:to>
    <xdr:sp macro="" textlink="">
      <xdr:nvSpPr>
        <xdr:cNvPr id="135" name="AutoShape 66" descr="http://5.chart.apis.google.com/chart?cht=bvg&amp;chs=35x17&amp;chd=t:_,_,0.00,8436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3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304800</xdr:rowOff>
    </xdr:to>
    <xdr:sp macro="" textlink="">
      <xdr:nvSpPr>
        <xdr:cNvPr id="136" name="AutoShape 67" descr="http://6.chart.apis.google.com/chart?cht=bvg&amp;chs=35x17&amp;chd=t:9727682.00,9721583.00,9397465.00,93511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39</xdr:row>
      <xdr:rowOff>304800</xdr:rowOff>
    </xdr:to>
    <xdr:sp macro="" textlink="">
      <xdr:nvSpPr>
        <xdr:cNvPr id="137" name="AutoShape 68" descr="http://7.chart.apis.google.com/chart?cht=bvg&amp;chs=35x17&amp;chd=t:5583027.00,5653756.00,5377640.00,53837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6105525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21166</xdr:colOff>
      <xdr:row>2</xdr:row>
      <xdr:rowOff>31750</xdr:rowOff>
    </xdr:from>
    <xdr:to>
      <xdr:col>10</xdr:col>
      <xdr:colOff>994832</xdr:colOff>
      <xdr:row>17</xdr:row>
      <xdr:rowOff>114134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8749" y="349250"/>
          <a:ext cx="3365500" cy="24636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2" name="AutoShape 1" descr="http://0.chart.apis.google.com/chart?cht=bvg&amp;chs=35x17&amp;chd=t:13668916.00,7633622.00,6189651.00,447727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3" name="AutoShape 2" descr="http://1.chart.apis.google.com/chart?cht=bvg&amp;chs=35x17&amp;chd=t:12557080.00,7077702.00,5725278.00,41546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4" name="AutoShape 3" descr="http://2.chart.apis.google.com/chart?cht=bvg&amp;chs=35x17&amp;chd=t:1111836.00,555920.00,464373.00,32261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260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5" name="AutoShape 4" descr="http://3.chart.apis.google.com/chart?cht=bvg&amp;chs=35x17&amp;chd=t:126103.00,118764.00,118291.00,9210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3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6" name="AutoShape 5" descr="http://4.chart.apis.google.com/chart?cht=bvg&amp;chs=35x17&amp;chd=t:1591.00,373.00,-956.00,21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7" name="AutoShape 6" descr="http://6.chart.apis.google.com/chart?cht=bvg&amp;chs=35x17&amp;chd=t:362817.00,214752.00,216762.00,1222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8" name="AutoShape 7" descr="http://7.chart.apis.google.com/chart?cht=bvg&amp;chs=35x17&amp;chd=t:887394.00,459559.00,366858.00,2922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6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9" name="AutoShape 8" descr="http://8.chart.apis.google.com/chart?cht=bvg&amp;chs=35x17&amp;chd=t:39275.00,13995.00,16768.00,74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41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10" name="AutoShape 9" descr="http://0.chart.apis.google.com/chart?cht=bvg&amp;chs=35x17&amp;chd=t:_,-9267.00,9525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6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11" name="AutoShape 10" descr="http://1.chart.apis.google.com/chart?cht=bvg&amp;chs=35x17&amp;chd=t:926669.00,464287.00,393151.00,2997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1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12" name="AutoShape 11" descr="http://2.chart.apis.google.com/chart?cht=bvg&amp;chs=35x17&amp;chd=t:732803.00,357466.00,279878.00,2185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13" name="AutoShape 12" descr="http://3.chart.apis.google.com/chart?cht=bvg&amp;chs=35x17&amp;chd=t:666081.00,357466.00,257138.00,2185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14" name="AutoShape 13" descr="http://4.chart.apis.google.com/chart?cht=bvg&amp;chs=35x17&amp;chd=t:14770.00,_,6103.00,559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822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15" name="AutoShape 14" descr="http://5.chart.apis.google.com/chart?cht=bvg&amp;chs=35x17&amp;chd=t:6485875.00,3635696.00,3995926.00,30478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07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16" name="AutoShape 15" descr="http://6.chart.apis.google.com/chart?cht=bvg&amp;chs=35x17&amp;chd=t:1461622.00,469023.00,618518.00,6814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26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17" name="AutoShape 16" descr="http://7.chart.apis.google.com/chart?cht=bvg&amp;chs=35x17&amp;chd=t:928100.00,629080.00,1055500.00,5153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04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8" name="AutoShape 17" descr="http://8.chart.apis.google.com/chart?cht=bvg&amp;chs=35x17&amp;chd=t:2608590.00,2129478.00,2010312.00,14578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42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19" name="AutoShape 18" descr="http://0.chart.apis.google.com/chart?cht=bvg&amp;chs=35x17&amp;chd=t:1051277.00,269594.00,248340.00,3838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8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20" name="AutoShape 19" descr="http://1.chart.apis.google.com/chart?cht=bvg&amp;chs=35x17&amp;chd=t:436286.00,138521.00,63256.00,93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21" name="AutoShape 20" descr="http://2.chart.apis.google.com/chart?cht=bvg&amp;chs=35x17&amp;chd=t:1329221.00,1227365.00,556334.00,5651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304800</xdr:rowOff>
    </xdr:to>
    <xdr:sp macro="" textlink="">
      <xdr:nvSpPr>
        <xdr:cNvPr id="22" name="AutoShape 21" descr="http://3.chart.apis.google.com/chart?cht=bvg&amp;chs=35x17&amp;chd=t:439784.00,254678.00,250365.00,2269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57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23" name="AutoShape 22" descr="http://4.chart.apis.google.com/chart?cht=bvg&amp;chs=35x17&amp;chd=t:91814.00,104795.00,92307.00,962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89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24" name="AutoShape 23" descr="http://5.chart.apis.google.com/chart?cht=bvg&amp;chs=35x17&amp;chd=t:492937.00,781240.00,104524.00,1118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25" name="AutoShape 24" descr="http://6.chart.apis.google.com/chart?cht=bvg&amp;chs=35x17&amp;chd=t:7815096.00,4863062.00,4552260.00,3613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26" name="AutoShape 25" descr="http://7.chart.apis.google.com/chart?cht=bvg&amp;chs=35x17&amp;chd=t:4572560.00,2153670.00,2083766.00,1535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27" name="AutoShape 26" descr="http://8.chart.apis.google.com/chart?cht=bvg&amp;chs=35x17&amp;chd=t:4559133.00,2139242.00,2002896.00,152064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sp macro="" textlink="">
      <xdr:nvSpPr>
        <xdr:cNvPr id="28" name="AutoShape 27" descr="http://0.chart.apis.google.com/chart?cht=bvg&amp;chs=35x17&amp;chd=t:13427.00,14428.00,80871.00,144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0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29" name="AutoShape 28" descr="http://1.chart.apis.google.com/chart?cht=bvg&amp;chs=35x17&amp;chd=t:3242536.00,2527241.00,2302477.00,2078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24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30" name="AutoShape 29" descr="http://2.chart.apis.google.com/chart?cht=bvg&amp;chs=35x17&amp;chd=t:468575.00,422000.00,422000.00,422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43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304800</xdr:rowOff>
    </xdr:to>
    <xdr:sp macro="" textlink="">
      <xdr:nvSpPr>
        <xdr:cNvPr id="31" name="AutoShape 30" descr="http://3.chart.apis.google.com/chart?cht=bvg&amp;chs=35x17&amp;chd=t:1385224.00,869140.00,869140.00,8691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82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32" name="AutoShape 31" descr="http://4.chart.apis.google.com/chart?cht=bvg&amp;chs=35x17&amp;chd=t:639053.00,560148.00,465964.00,3510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20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33" name="AutoShape 32" descr="http://5.chart.apis.google.com/chart?cht=bvg&amp;chs=35x17&amp;chd=t:_,182151.00,166017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6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34" name="AutoShape 33" descr="http://6.chart.apis.google.com/chart?cht=bvg&amp;chs=35x17&amp;chd=t:7815096.00,4863062.00,4552260.00,3613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35" name="AutoShape 1" descr="http://0.chart.apis.google.com/chart?cht=bvg&amp;chs=35x17&amp;chd=t:5761451.00,5267603.00,4961315.00,44605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36" name="AutoShape 2" descr="http://1.chart.apis.google.com/chart?cht=bvg&amp;chs=35x17&amp;chd=t:4984219.00,4718955.00,4401835.00,39992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37" name="AutoShape 3" descr="http://2.chart.apis.google.com/chart?cht=bvg&amp;chs=35x17&amp;chd=t:777232.00,548649.00,559480.00,46129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260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38" name="AutoShape 4" descr="http://3.chart.apis.google.com/chart?cht=bvg&amp;chs=35x17&amp;chd=t:131573.00,159117.00,163990.00,15811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3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39" name="AutoShape 5" descr="http://4.chart.apis.google.com/chart?cht=bvg&amp;chs=35x17&amp;chd=t:227120.00,145820.00,178261.00,5044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40" name="AutoShape 6" descr="http://5.chart.apis.google.com/chart?cht=bvg&amp;chs=35x17&amp;chd=t:7832.00,5902.00,11474.00,916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41" name="AutoShape 7" descr="http://6.chart.apis.google.com/chart?cht=bvg&amp;chs=35x17&amp;chd=t:211778.00,189504.00,176337.00,23881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42" name="AutoShape 8" descr="http://7.chart.apis.google.com/chart?cht=bvg&amp;chs=35x17&amp;chd=t:494021.00,366539.00,357398.00,-1330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6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43" name="AutoShape 9" descr="http://8.chart.apis.google.com/chart?cht=bvg&amp;chs=35x17&amp;chd=t:52218.00,90678.00,16133.00,1516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41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44" name="AutoShape 10" descr="http://0.chart.apis.google.com/chart?cht=bvg&amp;chs=35x17&amp;chd=t:_,28474.00,22343.00,1458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6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45" name="AutoShape 11" descr="http://1.chart.apis.google.com/chart?cht=bvg&amp;chs=35x17&amp;chd=t:546239.00,485691.00,395874.00,331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1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46" name="AutoShape 12" descr="http://2.chart.apis.google.com/chart?cht=bvg&amp;chs=35x17&amp;chd=t:432691.00,402086.00,313773.00,75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47" name="AutoShape 13" descr="http://3.chart.apis.google.com/chart?cht=bvg&amp;chs=35x17&amp;chd=t:368091.00,341140.00,239359.00,1092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48" name="AutoShape 14" descr="http://4.chart.apis.google.com/chart?cht=bvg&amp;chs=35x17&amp;chd=t:1315.00,1333.00,1029.00,4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822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49" name="AutoShape 15" descr="http://5.chart.apis.google.com/chart?cht=bvg&amp;chs=35x17&amp;chd=t:3628092.00,3257897.00,3445352.00,322764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07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50" name="AutoShape 16" descr="http://6.chart.apis.google.com/chart?cht=bvg&amp;chs=35x17&amp;chd=t:2236855.00,1719356.00,1995074.00,10889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26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51" name="AutoShape 17" descr="http://7.chart.apis.google.com/chart?cht=bvg&amp;chs=35x17&amp;chd=t:402259.00,677679.00,577348.00,14233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04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52" name="AutoShape 18" descr="http://8.chart.apis.google.com/chart?cht=bvg&amp;chs=35x17&amp;chd=t:849952.00,645993.00,665165.00,18808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42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53" name="AutoShape 19" descr="http://0.chart.apis.google.com/chart?cht=bvg&amp;chs=35x17&amp;chd=t:102836.00,103035.00,111056.00,8326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8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54" name="AutoShape 20" descr="http://1.chart.apis.google.com/chart?cht=bvg&amp;chs=35x17&amp;chd=t:36190.00,111835.00,96708.00,321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55" name="AutoShape 21" descr="http://2.chart.apis.google.com/chart?cht=bvg&amp;chs=35x17&amp;chd=t:6028072.00,6091982.00,6102275.00,470434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0</xdr:rowOff>
    </xdr:to>
    <xdr:sp macro="" textlink="">
      <xdr:nvSpPr>
        <xdr:cNvPr id="56" name="AutoShape 22" descr="http://3.chart.apis.google.com/chart?cht=bvg&amp;chs=35x17&amp;chd=t:5523012.00,5590499.00,5588676.00,415027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572875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57" name="AutoShape 23" descr="http://4.chart.apis.google.com/chart?cht=bvg&amp;chs=35x17&amp;chd=t:8511.00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89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58" name="AutoShape 24" descr="http://5.chart.apis.google.com/chart?cht=bvg&amp;chs=35x17&amp;chd=t:370122.00,378303.00,356755.00,3453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59" name="AutoShape 25" descr="http://6.chart.apis.google.com/chart?cht=bvg&amp;chs=35x17&amp;chd=t:9656164.00,9349879.00,9547627.00,79319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60" name="AutoShape 26" descr="http://7.chart.apis.google.com/chart?cht=bvg&amp;chs=35x17&amp;chd=t:5330725.00,5377457.00,5925150.00,46191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61" name="AutoShape 27" descr="http://8.chart.apis.google.com/chart?cht=bvg&amp;chs=35x17&amp;chd=t:2177980.00,1521849.00,1819991.00,159630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sp macro="" textlink="">
      <xdr:nvSpPr>
        <xdr:cNvPr id="62" name="AutoShape 28" descr="http://0.chart.apis.google.com/chart?cht=bvg&amp;chs=35x17&amp;chd=t:3152745.00,3855608.00,4105158.00,302284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0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63" name="AutoShape 29" descr="http://1.chart.apis.google.com/chart?cht=bvg&amp;chs=35x17&amp;chd=t:4325439.00,3130771.00,2818638.00,25895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24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64" name="AutoShape 30" descr="http://2.chart.apis.google.com/chart?cht=bvg&amp;chs=35x17&amp;chd=t:2558575.00,2558575.00,2326000.00,2326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43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65" name="AutoShape 31" descr="http://4.chart.apis.google.com/chart?cht=bvg&amp;chs=35x17&amp;chd=t:678409.00,426453.00,285800.00,1061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20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66" name="AutoShape 32" descr="http://5.chart.apis.google.com/chart?cht=bvg&amp;chs=35x17&amp;chd=t:_,841651.00,803839.00,7233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6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67" name="AutoShape 33" descr="http://6.chart.apis.google.com/chart?cht=bvg&amp;chs=35x17&amp;chd=t:9656164.00,9349879.00,9547627.00,79319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123825</xdr:rowOff>
    </xdr:to>
    <xdr:sp macro="" textlink="">
      <xdr:nvSpPr>
        <xdr:cNvPr id="68" name="AutoShape 34" descr="http://7.chart.apis.google.com/chart?cht=bvg&amp;chs=35x17&amp;chd=t:5330725.00,5377457.00,5925150.00,46191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6305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2" name="AutoShape 1" descr="http://0.chart.apis.google.com/chart?cht=bvg&amp;chs=35x17&amp;chd=t:13668916.00,7633622.00,6189651.00,447727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3" name="AutoShape 2" descr="http://1.chart.apis.google.com/chart?cht=bvg&amp;chs=35x17&amp;chd=t:12557080.00,7077702.00,5725278.00,41546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4" name="AutoShape 3" descr="http://2.chart.apis.google.com/chart?cht=bvg&amp;chs=35x17&amp;chd=t:1111836.00,555920.00,464373.00,32261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260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5" name="AutoShape 4" descr="http://3.chart.apis.google.com/chart?cht=bvg&amp;chs=35x17&amp;chd=t:126103.00,118764.00,118291.00,9210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3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6" name="AutoShape 5" descr="http://4.chart.apis.google.com/chart?cht=bvg&amp;chs=35x17&amp;chd=t:1591.00,373.00,-956.00,21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7" name="AutoShape 6" descr="http://6.chart.apis.google.com/chart?cht=bvg&amp;chs=35x17&amp;chd=t:362817.00,214752.00,216762.00,1222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8" name="AutoShape 7" descr="http://7.chart.apis.google.com/chart?cht=bvg&amp;chs=35x17&amp;chd=t:887394.00,459559.00,366858.00,2922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6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9" name="AutoShape 8" descr="http://8.chart.apis.google.com/chart?cht=bvg&amp;chs=35x17&amp;chd=t:39275.00,13995.00,16768.00,74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41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10" name="AutoShape 9" descr="http://0.chart.apis.google.com/chart?cht=bvg&amp;chs=35x17&amp;chd=t:_,-9267.00,9525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6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11" name="AutoShape 10" descr="http://1.chart.apis.google.com/chart?cht=bvg&amp;chs=35x17&amp;chd=t:926669.00,464287.00,393151.00,2997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1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12" name="AutoShape 11" descr="http://2.chart.apis.google.com/chart?cht=bvg&amp;chs=35x17&amp;chd=t:732803.00,357466.00,279878.00,2185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13" name="AutoShape 12" descr="http://3.chart.apis.google.com/chart?cht=bvg&amp;chs=35x17&amp;chd=t:666081.00,357466.00,257138.00,2185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14" name="AutoShape 13" descr="http://4.chart.apis.google.com/chart?cht=bvg&amp;chs=35x17&amp;chd=t:14770.00,_,6103.00,559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822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15" name="AutoShape 14" descr="http://5.chart.apis.google.com/chart?cht=bvg&amp;chs=35x17&amp;chd=t:6485875.00,3635696.00,3995926.00,30478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07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16" name="AutoShape 15" descr="http://6.chart.apis.google.com/chart?cht=bvg&amp;chs=35x17&amp;chd=t:1461622.00,469023.00,618518.00,6814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26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17" name="AutoShape 16" descr="http://7.chart.apis.google.com/chart?cht=bvg&amp;chs=35x17&amp;chd=t:928100.00,629080.00,1055500.00,5153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04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8" name="AutoShape 17" descr="http://8.chart.apis.google.com/chart?cht=bvg&amp;chs=35x17&amp;chd=t:2608590.00,2129478.00,2010312.00,14578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42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19" name="AutoShape 18" descr="http://0.chart.apis.google.com/chart?cht=bvg&amp;chs=35x17&amp;chd=t:1051277.00,269594.00,248340.00,3838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8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20" name="AutoShape 19" descr="http://1.chart.apis.google.com/chart?cht=bvg&amp;chs=35x17&amp;chd=t:436286.00,138521.00,63256.00,93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21" name="AutoShape 20" descr="http://2.chart.apis.google.com/chart?cht=bvg&amp;chs=35x17&amp;chd=t:1329221.00,1227365.00,556334.00,5651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304800</xdr:rowOff>
    </xdr:to>
    <xdr:sp macro="" textlink="">
      <xdr:nvSpPr>
        <xdr:cNvPr id="22" name="AutoShape 21" descr="http://3.chart.apis.google.com/chart?cht=bvg&amp;chs=35x17&amp;chd=t:439784.00,254678.00,250365.00,2269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57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23" name="AutoShape 22" descr="http://4.chart.apis.google.com/chart?cht=bvg&amp;chs=35x17&amp;chd=t:91814.00,104795.00,92307.00,962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89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24" name="AutoShape 23" descr="http://5.chart.apis.google.com/chart?cht=bvg&amp;chs=35x17&amp;chd=t:492937.00,781240.00,104524.00,1118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25" name="AutoShape 24" descr="http://6.chart.apis.google.com/chart?cht=bvg&amp;chs=35x17&amp;chd=t:7815096.00,4863062.00,4552260.00,3613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26" name="AutoShape 25" descr="http://7.chart.apis.google.com/chart?cht=bvg&amp;chs=35x17&amp;chd=t:4572560.00,2153670.00,2083766.00,1535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27" name="AutoShape 26" descr="http://8.chart.apis.google.com/chart?cht=bvg&amp;chs=35x17&amp;chd=t:4559133.00,2139242.00,2002896.00,152064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sp macro="" textlink="">
      <xdr:nvSpPr>
        <xdr:cNvPr id="28" name="AutoShape 27" descr="http://0.chart.apis.google.com/chart?cht=bvg&amp;chs=35x17&amp;chd=t:13427.00,14428.00,80871.00,144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0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29" name="AutoShape 28" descr="http://1.chart.apis.google.com/chart?cht=bvg&amp;chs=35x17&amp;chd=t:3242536.00,2527241.00,2302477.00,2078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24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30" name="AutoShape 29" descr="http://2.chart.apis.google.com/chart?cht=bvg&amp;chs=35x17&amp;chd=t:468575.00,422000.00,422000.00,422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43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304800</xdr:rowOff>
    </xdr:to>
    <xdr:sp macro="" textlink="">
      <xdr:nvSpPr>
        <xdr:cNvPr id="31" name="AutoShape 30" descr="http://3.chart.apis.google.com/chart?cht=bvg&amp;chs=35x17&amp;chd=t:1385224.00,869140.00,869140.00,8691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82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32" name="AutoShape 31" descr="http://4.chart.apis.google.com/chart?cht=bvg&amp;chs=35x17&amp;chd=t:639053.00,560148.00,465964.00,3510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20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33" name="AutoShape 32" descr="http://5.chart.apis.google.com/chart?cht=bvg&amp;chs=35x17&amp;chd=t:_,182151.00,166017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6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34" name="AutoShape 33" descr="http://6.chart.apis.google.com/chart?cht=bvg&amp;chs=35x17&amp;chd=t:7815096.00,4863062.00,4552260.00,3613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35" name="AutoShape 1" descr="http://0.chart.apis.google.com/chart?cht=bvg&amp;chs=35x17&amp;chd=t:5761451.00,5267603.00,4961315.00,44605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36" name="AutoShape 2" descr="http://1.chart.apis.google.com/chart?cht=bvg&amp;chs=35x17&amp;chd=t:4984219.00,4718955.00,4401835.00,39992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37" name="AutoShape 3" descr="http://2.chart.apis.google.com/chart?cht=bvg&amp;chs=35x17&amp;chd=t:777232.00,548649.00,559480.00,46129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260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38" name="AutoShape 4" descr="http://3.chart.apis.google.com/chart?cht=bvg&amp;chs=35x17&amp;chd=t:131573.00,159117.00,163990.00,15811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3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39" name="AutoShape 5" descr="http://4.chart.apis.google.com/chart?cht=bvg&amp;chs=35x17&amp;chd=t:227120.00,145820.00,178261.00,5044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40" name="AutoShape 6" descr="http://5.chart.apis.google.com/chart?cht=bvg&amp;chs=35x17&amp;chd=t:7832.00,5902.00,11474.00,916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41" name="AutoShape 7" descr="http://6.chart.apis.google.com/chart?cht=bvg&amp;chs=35x17&amp;chd=t:211778.00,189504.00,176337.00,23881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42" name="AutoShape 8" descr="http://7.chart.apis.google.com/chart?cht=bvg&amp;chs=35x17&amp;chd=t:494021.00,366539.00,357398.00,-1330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6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43" name="AutoShape 9" descr="http://8.chart.apis.google.com/chart?cht=bvg&amp;chs=35x17&amp;chd=t:52218.00,90678.00,16133.00,1516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41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44" name="AutoShape 10" descr="http://0.chart.apis.google.com/chart?cht=bvg&amp;chs=35x17&amp;chd=t:_,28474.00,22343.00,1458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6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45" name="AutoShape 11" descr="http://1.chart.apis.google.com/chart?cht=bvg&amp;chs=35x17&amp;chd=t:546239.00,485691.00,395874.00,331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1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46" name="AutoShape 12" descr="http://2.chart.apis.google.com/chart?cht=bvg&amp;chs=35x17&amp;chd=t:432691.00,402086.00,313773.00,75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47" name="AutoShape 13" descr="http://3.chart.apis.google.com/chart?cht=bvg&amp;chs=35x17&amp;chd=t:368091.00,341140.00,239359.00,1092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48" name="AutoShape 14" descr="http://4.chart.apis.google.com/chart?cht=bvg&amp;chs=35x17&amp;chd=t:1315.00,1333.00,1029.00,4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822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49" name="AutoShape 15" descr="http://5.chart.apis.google.com/chart?cht=bvg&amp;chs=35x17&amp;chd=t:3628092.00,3257897.00,3445352.00,322764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07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50" name="AutoShape 16" descr="http://6.chart.apis.google.com/chart?cht=bvg&amp;chs=35x17&amp;chd=t:2236855.00,1719356.00,1995074.00,10889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26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51" name="AutoShape 17" descr="http://7.chart.apis.google.com/chart?cht=bvg&amp;chs=35x17&amp;chd=t:402259.00,677679.00,577348.00,14233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04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52" name="AutoShape 18" descr="http://8.chart.apis.google.com/chart?cht=bvg&amp;chs=35x17&amp;chd=t:849952.00,645993.00,665165.00,18808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42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53" name="AutoShape 19" descr="http://0.chart.apis.google.com/chart?cht=bvg&amp;chs=35x17&amp;chd=t:102836.00,103035.00,111056.00,8326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8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54" name="AutoShape 20" descr="http://1.chart.apis.google.com/chart?cht=bvg&amp;chs=35x17&amp;chd=t:36190.00,111835.00,96708.00,321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55" name="AutoShape 21" descr="http://2.chart.apis.google.com/chart?cht=bvg&amp;chs=35x17&amp;chd=t:6028072.00,6091982.00,6102275.00,470434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0</xdr:rowOff>
    </xdr:to>
    <xdr:sp macro="" textlink="">
      <xdr:nvSpPr>
        <xdr:cNvPr id="56" name="AutoShape 22" descr="http://3.chart.apis.google.com/chart?cht=bvg&amp;chs=35x17&amp;chd=t:5523012.00,5590499.00,5588676.00,415027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572875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57" name="AutoShape 23" descr="http://4.chart.apis.google.com/chart?cht=bvg&amp;chs=35x17&amp;chd=t:8511.00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89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58" name="AutoShape 24" descr="http://5.chart.apis.google.com/chart?cht=bvg&amp;chs=35x17&amp;chd=t:370122.00,378303.00,356755.00,3453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59" name="AutoShape 25" descr="http://6.chart.apis.google.com/chart?cht=bvg&amp;chs=35x17&amp;chd=t:9656164.00,9349879.00,9547627.00,79319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60" name="AutoShape 26" descr="http://7.chart.apis.google.com/chart?cht=bvg&amp;chs=35x17&amp;chd=t:5330725.00,5377457.00,5925150.00,46191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61" name="AutoShape 27" descr="http://8.chart.apis.google.com/chart?cht=bvg&amp;chs=35x17&amp;chd=t:2177980.00,1521849.00,1819991.00,159630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sp macro="" textlink="">
      <xdr:nvSpPr>
        <xdr:cNvPr id="62" name="AutoShape 28" descr="http://0.chart.apis.google.com/chart?cht=bvg&amp;chs=35x17&amp;chd=t:3152745.00,3855608.00,4105158.00,302284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0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63" name="AutoShape 29" descr="http://1.chart.apis.google.com/chart?cht=bvg&amp;chs=35x17&amp;chd=t:4325439.00,3130771.00,2818638.00,25895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24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64" name="AutoShape 30" descr="http://2.chart.apis.google.com/chart?cht=bvg&amp;chs=35x17&amp;chd=t:2558575.00,2558575.00,2326000.00,2326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43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65" name="AutoShape 31" descr="http://4.chart.apis.google.com/chart?cht=bvg&amp;chs=35x17&amp;chd=t:678409.00,426453.00,285800.00,1061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20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66" name="AutoShape 32" descr="http://5.chart.apis.google.com/chart?cht=bvg&amp;chs=35x17&amp;chd=t:_,841651.00,803839.00,7233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6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67" name="AutoShape 33" descr="http://6.chart.apis.google.com/chart?cht=bvg&amp;chs=35x17&amp;chd=t:9656164.00,9349879.00,9547627.00,79319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123825</xdr:rowOff>
    </xdr:to>
    <xdr:sp macro="" textlink="">
      <xdr:nvSpPr>
        <xdr:cNvPr id="68" name="AutoShape 34" descr="http://7.chart.apis.google.com/chart?cht=bvg&amp;chs=35x17&amp;chd=t:5330725.00,5377457.00,5925150.00,46191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6305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2" name="AutoShape 1" descr="http://0.chart.apis.google.com/chart?cht=bvg&amp;chs=35x17&amp;chd=t:5316662.00,5002814.00,3142215.00,54759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3" name="AutoShape 2" descr="http://1.chart.apis.google.com/chart?cht=bvg&amp;chs=35x17&amp;chd=t:4857190.00,4591474.00,2822528.00,49899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4" name="AutoShape 3" descr="http://2.chart.apis.google.com/chart?cht=bvg&amp;chs=35x17&amp;chd=t:459471.00,411341.00,319687.00,4859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5" name="AutoShape 4" descr="http://3.chart.apis.google.com/chart?cht=bvg&amp;chs=35x17&amp;chd=t:39599.00,40786.00,30276.00,523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6" name="AutoShape 5" descr="http://4.chart.apis.google.com/chart?cht=bvg&amp;chs=35x17&amp;chd=t:39.00,_,36.00,3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7" name="AutoShape 6" descr="http://5.chart.apis.google.com/chart?cht=bvg&amp;chs=35x17&amp;chd=t:68.00,717.00,1103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8" name="AutoShape 7" descr="http://6.chart.apis.google.com/chart?cht=bvg&amp;chs=35x17&amp;chd=t:72209.00,24659.00,79019.00,2131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9" name="AutoShape 8" descr="http://7.chart.apis.google.com/chart?cht=bvg&amp;chs=35x17&amp;chd=t:440331.00,432276.00,274412.00,33176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10" name="AutoShape 9" descr="http://8.chart.apis.google.com/chart?cht=bvg&amp;chs=35x17&amp;chd=t:15265.00,10337.00,15569.00,157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11" name="AutoShape 10" descr="http://1.chart.apis.google.com/chart?cht=bvg&amp;chs=35x17&amp;chd=t:455596.00,442612.00,289982.00,3475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12" name="AutoShape 11" descr="http://2.chart.apis.google.com/chart?cht=bvg&amp;chs=35x17&amp;chd=t:365987.00,354916.00,240538.00,2837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13" name="AutoShape 12" descr="http://3.chart.apis.google.com/chart?cht=bvg&amp;chs=35x17&amp;chd=t:365987.00,354916.00,240538.00,25226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14" name="AutoShape 13" descr="http://4.chart.apis.google.com/chart?cht=bvg&amp;chs=35x17&amp;chd=t:7346.00,7206.00,4884.00,547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15" name="AutoShape 14" descr="http://5.chart.apis.google.com/chart?cht=bvg&amp;chs=35x17&amp;chd=t:8115143.00,7190422.00,6645212.00,64627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16" name="AutoShape 15" descr="http://6.chart.apis.google.com/chart?cht=bvg&amp;chs=35x17&amp;chd=t:2139299.00,1360997.00,1094320.00,144162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17" name="AutoShape 16" descr="http://7.chart.apis.google.com/chart?cht=bvg&amp;chs=35x17&amp;chd=t:1742000.00,1386000.00,1206100.00,9481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8" name="AutoShape 17" descr="http://8.chart.apis.google.com/chart?cht=bvg&amp;chs=35x17&amp;chd=t:2753735.00,2654120.00,2554426.00,260948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19" name="AutoShape 18" descr="http://0.chart.apis.google.com/chart?cht=bvg&amp;chs=35x17&amp;chd=t:992171.00,1286267.00,1311724.00,104272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20" name="AutoShape 19" descr="http://1.chart.apis.google.com/chart?cht=bvg&amp;chs=35x17&amp;chd=t:487937.00,503038.00,478642.00,42080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21" name="AutoShape 20" descr="http://2.chart.apis.google.com/chart?cht=bvg&amp;chs=35x17&amp;chd=t:1041522.00,1038201.00,980604.00,13444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114300</xdr:rowOff>
    </xdr:to>
    <xdr:sp macro="" textlink="">
      <xdr:nvSpPr>
        <xdr:cNvPr id="22" name="AutoShape 21" descr="http://3.chart.apis.google.com/chart?cht=bvg&amp;chs=35x17&amp;chd=t:464835.00,442474.00,454547.00,4397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23" name="AutoShape 22" descr="http://4.chart.apis.google.com/chart?cht=bvg&amp;chs=35x17&amp;chd=t:81896.00,86693.00,91017.00,9181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24" name="AutoShape 23" descr="http://5.chart.apis.google.com/chart?cht=bvg&amp;chs=35x17&amp;chd=t:175802.00,171559.00,127981.00,49293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25" name="AutoShape 24" descr="http://6.chart.apis.google.com/chart?cht=bvg&amp;chs=35x17&amp;chd=t:9156664.00,8228622.00,7625817.00,78071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26" name="AutoShape 25" descr="http://7.chart.apis.google.com/chart?cht=bvg&amp;chs=35x17&amp;chd=t:5128032.00,4696936.00,4142743.00,456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27" name="AutoShape 26" descr="http://8.chart.apis.google.com/chart?cht=bvg&amp;chs=35x17&amp;chd=t:5115988.00,4684274.00,4129282.00,45512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28" name="AutoShape 27" descr="http://0.chart.apis.google.com/chart?cht=bvg&amp;chs=35x17&amp;chd=t:12044.00,12662.00,13461.00,134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29" name="AutoShape 28" descr="http://1.chart.apis.google.com/chart?cht=bvg&amp;chs=35x17&amp;chd=t:4028633.00,3531687.00,3483073.00,324253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30" name="AutoShape 29" descr="http://2.chart.apis.google.com/chart?cht=bvg&amp;chs=35x17&amp;chd=t:491971.00,468575.00,468575.00,46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304800</xdr:rowOff>
    </xdr:to>
    <xdr:sp macro="" textlink="">
      <xdr:nvSpPr>
        <xdr:cNvPr id="31" name="AutoShape 30" descr="http://3.chart.apis.google.com/chart?cht=bvg&amp;chs=35x17&amp;chd=t:1492788.00,1385224.00,1385224.00,13852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32" name="AutoShape 31" descr="http://4.chart.apis.google.com/chart?cht=bvg&amp;chs=35x17&amp;chd=t:974664.00,608677.00,879591.00,6390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33" name="AutoShape 32" descr="http://6.chart.apis.google.com/chart?cht=bvg&amp;chs=35x17&amp;chd=t:9156664.00,8228622.00,7625817.00,78071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34" name="AutoShape 33" descr="http://7.chart.apis.google.com/chart?cht=bvg&amp;chs=35x17&amp;chd=t:5128032.00,4696936.00,4142743.00,456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2</xdr:row>
      <xdr:rowOff>304800</xdr:rowOff>
    </xdr:to>
    <xdr:sp macro="" textlink="">
      <xdr:nvSpPr>
        <xdr:cNvPr id="35" name="AutoShape 34" descr="http://0.chart.apis.google.com/chart?cht=bvg&amp;chs=35x17&amp;chd=t:3818960.00,2777244.00,1596812.00,26405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36" name="AutoShape 35" descr="http://1.chart.apis.google.com/chart?cht=bvg&amp;chs=35x17&amp;chd=t:3529292.00,2565021.00,1472828.00,245950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37" name="AutoShape 36" descr="http://2.chart.apis.google.com/chart?cht=bvg&amp;chs=35x17&amp;chd=t:289667.00,212223.00,123985.00,1810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5</xdr:row>
      <xdr:rowOff>304800</xdr:rowOff>
    </xdr:to>
    <xdr:sp macro="" textlink="">
      <xdr:nvSpPr>
        <xdr:cNvPr id="38" name="AutoShape 37" descr="http://3.chart.apis.google.com/chart?cht=bvg&amp;chs=35x17&amp;chd=t:24981.00,24346.00,24465.00,353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114300</xdr:rowOff>
    </xdr:to>
    <xdr:sp macro="" textlink="">
      <xdr:nvSpPr>
        <xdr:cNvPr id="39" name="AutoShape 38" descr="http://4.chart.apis.google.com/chart?cht=bvg&amp;chs=35x17&amp;chd=t:624.00,622.00,5.00,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104775</xdr:rowOff>
    </xdr:to>
    <xdr:sp macro="" textlink="">
      <xdr:nvSpPr>
        <xdr:cNvPr id="40" name="AutoShape 39" descr="http://5.chart.apis.google.com/chart?cht=bvg&amp;chs=35x17&amp;chd=t:_,_,0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8</xdr:row>
      <xdr:rowOff>304800</xdr:rowOff>
    </xdr:to>
    <xdr:sp macro="" textlink="">
      <xdr:nvSpPr>
        <xdr:cNvPr id="41" name="AutoShape 40" descr="http://6.chart.apis.google.com/chart?cht=bvg&amp;chs=35x17&amp;chd=t:46650.00,46463.00,56579.00,780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42" name="AutoShape 41" descr="http://7.chart.apis.google.com/chart?cht=bvg&amp;chs=35x17&amp;chd=t:270815.00,192053.00,92762.00,1382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43" name="AutoShape 42" descr="http://8.chart.apis.google.com/chart?cht=bvg&amp;chs=35x17&amp;chd=t:5726.00,11430.00,6327.00,-773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11</xdr:row>
      <xdr:rowOff>304800</xdr:rowOff>
    </xdr:to>
    <xdr:sp macro="" textlink="">
      <xdr:nvSpPr>
        <xdr:cNvPr id="44" name="AutoShape 43" descr="http://0.chart.apis.google.com/chart?cht=bvg&amp;chs=35x17&amp;chd=t:_,_,0.00,37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12</xdr:row>
      <xdr:rowOff>304800</xdr:rowOff>
    </xdr:to>
    <xdr:sp macro="" textlink="">
      <xdr:nvSpPr>
        <xdr:cNvPr id="45" name="AutoShape 44" descr="http://1.chart.apis.google.com/chart?cht=bvg&amp;chs=35x17&amp;chd=t:276541.00,203483.00,99089.00,13433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13</xdr:row>
      <xdr:rowOff>304800</xdr:rowOff>
    </xdr:to>
    <xdr:sp macro="" textlink="">
      <xdr:nvSpPr>
        <xdr:cNvPr id="46" name="AutoShape 45" descr="http://2.chart.apis.google.com/chart?cht=bvg&amp;chs=35x17&amp;chd=t:210241.00,159005.00,79845.00,1009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14</xdr:row>
      <xdr:rowOff>304800</xdr:rowOff>
    </xdr:to>
    <xdr:sp macro="" textlink="">
      <xdr:nvSpPr>
        <xdr:cNvPr id="47" name="AutoShape 46" descr="http://3.chart.apis.google.com/chart?cht=bvg&amp;chs=35x17&amp;chd=t:198617.00,141483.00,73714.00,9257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15</xdr:row>
      <xdr:rowOff>304800</xdr:rowOff>
    </xdr:to>
    <xdr:sp macro="" textlink="">
      <xdr:nvSpPr>
        <xdr:cNvPr id="48" name="AutoShape 47" descr="http://4.chart.apis.google.com/chart?cht=bvg&amp;chs=35x17&amp;chd=t:4447.00,3190.00,1662.00,219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114300</xdr:rowOff>
    </xdr:to>
    <xdr:sp macro="" textlink="">
      <xdr:nvSpPr>
        <xdr:cNvPr id="49" name="AutoShape 48" descr="http://5.chart.apis.google.com/chart?cht=bvg&amp;chs=35x17&amp;chd=t:5749137.00,4878681.00,4185404.00,363569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19</xdr:row>
      <xdr:rowOff>304800</xdr:rowOff>
    </xdr:to>
    <xdr:sp macro="" textlink="">
      <xdr:nvSpPr>
        <xdr:cNvPr id="50" name="AutoShape 49" descr="http://6.chart.apis.google.com/chart?cht=bvg&amp;chs=35x17&amp;chd=t:1250110.00,882142.00,881895.00,46902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20</xdr:row>
      <xdr:rowOff>304800</xdr:rowOff>
    </xdr:to>
    <xdr:sp macro="" textlink="">
      <xdr:nvSpPr>
        <xdr:cNvPr id="51" name="AutoShape 50" descr="http://7.chart.apis.google.com/chart?cht=bvg&amp;chs=35x17&amp;chd=t:1023100.00,1098100.00,903100.00,6290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21</xdr:row>
      <xdr:rowOff>304800</xdr:rowOff>
    </xdr:to>
    <xdr:sp macro="" textlink="">
      <xdr:nvSpPr>
        <xdr:cNvPr id="52" name="AutoShape 51" descr="http://8.chart.apis.google.com/chart?cht=bvg&amp;chs=35x17&amp;chd=t:2149442.00,1926354.00,1783691.00,21294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114300</xdr:rowOff>
    </xdr:to>
    <xdr:sp macro="" textlink="">
      <xdr:nvSpPr>
        <xdr:cNvPr id="53" name="AutoShape 52" descr="http://0.chart.apis.google.com/chart?cht=bvg&amp;chs=35x17&amp;chd=t:998774.00,722205.00,469821.00,2695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23</xdr:row>
      <xdr:rowOff>304800</xdr:rowOff>
    </xdr:to>
    <xdr:sp macro="" textlink="">
      <xdr:nvSpPr>
        <xdr:cNvPr id="54" name="AutoShape 53" descr="http://1.chart.apis.google.com/chart?cht=bvg&amp;chs=35x17&amp;chd=t:327711.00,249879.00,146897.00,13852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114300</xdr:rowOff>
    </xdr:to>
    <xdr:sp macro="" textlink="">
      <xdr:nvSpPr>
        <xdr:cNvPr id="55" name="AutoShape 54" descr="http://2.chart.apis.google.com/chart?cht=bvg&amp;chs=35x17&amp;chd=t:927509.00,837828.00,811442.00,12273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114300</xdr:rowOff>
    </xdr:to>
    <xdr:sp macro="" textlink="">
      <xdr:nvSpPr>
        <xdr:cNvPr id="56" name="AutoShape 55" descr="http://3.chart.apis.google.com/chart?cht=bvg&amp;chs=35x17&amp;chd=t:429072.00,359227.00,258520.00,2546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104775</xdr:rowOff>
    </xdr:to>
    <xdr:sp macro="" textlink="">
      <xdr:nvSpPr>
        <xdr:cNvPr id="57" name="AutoShape 56" descr="http://4.chart.apis.google.com/chart?cht=bvg&amp;chs=35x17&amp;chd=t:102405.00,103202.00,103999.00,1047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304800</xdr:rowOff>
    </xdr:to>
    <xdr:sp macro="" textlink="">
      <xdr:nvSpPr>
        <xdr:cNvPr id="58" name="AutoShape 57" descr="http://5.chart.apis.google.com/chart?cht=bvg&amp;chs=35x17&amp;chd=t:177829.00,163402.00,280381.00,7812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114300</xdr:rowOff>
    </xdr:to>
    <xdr:sp macro="" textlink="">
      <xdr:nvSpPr>
        <xdr:cNvPr id="59" name="AutoShape 58" descr="http://6.chart.apis.google.com/chart?cht=bvg&amp;chs=35x17&amp;chd=t:6676646.00,5716509.00,4996847.00,48630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60" name="AutoShape 59" descr="http://7.chart.apis.google.com/chart?cht=bvg&amp;chs=35x17&amp;chd=t:3717408.00,3013284.00,2216815.00,21536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61" name="AutoShape 60" descr="http://8.chart.apis.google.com/chart?cht=bvg&amp;chs=35x17&amp;chd=t:3703962.00,2999593.00,2200438.00,213924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114300</xdr:rowOff>
    </xdr:to>
    <xdr:sp macro="" textlink="">
      <xdr:nvSpPr>
        <xdr:cNvPr id="62" name="AutoShape 61" descr="http://0.chart.apis.google.com/chart?cht=bvg&amp;chs=35x17&amp;chd=t:13447.00,13691.00,16378.00,144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114300</xdr:rowOff>
    </xdr:to>
    <xdr:sp macro="" textlink="">
      <xdr:nvSpPr>
        <xdr:cNvPr id="63" name="AutoShape 62" descr="http://1.chart.apis.google.com/chart?cht=bvg&amp;chs=35x17&amp;chd=t:2959237.00,2703225.00,2780031.00,252724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304800</xdr:rowOff>
    </xdr:to>
    <xdr:sp macro="" textlink="">
      <xdr:nvSpPr>
        <xdr:cNvPr id="64" name="AutoShape 63" descr="http://2.chart.apis.google.com/chart?cht=bvg&amp;chs=35x17&amp;chd=t:432530.00,422000.00,422000.00,422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304800</xdr:rowOff>
    </xdr:to>
    <xdr:sp macro="" textlink="">
      <xdr:nvSpPr>
        <xdr:cNvPr id="65" name="AutoShape 64" descr="http://3.chart.apis.google.com/chart?cht=bvg&amp;chs=35x17&amp;chd=t:895421.00,869140.00,869140.00,8691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304800</xdr:rowOff>
    </xdr:to>
    <xdr:sp macro="" textlink="">
      <xdr:nvSpPr>
        <xdr:cNvPr id="66" name="AutoShape 65" descr="http://4.chart.apis.google.com/chart?cht=bvg&amp;chs=35x17&amp;chd=t:664294.00,465842.00,629145.00,56014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304800</xdr:rowOff>
    </xdr:to>
    <xdr:sp macro="" textlink="">
      <xdr:nvSpPr>
        <xdr:cNvPr id="67" name="AutoShape 66" descr="http://5.chart.apis.google.com/chart?cht=bvg&amp;chs=35x17&amp;chd=t:_,_,0.00,18215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3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304800</xdr:rowOff>
    </xdr:to>
    <xdr:sp macro="" textlink="">
      <xdr:nvSpPr>
        <xdr:cNvPr id="68" name="AutoShape 67" descr="http://6.chart.apis.google.com/chart?cht=bvg&amp;chs=35x17&amp;chd=t:6676646.00,5716509.00,4996847.00,48630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39</xdr:row>
      <xdr:rowOff>304800</xdr:rowOff>
    </xdr:to>
    <xdr:sp macro="" textlink="">
      <xdr:nvSpPr>
        <xdr:cNvPr id="69" name="AutoShape 68" descr="http://7.chart.apis.google.com/chart?cht=bvg&amp;chs=35x17&amp;chd=t:3717408.00,3013284.00,2216815.00,21536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6105525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70" name="AutoShape 1" descr="http://0.chart.apis.google.com/chart?cht=bvg&amp;chs=35x17&amp;chd=t:1602141.00,1737110.00,1533691.00,16759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71" name="AutoShape 2" descr="http://1.chart.apis.google.com/chart?cht=bvg&amp;chs=35x17&amp;chd=t:1416913.00,1520026.00,1383687.00,14242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72" name="AutoShape 3" descr="http://2.chart.apis.google.com/chart?cht=bvg&amp;chs=35x17&amp;chd=t:185229.00,217084.00,150004.00,25162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73" name="AutoShape 4" descr="http://3.chart.apis.google.com/chart?cht=bvg&amp;chs=35x17&amp;chd=t:35559.00,29031.00,47056.00,4046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123825</xdr:rowOff>
    </xdr:to>
    <xdr:sp macro="" textlink="">
      <xdr:nvSpPr>
        <xdr:cNvPr id="74" name="AutoShape 5" descr="http://4.chart.apis.google.com/chart?cht=bvg&amp;chs=35x17&amp;chd=t:31153.00,28131.00,36109.00,326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486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75" name="AutoShape 6" descr="http://5.chart.apis.google.com/chart?cht=bvg&amp;chs=35x17&amp;chd=t:1828.00,1742.00,1747.00,180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76" name="AutoShape 7" descr="http://6.chart.apis.google.com/chart?cht=bvg&amp;chs=35x17&amp;chd=t:56918.00,60991.00,50143.00,534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77" name="AutoShape 8" descr="http://7.chart.apis.google.com/chart?cht=bvg&amp;chs=35x17&amp;chd=t:130889.00,159322.00,115114.00,20410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78" name="AutoShape 9" descr="http://8.chart.apis.google.com/chart?cht=bvg&amp;chs=35x17&amp;chd=t:10930.00,16810.00,6913.00,1827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79" name="AutoShape 10" descr="http://0.chart.apis.google.com/chart?cht=bvg&amp;chs=35x17&amp;chd=t:7761.00,_,_,59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80" name="AutoShape 11" descr="http://1.chart.apis.google.com/chart?cht=bvg&amp;chs=35x17&amp;chd=t:149579.00,176132.00,122027.00,22832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81" name="AutoShape 12" descr="http://2.chart.apis.google.com/chart?cht=bvg&amp;chs=35x17&amp;chd=t:126571.00,142832.00,99203.00,1786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82" name="AutoShape 13" descr="http://3.chart.apis.google.com/chart?cht=bvg&amp;chs=35x17&amp;chd=t:108912.00,109269.00,74245.00,1547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83" name="AutoShape 14" descr="http://4.chart.apis.google.com/chart?cht=bvg&amp;chs=35x17&amp;chd=t:387.00,427.00,290.00,60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84" name="AutoShape 15" descr="http://5.chart.apis.google.com/chart?cht=bvg&amp;chs=35x17&amp;chd=t:4009286.00,3906772.00,3835486.00,36411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85" name="AutoShape 16" descr="http://6.chart.apis.google.com/chart?cht=bvg&amp;chs=35x17&amp;chd=t:1895814.00,1899107.00,2134156.00,22353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86" name="AutoShape 17" descr="http://7.chart.apis.google.com/chart?cht=bvg&amp;chs=35x17&amp;chd=t:1057500.00,931742.00,475342.00,40375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87" name="AutoShape 18" descr="http://8.chart.apis.google.com/chart?cht=bvg&amp;chs=35x17&amp;chd=t:951046.00,987830.00,1132998.00,8630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88" name="AutoShape 19" descr="http://0.chart.apis.google.com/chart?cht=bvg&amp;chs=35x17&amp;chd=t:62814.00,51051.00,46780.00,10283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89" name="AutoShape 20" descr="http://1.chart.apis.google.com/chart?cht=bvg&amp;chs=35x17&amp;chd=t:42113.00,37042.00,46210.00,361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90" name="AutoShape 21" descr="http://2.chart.apis.google.com/chart?cht=bvg&amp;chs=35x17&amp;chd=t:5542089.00,5740219.00,5852572.00,602029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114300</xdr:rowOff>
    </xdr:to>
    <xdr:sp macro="" textlink="">
      <xdr:nvSpPr>
        <xdr:cNvPr id="91" name="AutoShape 22" descr="http://3.chart.apis.google.com/chart?cht=bvg&amp;chs=35x17&amp;chd=t:5184835.00,5302224.00,5401896.00,55228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92" name="AutoShape 23" descr="http://4.chart.apis.google.com/chart?cht=bvg&amp;chs=35x17&amp;chd=t:_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93" name="AutoShape 24" descr="http://5.chart.apis.google.com/chart?cht=bvg&amp;chs=35x17&amp;chd=t:227206.00,292059.00,309846.00,3715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94" name="AutoShape 25" descr="http://6.chart.apis.google.com/chart?cht=bvg&amp;chs=35x17&amp;chd=t:9551375.00,9646991.00,9688057.00,96614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95" name="AutoShape 26" descr="http://7.chart.apis.google.com/chart?cht=bvg&amp;chs=35x17&amp;chd=t:5326182.00,5142709.00,5263640.00,53378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96" name="AutoShape 27" descr="http://8.chart.apis.google.com/chart?cht=bvg&amp;chs=35x17&amp;chd=t:2143823.00,1842224.00,2142338.00,210024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97" name="AutoShape 28" descr="http://0.chart.apis.google.com/chart?cht=bvg&amp;chs=35x17&amp;chd=t:3182359.00,3300485.00,3121303.00,32376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98" name="AutoShape 29" descr="http://1.chart.apis.google.com/chart?cht=bvg&amp;chs=35x17&amp;chd=t:4225193.00,4504282.00,4424417.00,432361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99" name="AutoShape 30" descr="http://2.chart.apis.google.com/chart?cht=bvg&amp;chs=35x17&amp;chd=t:2814402.00,2558575.00,2558575.00,255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100" name="AutoShape 31" descr="http://4.chart.apis.google.com/chart?cht=bvg&amp;chs=35x17&amp;chd=t:453453.00,809593.00,752654.00,6767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101" name="AutoShape 32" descr="http://6.chart.apis.google.com/chart?cht=bvg&amp;chs=35x17&amp;chd=t:9551375.00,9646991.00,9688057.00,96614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102" name="AutoShape 33" descr="http://7.chart.apis.google.com/chart?cht=bvg&amp;chs=35x17&amp;chd=t:5326182.00,5142709.00,5263640.00,53378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2</xdr:row>
      <xdr:rowOff>304800</xdr:rowOff>
    </xdr:to>
    <xdr:sp macro="" textlink="">
      <xdr:nvSpPr>
        <xdr:cNvPr id="103" name="AutoShape 34" descr="http://0.chart.apis.google.com/chart?cht=bvg&amp;chs=35x17&amp;chd=t:1511482.00,1414932.00,1117331.00,137698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104" name="AutoShape 35" descr="http://1.chart.apis.google.com/chart?cht=bvg&amp;chs=35x17&amp;chd=t:1289337.00,1226631.00,1007117.00,118484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5" name="AutoShape 36" descr="http://2.chart.apis.google.com/chart?cht=bvg&amp;chs=35x17&amp;chd=t:222145.00,188301.00,110215.00,19214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5</xdr:row>
      <xdr:rowOff>304800</xdr:rowOff>
    </xdr:to>
    <xdr:sp macro="" textlink="">
      <xdr:nvSpPr>
        <xdr:cNvPr id="106" name="AutoShape 37" descr="http://3.chart.apis.google.com/chart?cht=bvg&amp;chs=35x17&amp;chd=t:26803.00,32163.00,32573.00,3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123825</xdr:rowOff>
    </xdr:to>
    <xdr:sp macro="" textlink="">
      <xdr:nvSpPr>
        <xdr:cNvPr id="107" name="AutoShape 38" descr="http://4.chart.apis.google.com/chart?cht=bvg&amp;chs=35x17&amp;chd=t:111594.00,53936.00,26425.00,384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486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104775</xdr:rowOff>
    </xdr:to>
    <xdr:sp macro="" textlink="">
      <xdr:nvSpPr>
        <xdr:cNvPr id="108" name="AutoShape 39" descr="http://5.chart.apis.google.com/chart?cht=bvg&amp;chs=35x17&amp;chd=t:2088.00,2251.00,794.00,105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8</xdr:row>
      <xdr:rowOff>304800</xdr:rowOff>
    </xdr:to>
    <xdr:sp macro="" textlink="">
      <xdr:nvSpPr>
        <xdr:cNvPr id="109" name="AutoShape 40" descr="http://6.chart.apis.google.com/chart?cht=bvg&amp;chs=35x17&amp;chd=t:54532.00,63367.00,42159.00,6023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110" name="AutoShape 41" descr="http://7.chart.apis.google.com/chart?cht=bvg&amp;chs=35x17&amp;chd=t:80735.00,100910.00,73410.00,12709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11" name="AutoShape 42" descr="http://8.chart.apis.google.com/chart?cht=bvg&amp;chs=35x17&amp;chd=t:8890.00,21259.00,4160.00,56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11</xdr:row>
      <xdr:rowOff>304800</xdr:rowOff>
    </xdr:to>
    <xdr:sp macro="" textlink="">
      <xdr:nvSpPr>
        <xdr:cNvPr id="112" name="AutoShape 43" descr="http://0.chart.apis.google.com/chart?cht=bvg&amp;chs=35x17&amp;chd=t:10535.00,9043.00,6400.00,916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12</xdr:row>
      <xdr:rowOff>304800</xdr:rowOff>
    </xdr:to>
    <xdr:sp macro="" textlink="">
      <xdr:nvSpPr>
        <xdr:cNvPr id="113" name="AutoShape 44" descr="http://1.chart.apis.google.com/chart?cht=bvg&amp;chs=35x17&amp;chd=t:100160.00,131213.00,83970.00,1419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13</xdr:row>
      <xdr:rowOff>304800</xdr:rowOff>
    </xdr:to>
    <xdr:sp macro="" textlink="">
      <xdr:nvSpPr>
        <xdr:cNvPr id="114" name="AutoShape 45" descr="http://2.chart.apis.google.com/chart?cht=bvg&amp;chs=35x17&amp;chd=t:76173.00,106229.00,67790.00,1104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14</xdr:row>
      <xdr:rowOff>304800</xdr:rowOff>
    </xdr:to>
    <xdr:sp macro="" textlink="">
      <xdr:nvSpPr>
        <xdr:cNvPr id="115" name="AutoShape 46" descr="http://3.chart.apis.google.com/chart?cht=bvg&amp;chs=35x17&amp;chd=t:61615.00,83164.00,51266.00,929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15</xdr:row>
      <xdr:rowOff>304800</xdr:rowOff>
    </xdr:to>
    <xdr:sp macro="" textlink="">
      <xdr:nvSpPr>
        <xdr:cNvPr id="116" name="AutoShape 47" descr="http://4.chart.apis.google.com/chart?cht=bvg&amp;chs=35x17&amp;chd=t:241.00,325.00,200.00,4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114300</xdr:rowOff>
    </xdr:to>
    <xdr:sp macro="" textlink="">
      <xdr:nvSpPr>
        <xdr:cNvPr id="117" name="AutoShape 48" descr="http://5.chart.apis.google.com/chart?cht=bvg&amp;chs=35x17&amp;chd=t:3524382.00,3522566.00,3363161.00,32566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19</xdr:row>
      <xdr:rowOff>304800</xdr:rowOff>
    </xdr:to>
    <xdr:sp macro="" textlink="">
      <xdr:nvSpPr>
        <xdr:cNvPr id="118" name="AutoShape 49" descr="http://6.chart.apis.google.com/chart?cht=bvg&amp;chs=35x17&amp;chd=t:2094560.00,1909311.00,1910623.00,17215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20</xdr:row>
      <xdr:rowOff>304800</xdr:rowOff>
    </xdr:to>
    <xdr:sp macro="" textlink="">
      <xdr:nvSpPr>
        <xdr:cNvPr id="119" name="AutoShape 50" descr="http://7.chart.apis.google.com/chart?cht=bvg&amp;chs=35x17&amp;chd=t:377816.00,462854.00,647248.00,6976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21</xdr:row>
      <xdr:rowOff>304800</xdr:rowOff>
    </xdr:to>
    <xdr:sp macro="" textlink="">
      <xdr:nvSpPr>
        <xdr:cNvPr id="120" name="AutoShape 51" descr="http://8.chart.apis.google.com/chart?cht=bvg&amp;chs=35x17&amp;chd=t:916434.00,1032563.00,687707.00,6456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114300</xdr:rowOff>
    </xdr:to>
    <xdr:sp macro="" textlink="">
      <xdr:nvSpPr>
        <xdr:cNvPr id="121" name="AutoShape 52" descr="http://0.chart.apis.google.com/chart?cht=bvg&amp;chs=35x17&amp;chd=t:86161.00,72563.00,66882.00,10344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23</xdr:row>
      <xdr:rowOff>304800</xdr:rowOff>
    </xdr:to>
    <xdr:sp macro="" textlink="">
      <xdr:nvSpPr>
        <xdr:cNvPr id="122" name="AutoShape 53" descr="http://1.chart.apis.google.com/chart?cht=bvg&amp;chs=35x17&amp;chd=t:49410.00,45276.00,50701.00,883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114300</xdr:rowOff>
    </xdr:to>
    <xdr:sp macro="" textlink="">
      <xdr:nvSpPr>
        <xdr:cNvPr id="123" name="AutoShape 54" descr="http://2.chart.apis.google.com/chart?cht=bvg&amp;chs=35x17&amp;chd=t:6203300.00,6199017.00,6034304.00,609449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114300</xdr:rowOff>
    </xdr:to>
    <xdr:sp macro="" textlink="">
      <xdr:nvSpPr>
        <xdr:cNvPr id="124" name="AutoShape 55" descr="http://3.chart.apis.google.com/chart?cht=bvg&amp;chs=35x17&amp;chd=t:5658278.00,5756186.00,3976201.00,55934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104775</xdr:rowOff>
    </xdr:to>
    <xdr:sp macro="" textlink="">
      <xdr:nvSpPr>
        <xdr:cNvPr id="125" name="AutoShape 56" descr="http://4.chart.apis.google.com/chart?cht=bvg&amp;chs=35x17&amp;chd=t:8511.00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304800</xdr:rowOff>
    </xdr:to>
    <xdr:sp macro="" textlink="">
      <xdr:nvSpPr>
        <xdr:cNvPr id="126" name="AutoShape 57" descr="http://5.chart.apis.google.com/chart?cht=bvg&amp;chs=35x17&amp;chd=t:382012.00,322763.00,381360.00,37734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114300</xdr:rowOff>
    </xdr:to>
    <xdr:sp macro="" textlink="">
      <xdr:nvSpPr>
        <xdr:cNvPr id="127" name="AutoShape 58" descr="http://6.chart.apis.google.com/chart?cht=bvg&amp;chs=35x17&amp;chd=t:9727682.00,9721583.00,9397465.00,93511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128" name="AutoShape 59" descr="http://7.chart.apis.google.com/chart?cht=bvg&amp;chs=35x17&amp;chd=t:5583027.00,5653756.00,5377640.00,53837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129" name="AutoShape 60" descr="http://8.chart.apis.google.com/chart?cht=bvg&amp;chs=35x17&amp;chd=t:1732630.00,1968878.00,1535838.00,15669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114300</xdr:rowOff>
    </xdr:to>
    <xdr:sp macro="" textlink="">
      <xdr:nvSpPr>
        <xdr:cNvPr id="130" name="AutoShape 61" descr="http://0.chart.apis.google.com/chart?cht=bvg&amp;chs=35x17&amp;chd=t:3850397.00,3684878.00,3841802.00,38167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114300</xdr:rowOff>
    </xdr:to>
    <xdr:sp macro="" textlink="">
      <xdr:nvSpPr>
        <xdr:cNvPr id="131" name="AutoShape 62" descr="http://1.chart.apis.google.com/chart?cht=bvg&amp;chs=35x17&amp;chd=t:4144655.00,4067826.00,4019825.00,31238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304800</xdr:rowOff>
    </xdr:to>
    <xdr:sp macro="" textlink="">
      <xdr:nvSpPr>
        <xdr:cNvPr id="132" name="AutoShape 63" descr="http://2.chart.apis.google.com/chart?cht=bvg&amp;chs=35x17&amp;chd=t:2558575.00,2558575.00,2558575.00,255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304800</xdr:rowOff>
    </xdr:to>
    <xdr:sp macro="" textlink="">
      <xdr:nvSpPr>
        <xdr:cNvPr id="133" name="AutoShape 64" descr="http://3.chart.apis.google.com/chart?cht=bvg&amp;chs=35x17&amp;chd=t:_,_,0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304800</xdr:rowOff>
    </xdr:to>
    <xdr:sp macro="" textlink="">
      <xdr:nvSpPr>
        <xdr:cNvPr id="134" name="AutoShape 65" descr="http://4.chart.apis.google.com/chart?cht=bvg&amp;chs=35x17&amp;chd=t:521743.00,499235.00,461452.00,4195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304800</xdr:rowOff>
    </xdr:to>
    <xdr:sp macro="" textlink="">
      <xdr:nvSpPr>
        <xdr:cNvPr id="135" name="AutoShape 66" descr="http://5.chart.apis.google.com/chart?cht=bvg&amp;chs=35x17&amp;chd=t:_,_,0.00,8436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3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304800</xdr:rowOff>
    </xdr:to>
    <xdr:sp macro="" textlink="">
      <xdr:nvSpPr>
        <xdr:cNvPr id="136" name="AutoShape 67" descr="http://6.chart.apis.google.com/chart?cht=bvg&amp;chs=35x17&amp;chd=t:9727682.00,9721583.00,9397465.00,93511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39</xdr:row>
      <xdr:rowOff>304800</xdr:rowOff>
    </xdr:to>
    <xdr:sp macro="" textlink="">
      <xdr:nvSpPr>
        <xdr:cNvPr id="137" name="AutoShape 68" descr="http://7.chart.apis.google.com/chart?cht=bvg&amp;chs=35x17&amp;chd=t:5583027.00,5653756.00,5377640.00,53837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6105525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52916</xdr:colOff>
      <xdr:row>2</xdr:row>
      <xdr:rowOff>31750</xdr:rowOff>
    </xdr:from>
    <xdr:to>
      <xdr:col>10</xdr:col>
      <xdr:colOff>1015999</xdr:colOff>
      <xdr:row>18</xdr:row>
      <xdr:rowOff>137583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499" y="349250"/>
          <a:ext cx="3354917" cy="2645833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2" name="AutoShape 1" descr="http://0.chart.apis.google.com/chart?cht=bvg&amp;chs=35x17&amp;chd=t:13668916.00,7633622.00,6189651.00,447727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3" name="AutoShape 2" descr="http://1.chart.apis.google.com/chart?cht=bvg&amp;chs=35x17&amp;chd=t:12557080.00,7077702.00,5725278.00,41546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4" name="AutoShape 3" descr="http://2.chart.apis.google.com/chart?cht=bvg&amp;chs=35x17&amp;chd=t:1111836.00,555920.00,464373.00,32261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260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5" name="AutoShape 4" descr="http://3.chart.apis.google.com/chart?cht=bvg&amp;chs=35x17&amp;chd=t:126103.00,118764.00,118291.00,9210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3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6" name="AutoShape 5" descr="http://4.chart.apis.google.com/chart?cht=bvg&amp;chs=35x17&amp;chd=t:1591.00,373.00,-956.00,21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7" name="AutoShape 6" descr="http://6.chart.apis.google.com/chart?cht=bvg&amp;chs=35x17&amp;chd=t:362817.00,214752.00,216762.00,1222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8" name="AutoShape 7" descr="http://7.chart.apis.google.com/chart?cht=bvg&amp;chs=35x17&amp;chd=t:887394.00,459559.00,366858.00,2922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6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9" name="AutoShape 8" descr="http://8.chart.apis.google.com/chart?cht=bvg&amp;chs=35x17&amp;chd=t:39275.00,13995.00,16768.00,74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41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10" name="AutoShape 9" descr="http://0.chart.apis.google.com/chart?cht=bvg&amp;chs=35x17&amp;chd=t:_,-9267.00,9525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6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11" name="AutoShape 10" descr="http://1.chart.apis.google.com/chart?cht=bvg&amp;chs=35x17&amp;chd=t:926669.00,464287.00,393151.00,2997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1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12" name="AutoShape 11" descr="http://2.chart.apis.google.com/chart?cht=bvg&amp;chs=35x17&amp;chd=t:732803.00,357466.00,279878.00,2185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13" name="AutoShape 12" descr="http://3.chart.apis.google.com/chart?cht=bvg&amp;chs=35x17&amp;chd=t:666081.00,357466.00,257138.00,2185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14" name="AutoShape 13" descr="http://4.chart.apis.google.com/chart?cht=bvg&amp;chs=35x17&amp;chd=t:14770.00,_,6103.00,559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822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15" name="AutoShape 14" descr="http://5.chart.apis.google.com/chart?cht=bvg&amp;chs=35x17&amp;chd=t:6485875.00,3635696.00,3995926.00,30478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07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16" name="AutoShape 15" descr="http://6.chart.apis.google.com/chart?cht=bvg&amp;chs=35x17&amp;chd=t:1461622.00,469023.00,618518.00,6814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26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17" name="AutoShape 16" descr="http://7.chart.apis.google.com/chart?cht=bvg&amp;chs=35x17&amp;chd=t:928100.00,629080.00,1055500.00,5153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04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8" name="AutoShape 17" descr="http://8.chart.apis.google.com/chart?cht=bvg&amp;chs=35x17&amp;chd=t:2608590.00,2129478.00,2010312.00,14578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42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19" name="AutoShape 18" descr="http://0.chart.apis.google.com/chart?cht=bvg&amp;chs=35x17&amp;chd=t:1051277.00,269594.00,248340.00,3838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8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20" name="AutoShape 19" descr="http://1.chart.apis.google.com/chart?cht=bvg&amp;chs=35x17&amp;chd=t:436286.00,138521.00,63256.00,93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21" name="AutoShape 20" descr="http://2.chart.apis.google.com/chart?cht=bvg&amp;chs=35x17&amp;chd=t:1329221.00,1227365.00,556334.00,5651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304800</xdr:rowOff>
    </xdr:to>
    <xdr:sp macro="" textlink="">
      <xdr:nvSpPr>
        <xdr:cNvPr id="22" name="AutoShape 21" descr="http://3.chart.apis.google.com/chart?cht=bvg&amp;chs=35x17&amp;chd=t:439784.00,254678.00,250365.00,2269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57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23" name="AutoShape 22" descr="http://4.chart.apis.google.com/chart?cht=bvg&amp;chs=35x17&amp;chd=t:91814.00,104795.00,92307.00,962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89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24" name="AutoShape 23" descr="http://5.chart.apis.google.com/chart?cht=bvg&amp;chs=35x17&amp;chd=t:492937.00,781240.00,104524.00,1118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25" name="AutoShape 24" descr="http://6.chart.apis.google.com/chart?cht=bvg&amp;chs=35x17&amp;chd=t:7815096.00,4863062.00,4552260.00,3613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26" name="AutoShape 25" descr="http://7.chart.apis.google.com/chart?cht=bvg&amp;chs=35x17&amp;chd=t:4572560.00,2153670.00,2083766.00,1535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27" name="AutoShape 26" descr="http://8.chart.apis.google.com/chart?cht=bvg&amp;chs=35x17&amp;chd=t:4559133.00,2139242.00,2002896.00,152064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sp macro="" textlink="">
      <xdr:nvSpPr>
        <xdr:cNvPr id="28" name="AutoShape 27" descr="http://0.chart.apis.google.com/chart?cht=bvg&amp;chs=35x17&amp;chd=t:13427.00,14428.00,80871.00,144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0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29" name="AutoShape 28" descr="http://1.chart.apis.google.com/chart?cht=bvg&amp;chs=35x17&amp;chd=t:3242536.00,2527241.00,2302477.00,2078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24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30" name="AutoShape 29" descr="http://2.chart.apis.google.com/chart?cht=bvg&amp;chs=35x17&amp;chd=t:468575.00,422000.00,422000.00,422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43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304800</xdr:rowOff>
    </xdr:to>
    <xdr:sp macro="" textlink="">
      <xdr:nvSpPr>
        <xdr:cNvPr id="31" name="AutoShape 30" descr="http://3.chart.apis.google.com/chart?cht=bvg&amp;chs=35x17&amp;chd=t:1385224.00,869140.00,869140.00,8691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82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32" name="AutoShape 31" descr="http://4.chart.apis.google.com/chart?cht=bvg&amp;chs=35x17&amp;chd=t:639053.00,560148.00,465964.00,3510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20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33" name="AutoShape 32" descr="http://5.chart.apis.google.com/chart?cht=bvg&amp;chs=35x17&amp;chd=t:_,182151.00,166017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6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34" name="AutoShape 33" descr="http://6.chart.apis.google.com/chart?cht=bvg&amp;chs=35x17&amp;chd=t:7815096.00,4863062.00,4552260.00,3613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35" name="AutoShape 1" descr="http://0.chart.apis.google.com/chart?cht=bvg&amp;chs=35x17&amp;chd=t:5761451.00,5267603.00,4961315.00,44605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36" name="AutoShape 2" descr="http://1.chart.apis.google.com/chart?cht=bvg&amp;chs=35x17&amp;chd=t:4984219.00,4718955.00,4401835.00,39992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37" name="AutoShape 3" descr="http://2.chart.apis.google.com/chart?cht=bvg&amp;chs=35x17&amp;chd=t:777232.00,548649.00,559480.00,46129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260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38" name="AutoShape 4" descr="http://3.chart.apis.google.com/chart?cht=bvg&amp;chs=35x17&amp;chd=t:131573.00,159117.00,163990.00,15811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3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39" name="AutoShape 5" descr="http://4.chart.apis.google.com/chart?cht=bvg&amp;chs=35x17&amp;chd=t:227120.00,145820.00,178261.00,5044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40" name="AutoShape 6" descr="http://5.chart.apis.google.com/chart?cht=bvg&amp;chs=35x17&amp;chd=t:7832.00,5902.00,11474.00,916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41" name="AutoShape 7" descr="http://6.chart.apis.google.com/chart?cht=bvg&amp;chs=35x17&amp;chd=t:211778.00,189504.00,176337.00,23881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42" name="AutoShape 8" descr="http://7.chart.apis.google.com/chart?cht=bvg&amp;chs=35x17&amp;chd=t:494021.00,366539.00,357398.00,-1330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6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43" name="AutoShape 9" descr="http://8.chart.apis.google.com/chart?cht=bvg&amp;chs=35x17&amp;chd=t:52218.00,90678.00,16133.00,1516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41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44" name="AutoShape 10" descr="http://0.chart.apis.google.com/chart?cht=bvg&amp;chs=35x17&amp;chd=t:_,28474.00,22343.00,1458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6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45" name="AutoShape 11" descr="http://1.chart.apis.google.com/chart?cht=bvg&amp;chs=35x17&amp;chd=t:546239.00,485691.00,395874.00,331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1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46" name="AutoShape 12" descr="http://2.chart.apis.google.com/chart?cht=bvg&amp;chs=35x17&amp;chd=t:432691.00,402086.00,313773.00,75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47" name="AutoShape 13" descr="http://3.chart.apis.google.com/chart?cht=bvg&amp;chs=35x17&amp;chd=t:368091.00,341140.00,239359.00,1092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48" name="AutoShape 14" descr="http://4.chart.apis.google.com/chart?cht=bvg&amp;chs=35x17&amp;chd=t:1315.00,1333.00,1029.00,4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822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49" name="AutoShape 15" descr="http://5.chart.apis.google.com/chart?cht=bvg&amp;chs=35x17&amp;chd=t:3628092.00,3257897.00,3445352.00,322764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07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50" name="AutoShape 16" descr="http://6.chart.apis.google.com/chart?cht=bvg&amp;chs=35x17&amp;chd=t:2236855.00,1719356.00,1995074.00,10889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26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51" name="AutoShape 17" descr="http://7.chart.apis.google.com/chart?cht=bvg&amp;chs=35x17&amp;chd=t:402259.00,677679.00,577348.00,14233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04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52" name="AutoShape 18" descr="http://8.chart.apis.google.com/chart?cht=bvg&amp;chs=35x17&amp;chd=t:849952.00,645993.00,665165.00,18808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42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53" name="AutoShape 19" descr="http://0.chart.apis.google.com/chart?cht=bvg&amp;chs=35x17&amp;chd=t:102836.00,103035.00,111056.00,8326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8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54" name="AutoShape 20" descr="http://1.chart.apis.google.com/chart?cht=bvg&amp;chs=35x17&amp;chd=t:36190.00,111835.00,96708.00,321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55" name="AutoShape 21" descr="http://2.chart.apis.google.com/chart?cht=bvg&amp;chs=35x17&amp;chd=t:6028072.00,6091982.00,6102275.00,470434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0</xdr:rowOff>
    </xdr:to>
    <xdr:sp macro="" textlink="">
      <xdr:nvSpPr>
        <xdr:cNvPr id="56" name="AutoShape 22" descr="http://3.chart.apis.google.com/chart?cht=bvg&amp;chs=35x17&amp;chd=t:5523012.00,5590499.00,5588676.00,415027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572875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57" name="AutoShape 23" descr="http://4.chart.apis.google.com/chart?cht=bvg&amp;chs=35x17&amp;chd=t:8511.00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89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58" name="AutoShape 24" descr="http://5.chart.apis.google.com/chart?cht=bvg&amp;chs=35x17&amp;chd=t:370122.00,378303.00,356755.00,3453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59" name="AutoShape 25" descr="http://6.chart.apis.google.com/chart?cht=bvg&amp;chs=35x17&amp;chd=t:9656164.00,9349879.00,9547627.00,79319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60" name="AutoShape 26" descr="http://7.chart.apis.google.com/chart?cht=bvg&amp;chs=35x17&amp;chd=t:5330725.00,5377457.00,5925150.00,46191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61" name="AutoShape 27" descr="http://8.chart.apis.google.com/chart?cht=bvg&amp;chs=35x17&amp;chd=t:2177980.00,1521849.00,1819991.00,159630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sp macro="" textlink="">
      <xdr:nvSpPr>
        <xdr:cNvPr id="62" name="AutoShape 28" descr="http://0.chart.apis.google.com/chart?cht=bvg&amp;chs=35x17&amp;chd=t:3152745.00,3855608.00,4105158.00,302284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0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63" name="AutoShape 29" descr="http://1.chart.apis.google.com/chart?cht=bvg&amp;chs=35x17&amp;chd=t:4325439.00,3130771.00,2818638.00,25895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24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64" name="AutoShape 30" descr="http://2.chart.apis.google.com/chart?cht=bvg&amp;chs=35x17&amp;chd=t:2558575.00,2558575.00,2326000.00,2326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43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65" name="AutoShape 31" descr="http://4.chart.apis.google.com/chart?cht=bvg&amp;chs=35x17&amp;chd=t:678409.00,426453.00,285800.00,1061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20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66" name="AutoShape 32" descr="http://5.chart.apis.google.com/chart?cht=bvg&amp;chs=35x17&amp;chd=t:_,841651.00,803839.00,7233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6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67" name="AutoShape 33" descr="http://6.chart.apis.google.com/chart?cht=bvg&amp;chs=35x17&amp;chd=t:9656164.00,9349879.00,9547627.00,79319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123825</xdr:rowOff>
    </xdr:to>
    <xdr:sp macro="" textlink="">
      <xdr:nvSpPr>
        <xdr:cNvPr id="68" name="AutoShape 34" descr="http://7.chart.apis.google.com/chart?cht=bvg&amp;chs=35x17&amp;chd=t:5330725.00,5377457.00,5925150.00,46191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6305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2" name="AutoShape 1" descr="http://0.chart.apis.google.com/chart?cht=bvg&amp;chs=35x17&amp;chd=t:5316662.00,5002814.00,3142215.00,54759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3" name="AutoShape 2" descr="http://1.chart.apis.google.com/chart?cht=bvg&amp;chs=35x17&amp;chd=t:4857190.00,4591474.00,2822528.00,49899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4" name="AutoShape 3" descr="http://2.chart.apis.google.com/chart?cht=bvg&amp;chs=35x17&amp;chd=t:459471.00,411341.00,319687.00,4859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5" name="AutoShape 4" descr="http://3.chart.apis.google.com/chart?cht=bvg&amp;chs=35x17&amp;chd=t:39599.00,40786.00,30276.00,523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6" name="AutoShape 5" descr="http://4.chart.apis.google.com/chart?cht=bvg&amp;chs=35x17&amp;chd=t:39.00,_,36.00,3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7" name="AutoShape 6" descr="http://5.chart.apis.google.com/chart?cht=bvg&amp;chs=35x17&amp;chd=t:68.00,717.00,1103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8" name="AutoShape 7" descr="http://6.chart.apis.google.com/chart?cht=bvg&amp;chs=35x17&amp;chd=t:72209.00,24659.00,79019.00,2131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9" name="AutoShape 8" descr="http://7.chart.apis.google.com/chart?cht=bvg&amp;chs=35x17&amp;chd=t:440331.00,432276.00,274412.00,33176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10" name="AutoShape 9" descr="http://8.chart.apis.google.com/chart?cht=bvg&amp;chs=35x17&amp;chd=t:15265.00,10337.00,15569.00,157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11" name="AutoShape 10" descr="http://1.chart.apis.google.com/chart?cht=bvg&amp;chs=35x17&amp;chd=t:455596.00,442612.00,289982.00,3475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12" name="AutoShape 11" descr="http://2.chart.apis.google.com/chart?cht=bvg&amp;chs=35x17&amp;chd=t:365987.00,354916.00,240538.00,2837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13" name="AutoShape 12" descr="http://3.chart.apis.google.com/chart?cht=bvg&amp;chs=35x17&amp;chd=t:365987.00,354916.00,240538.00,25226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14" name="AutoShape 13" descr="http://4.chart.apis.google.com/chart?cht=bvg&amp;chs=35x17&amp;chd=t:7346.00,7206.00,4884.00,547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15" name="AutoShape 14" descr="http://5.chart.apis.google.com/chart?cht=bvg&amp;chs=35x17&amp;chd=t:8115143.00,7190422.00,6645212.00,64627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16" name="AutoShape 15" descr="http://6.chart.apis.google.com/chart?cht=bvg&amp;chs=35x17&amp;chd=t:2139299.00,1360997.00,1094320.00,144162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17" name="AutoShape 16" descr="http://7.chart.apis.google.com/chart?cht=bvg&amp;chs=35x17&amp;chd=t:1742000.00,1386000.00,1206100.00,9481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8" name="AutoShape 17" descr="http://8.chart.apis.google.com/chart?cht=bvg&amp;chs=35x17&amp;chd=t:2753735.00,2654120.00,2554426.00,260948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19" name="AutoShape 18" descr="http://0.chart.apis.google.com/chart?cht=bvg&amp;chs=35x17&amp;chd=t:992171.00,1286267.00,1311724.00,104272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20" name="AutoShape 19" descr="http://1.chart.apis.google.com/chart?cht=bvg&amp;chs=35x17&amp;chd=t:487937.00,503038.00,478642.00,42080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21" name="AutoShape 20" descr="http://2.chart.apis.google.com/chart?cht=bvg&amp;chs=35x17&amp;chd=t:1041522.00,1038201.00,980604.00,13444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114300</xdr:rowOff>
    </xdr:to>
    <xdr:sp macro="" textlink="">
      <xdr:nvSpPr>
        <xdr:cNvPr id="22" name="AutoShape 21" descr="http://3.chart.apis.google.com/chart?cht=bvg&amp;chs=35x17&amp;chd=t:464835.00,442474.00,454547.00,4397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23" name="AutoShape 22" descr="http://4.chart.apis.google.com/chart?cht=bvg&amp;chs=35x17&amp;chd=t:81896.00,86693.00,91017.00,9181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24" name="AutoShape 23" descr="http://5.chart.apis.google.com/chart?cht=bvg&amp;chs=35x17&amp;chd=t:175802.00,171559.00,127981.00,49293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25" name="AutoShape 24" descr="http://6.chart.apis.google.com/chart?cht=bvg&amp;chs=35x17&amp;chd=t:9156664.00,8228622.00,7625817.00,78071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26" name="AutoShape 25" descr="http://7.chart.apis.google.com/chart?cht=bvg&amp;chs=35x17&amp;chd=t:5128032.00,4696936.00,4142743.00,456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27" name="AutoShape 26" descr="http://8.chart.apis.google.com/chart?cht=bvg&amp;chs=35x17&amp;chd=t:5115988.00,4684274.00,4129282.00,45512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28" name="AutoShape 27" descr="http://0.chart.apis.google.com/chart?cht=bvg&amp;chs=35x17&amp;chd=t:12044.00,12662.00,13461.00,134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29" name="AutoShape 28" descr="http://1.chart.apis.google.com/chart?cht=bvg&amp;chs=35x17&amp;chd=t:4028633.00,3531687.00,3483073.00,324253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30" name="AutoShape 29" descr="http://2.chart.apis.google.com/chart?cht=bvg&amp;chs=35x17&amp;chd=t:491971.00,468575.00,468575.00,46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304800</xdr:rowOff>
    </xdr:to>
    <xdr:sp macro="" textlink="">
      <xdr:nvSpPr>
        <xdr:cNvPr id="31" name="AutoShape 30" descr="http://3.chart.apis.google.com/chart?cht=bvg&amp;chs=35x17&amp;chd=t:1492788.00,1385224.00,1385224.00,13852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32" name="AutoShape 31" descr="http://4.chart.apis.google.com/chart?cht=bvg&amp;chs=35x17&amp;chd=t:974664.00,608677.00,879591.00,6390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33" name="AutoShape 32" descr="http://6.chart.apis.google.com/chart?cht=bvg&amp;chs=35x17&amp;chd=t:9156664.00,8228622.00,7625817.00,78071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34" name="AutoShape 33" descr="http://7.chart.apis.google.com/chart?cht=bvg&amp;chs=35x17&amp;chd=t:5128032.00,4696936.00,4142743.00,456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2</xdr:row>
      <xdr:rowOff>304800</xdr:rowOff>
    </xdr:to>
    <xdr:sp macro="" textlink="">
      <xdr:nvSpPr>
        <xdr:cNvPr id="35" name="AutoShape 34" descr="http://0.chart.apis.google.com/chart?cht=bvg&amp;chs=35x17&amp;chd=t:3818960.00,2777244.00,1596812.00,26405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36" name="AutoShape 35" descr="http://1.chart.apis.google.com/chart?cht=bvg&amp;chs=35x17&amp;chd=t:3529292.00,2565021.00,1472828.00,245950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37" name="AutoShape 36" descr="http://2.chart.apis.google.com/chart?cht=bvg&amp;chs=35x17&amp;chd=t:289667.00,212223.00,123985.00,1810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5</xdr:row>
      <xdr:rowOff>304800</xdr:rowOff>
    </xdr:to>
    <xdr:sp macro="" textlink="">
      <xdr:nvSpPr>
        <xdr:cNvPr id="38" name="AutoShape 37" descr="http://3.chart.apis.google.com/chart?cht=bvg&amp;chs=35x17&amp;chd=t:24981.00,24346.00,24465.00,353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114300</xdr:rowOff>
    </xdr:to>
    <xdr:sp macro="" textlink="">
      <xdr:nvSpPr>
        <xdr:cNvPr id="39" name="AutoShape 38" descr="http://4.chart.apis.google.com/chart?cht=bvg&amp;chs=35x17&amp;chd=t:624.00,622.00,5.00,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104775</xdr:rowOff>
    </xdr:to>
    <xdr:sp macro="" textlink="">
      <xdr:nvSpPr>
        <xdr:cNvPr id="40" name="AutoShape 39" descr="http://5.chart.apis.google.com/chart?cht=bvg&amp;chs=35x17&amp;chd=t:_,_,0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8</xdr:row>
      <xdr:rowOff>304800</xdr:rowOff>
    </xdr:to>
    <xdr:sp macro="" textlink="">
      <xdr:nvSpPr>
        <xdr:cNvPr id="41" name="AutoShape 40" descr="http://6.chart.apis.google.com/chart?cht=bvg&amp;chs=35x17&amp;chd=t:46650.00,46463.00,56579.00,780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42" name="AutoShape 41" descr="http://7.chart.apis.google.com/chart?cht=bvg&amp;chs=35x17&amp;chd=t:270815.00,192053.00,92762.00,1382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43" name="AutoShape 42" descr="http://8.chart.apis.google.com/chart?cht=bvg&amp;chs=35x17&amp;chd=t:5726.00,11430.00,6327.00,-773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11</xdr:row>
      <xdr:rowOff>304800</xdr:rowOff>
    </xdr:to>
    <xdr:sp macro="" textlink="">
      <xdr:nvSpPr>
        <xdr:cNvPr id="44" name="AutoShape 43" descr="http://0.chart.apis.google.com/chart?cht=bvg&amp;chs=35x17&amp;chd=t:_,_,0.00,37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12</xdr:row>
      <xdr:rowOff>304800</xdr:rowOff>
    </xdr:to>
    <xdr:sp macro="" textlink="">
      <xdr:nvSpPr>
        <xdr:cNvPr id="45" name="AutoShape 44" descr="http://1.chart.apis.google.com/chart?cht=bvg&amp;chs=35x17&amp;chd=t:276541.00,203483.00,99089.00,13433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13</xdr:row>
      <xdr:rowOff>304800</xdr:rowOff>
    </xdr:to>
    <xdr:sp macro="" textlink="">
      <xdr:nvSpPr>
        <xdr:cNvPr id="46" name="AutoShape 45" descr="http://2.chart.apis.google.com/chart?cht=bvg&amp;chs=35x17&amp;chd=t:210241.00,159005.00,79845.00,1009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14</xdr:row>
      <xdr:rowOff>304800</xdr:rowOff>
    </xdr:to>
    <xdr:sp macro="" textlink="">
      <xdr:nvSpPr>
        <xdr:cNvPr id="47" name="AutoShape 46" descr="http://3.chart.apis.google.com/chart?cht=bvg&amp;chs=35x17&amp;chd=t:198617.00,141483.00,73714.00,9257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15</xdr:row>
      <xdr:rowOff>304800</xdr:rowOff>
    </xdr:to>
    <xdr:sp macro="" textlink="">
      <xdr:nvSpPr>
        <xdr:cNvPr id="48" name="AutoShape 47" descr="http://4.chart.apis.google.com/chart?cht=bvg&amp;chs=35x17&amp;chd=t:4447.00,3190.00,1662.00,219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114300</xdr:rowOff>
    </xdr:to>
    <xdr:sp macro="" textlink="">
      <xdr:nvSpPr>
        <xdr:cNvPr id="49" name="AutoShape 48" descr="http://5.chart.apis.google.com/chart?cht=bvg&amp;chs=35x17&amp;chd=t:5749137.00,4878681.00,4185404.00,363569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19</xdr:row>
      <xdr:rowOff>304800</xdr:rowOff>
    </xdr:to>
    <xdr:sp macro="" textlink="">
      <xdr:nvSpPr>
        <xdr:cNvPr id="50" name="AutoShape 49" descr="http://6.chart.apis.google.com/chart?cht=bvg&amp;chs=35x17&amp;chd=t:1250110.00,882142.00,881895.00,46902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20</xdr:row>
      <xdr:rowOff>304800</xdr:rowOff>
    </xdr:to>
    <xdr:sp macro="" textlink="">
      <xdr:nvSpPr>
        <xdr:cNvPr id="51" name="AutoShape 50" descr="http://7.chart.apis.google.com/chart?cht=bvg&amp;chs=35x17&amp;chd=t:1023100.00,1098100.00,903100.00,6290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21</xdr:row>
      <xdr:rowOff>304800</xdr:rowOff>
    </xdr:to>
    <xdr:sp macro="" textlink="">
      <xdr:nvSpPr>
        <xdr:cNvPr id="52" name="AutoShape 51" descr="http://8.chart.apis.google.com/chart?cht=bvg&amp;chs=35x17&amp;chd=t:2149442.00,1926354.00,1783691.00,21294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114300</xdr:rowOff>
    </xdr:to>
    <xdr:sp macro="" textlink="">
      <xdr:nvSpPr>
        <xdr:cNvPr id="53" name="AutoShape 52" descr="http://0.chart.apis.google.com/chart?cht=bvg&amp;chs=35x17&amp;chd=t:998774.00,722205.00,469821.00,2695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23</xdr:row>
      <xdr:rowOff>304800</xdr:rowOff>
    </xdr:to>
    <xdr:sp macro="" textlink="">
      <xdr:nvSpPr>
        <xdr:cNvPr id="54" name="AutoShape 53" descr="http://1.chart.apis.google.com/chart?cht=bvg&amp;chs=35x17&amp;chd=t:327711.00,249879.00,146897.00,13852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114300</xdr:rowOff>
    </xdr:to>
    <xdr:sp macro="" textlink="">
      <xdr:nvSpPr>
        <xdr:cNvPr id="55" name="AutoShape 54" descr="http://2.chart.apis.google.com/chart?cht=bvg&amp;chs=35x17&amp;chd=t:927509.00,837828.00,811442.00,12273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114300</xdr:rowOff>
    </xdr:to>
    <xdr:sp macro="" textlink="">
      <xdr:nvSpPr>
        <xdr:cNvPr id="56" name="AutoShape 55" descr="http://3.chart.apis.google.com/chart?cht=bvg&amp;chs=35x17&amp;chd=t:429072.00,359227.00,258520.00,2546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104775</xdr:rowOff>
    </xdr:to>
    <xdr:sp macro="" textlink="">
      <xdr:nvSpPr>
        <xdr:cNvPr id="57" name="AutoShape 56" descr="http://4.chart.apis.google.com/chart?cht=bvg&amp;chs=35x17&amp;chd=t:102405.00,103202.00,103999.00,1047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304800</xdr:rowOff>
    </xdr:to>
    <xdr:sp macro="" textlink="">
      <xdr:nvSpPr>
        <xdr:cNvPr id="58" name="AutoShape 57" descr="http://5.chart.apis.google.com/chart?cht=bvg&amp;chs=35x17&amp;chd=t:177829.00,163402.00,280381.00,7812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114300</xdr:rowOff>
    </xdr:to>
    <xdr:sp macro="" textlink="">
      <xdr:nvSpPr>
        <xdr:cNvPr id="59" name="AutoShape 58" descr="http://6.chart.apis.google.com/chart?cht=bvg&amp;chs=35x17&amp;chd=t:6676646.00,5716509.00,4996847.00,48630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60" name="AutoShape 59" descr="http://7.chart.apis.google.com/chart?cht=bvg&amp;chs=35x17&amp;chd=t:3717408.00,3013284.00,2216815.00,21536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61" name="AutoShape 60" descr="http://8.chart.apis.google.com/chart?cht=bvg&amp;chs=35x17&amp;chd=t:3703962.00,2999593.00,2200438.00,213924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114300</xdr:rowOff>
    </xdr:to>
    <xdr:sp macro="" textlink="">
      <xdr:nvSpPr>
        <xdr:cNvPr id="62" name="AutoShape 61" descr="http://0.chart.apis.google.com/chart?cht=bvg&amp;chs=35x17&amp;chd=t:13447.00,13691.00,16378.00,144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114300</xdr:rowOff>
    </xdr:to>
    <xdr:sp macro="" textlink="">
      <xdr:nvSpPr>
        <xdr:cNvPr id="63" name="AutoShape 62" descr="http://1.chart.apis.google.com/chart?cht=bvg&amp;chs=35x17&amp;chd=t:2959237.00,2703225.00,2780031.00,252724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304800</xdr:rowOff>
    </xdr:to>
    <xdr:sp macro="" textlink="">
      <xdr:nvSpPr>
        <xdr:cNvPr id="64" name="AutoShape 63" descr="http://2.chart.apis.google.com/chart?cht=bvg&amp;chs=35x17&amp;chd=t:432530.00,422000.00,422000.00,422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304800</xdr:rowOff>
    </xdr:to>
    <xdr:sp macro="" textlink="">
      <xdr:nvSpPr>
        <xdr:cNvPr id="65" name="AutoShape 64" descr="http://3.chart.apis.google.com/chart?cht=bvg&amp;chs=35x17&amp;chd=t:895421.00,869140.00,869140.00,8691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304800</xdr:rowOff>
    </xdr:to>
    <xdr:sp macro="" textlink="">
      <xdr:nvSpPr>
        <xdr:cNvPr id="66" name="AutoShape 65" descr="http://4.chart.apis.google.com/chart?cht=bvg&amp;chs=35x17&amp;chd=t:664294.00,465842.00,629145.00,56014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304800</xdr:rowOff>
    </xdr:to>
    <xdr:sp macro="" textlink="">
      <xdr:nvSpPr>
        <xdr:cNvPr id="67" name="AutoShape 66" descr="http://5.chart.apis.google.com/chart?cht=bvg&amp;chs=35x17&amp;chd=t:_,_,0.00,18215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3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304800</xdr:rowOff>
    </xdr:to>
    <xdr:sp macro="" textlink="">
      <xdr:nvSpPr>
        <xdr:cNvPr id="68" name="AutoShape 67" descr="http://6.chart.apis.google.com/chart?cht=bvg&amp;chs=35x17&amp;chd=t:6676646.00,5716509.00,4996847.00,48630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39</xdr:row>
      <xdr:rowOff>304800</xdr:rowOff>
    </xdr:to>
    <xdr:sp macro="" textlink="">
      <xdr:nvSpPr>
        <xdr:cNvPr id="69" name="AutoShape 68" descr="http://7.chart.apis.google.com/chart?cht=bvg&amp;chs=35x17&amp;chd=t:3717408.00,3013284.00,2216815.00,21536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6105525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70" name="AutoShape 1" descr="http://0.chart.apis.google.com/chart?cht=bvg&amp;chs=35x17&amp;chd=t:1602141.00,1737110.00,1533691.00,16759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71" name="AutoShape 2" descr="http://1.chart.apis.google.com/chart?cht=bvg&amp;chs=35x17&amp;chd=t:1416913.00,1520026.00,1383687.00,14242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72" name="AutoShape 3" descr="http://2.chart.apis.google.com/chart?cht=bvg&amp;chs=35x17&amp;chd=t:185229.00,217084.00,150004.00,25162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73" name="AutoShape 4" descr="http://3.chart.apis.google.com/chart?cht=bvg&amp;chs=35x17&amp;chd=t:35559.00,29031.00,47056.00,4046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123825</xdr:rowOff>
    </xdr:to>
    <xdr:sp macro="" textlink="">
      <xdr:nvSpPr>
        <xdr:cNvPr id="74" name="AutoShape 5" descr="http://4.chart.apis.google.com/chart?cht=bvg&amp;chs=35x17&amp;chd=t:31153.00,28131.00,36109.00,326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486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75" name="AutoShape 6" descr="http://5.chart.apis.google.com/chart?cht=bvg&amp;chs=35x17&amp;chd=t:1828.00,1742.00,1747.00,180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76" name="AutoShape 7" descr="http://6.chart.apis.google.com/chart?cht=bvg&amp;chs=35x17&amp;chd=t:56918.00,60991.00,50143.00,534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77" name="AutoShape 8" descr="http://7.chart.apis.google.com/chart?cht=bvg&amp;chs=35x17&amp;chd=t:130889.00,159322.00,115114.00,20410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78" name="AutoShape 9" descr="http://8.chart.apis.google.com/chart?cht=bvg&amp;chs=35x17&amp;chd=t:10930.00,16810.00,6913.00,1827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79" name="AutoShape 10" descr="http://0.chart.apis.google.com/chart?cht=bvg&amp;chs=35x17&amp;chd=t:7761.00,_,_,59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80" name="AutoShape 11" descr="http://1.chart.apis.google.com/chart?cht=bvg&amp;chs=35x17&amp;chd=t:149579.00,176132.00,122027.00,22832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81" name="AutoShape 12" descr="http://2.chart.apis.google.com/chart?cht=bvg&amp;chs=35x17&amp;chd=t:126571.00,142832.00,99203.00,1786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82" name="AutoShape 13" descr="http://3.chart.apis.google.com/chart?cht=bvg&amp;chs=35x17&amp;chd=t:108912.00,109269.00,74245.00,1547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83" name="AutoShape 14" descr="http://4.chart.apis.google.com/chart?cht=bvg&amp;chs=35x17&amp;chd=t:387.00,427.00,290.00,60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84" name="AutoShape 15" descr="http://5.chart.apis.google.com/chart?cht=bvg&amp;chs=35x17&amp;chd=t:4009286.00,3906772.00,3835486.00,36411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85" name="AutoShape 16" descr="http://6.chart.apis.google.com/chart?cht=bvg&amp;chs=35x17&amp;chd=t:1895814.00,1899107.00,2134156.00,22353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86" name="AutoShape 17" descr="http://7.chart.apis.google.com/chart?cht=bvg&amp;chs=35x17&amp;chd=t:1057500.00,931742.00,475342.00,40375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87" name="AutoShape 18" descr="http://8.chart.apis.google.com/chart?cht=bvg&amp;chs=35x17&amp;chd=t:951046.00,987830.00,1132998.00,8630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88" name="AutoShape 19" descr="http://0.chart.apis.google.com/chart?cht=bvg&amp;chs=35x17&amp;chd=t:62814.00,51051.00,46780.00,10283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89" name="AutoShape 20" descr="http://1.chart.apis.google.com/chart?cht=bvg&amp;chs=35x17&amp;chd=t:42113.00,37042.00,46210.00,361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90" name="AutoShape 21" descr="http://2.chart.apis.google.com/chart?cht=bvg&amp;chs=35x17&amp;chd=t:5542089.00,5740219.00,5852572.00,602029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114300</xdr:rowOff>
    </xdr:to>
    <xdr:sp macro="" textlink="">
      <xdr:nvSpPr>
        <xdr:cNvPr id="91" name="AutoShape 22" descr="http://3.chart.apis.google.com/chart?cht=bvg&amp;chs=35x17&amp;chd=t:5184835.00,5302224.00,5401896.00,55228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92" name="AutoShape 23" descr="http://4.chart.apis.google.com/chart?cht=bvg&amp;chs=35x17&amp;chd=t:_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93" name="AutoShape 24" descr="http://5.chart.apis.google.com/chart?cht=bvg&amp;chs=35x17&amp;chd=t:227206.00,292059.00,309846.00,3715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94" name="AutoShape 25" descr="http://6.chart.apis.google.com/chart?cht=bvg&amp;chs=35x17&amp;chd=t:9551375.00,9646991.00,9688057.00,96614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95" name="AutoShape 26" descr="http://7.chart.apis.google.com/chart?cht=bvg&amp;chs=35x17&amp;chd=t:5326182.00,5142709.00,5263640.00,53378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96" name="AutoShape 27" descr="http://8.chart.apis.google.com/chart?cht=bvg&amp;chs=35x17&amp;chd=t:2143823.00,1842224.00,2142338.00,210024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97" name="AutoShape 28" descr="http://0.chart.apis.google.com/chart?cht=bvg&amp;chs=35x17&amp;chd=t:3182359.00,3300485.00,3121303.00,32376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98" name="AutoShape 29" descr="http://1.chart.apis.google.com/chart?cht=bvg&amp;chs=35x17&amp;chd=t:4225193.00,4504282.00,4424417.00,432361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99" name="AutoShape 30" descr="http://2.chart.apis.google.com/chart?cht=bvg&amp;chs=35x17&amp;chd=t:2814402.00,2558575.00,2558575.00,255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100" name="AutoShape 31" descr="http://4.chart.apis.google.com/chart?cht=bvg&amp;chs=35x17&amp;chd=t:453453.00,809593.00,752654.00,6767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101" name="AutoShape 32" descr="http://6.chart.apis.google.com/chart?cht=bvg&amp;chs=35x17&amp;chd=t:9551375.00,9646991.00,9688057.00,96614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102" name="AutoShape 33" descr="http://7.chart.apis.google.com/chart?cht=bvg&amp;chs=35x17&amp;chd=t:5326182.00,5142709.00,5263640.00,53378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2</xdr:row>
      <xdr:rowOff>304800</xdr:rowOff>
    </xdr:to>
    <xdr:sp macro="" textlink="">
      <xdr:nvSpPr>
        <xdr:cNvPr id="103" name="AutoShape 34" descr="http://0.chart.apis.google.com/chart?cht=bvg&amp;chs=35x17&amp;chd=t:1511482.00,1414932.00,1117331.00,137698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104" name="AutoShape 35" descr="http://1.chart.apis.google.com/chart?cht=bvg&amp;chs=35x17&amp;chd=t:1289337.00,1226631.00,1007117.00,118484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5" name="AutoShape 36" descr="http://2.chart.apis.google.com/chart?cht=bvg&amp;chs=35x17&amp;chd=t:222145.00,188301.00,110215.00,19214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5</xdr:row>
      <xdr:rowOff>304800</xdr:rowOff>
    </xdr:to>
    <xdr:sp macro="" textlink="">
      <xdr:nvSpPr>
        <xdr:cNvPr id="106" name="AutoShape 37" descr="http://3.chart.apis.google.com/chart?cht=bvg&amp;chs=35x17&amp;chd=t:26803.00,32163.00,32573.00,3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123825</xdr:rowOff>
    </xdr:to>
    <xdr:sp macro="" textlink="">
      <xdr:nvSpPr>
        <xdr:cNvPr id="107" name="AutoShape 38" descr="http://4.chart.apis.google.com/chart?cht=bvg&amp;chs=35x17&amp;chd=t:111594.00,53936.00,26425.00,384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486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104775</xdr:rowOff>
    </xdr:to>
    <xdr:sp macro="" textlink="">
      <xdr:nvSpPr>
        <xdr:cNvPr id="108" name="AutoShape 39" descr="http://5.chart.apis.google.com/chart?cht=bvg&amp;chs=35x17&amp;chd=t:2088.00,2251.00,794.00,105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8</xdr:row>
      <xdr:rowOff>304800</xdr:rowOff>
    </xdr:to>
    <xdr:sp macro="" textlink="">
      <xdr:nvSpPr>
        <xdr:cNvPr id="109" name="AutoShape 40" descr="http://6.chart.apis.google.com/chart?cht=bvg&amp;chs=35x17&amp;chd=t:54532.00,63367.00,42159.00,6023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110" name="AutoShape 41" descr="http://7.chart.apis.google.com/chart?cht=bvg&amp;chs=35x17&amp;chd=t:80735.00,100910.00,73410.00,12709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11" name="AutoShape 42" descr="http://8.chart.apis.google.com/chart?cht=bvg&amp;chs=35x17&amp;chd=t:8890.00,21259.00,4160.00,56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11</xdr:row>
      <xdr:rowOff>304800</xdr:rowOff>
    </xdr:to>
    <xdr:sp macro="" textlink="">
      <xdr:nvSpPr>
        <xdr:cNvPr id="112" name="AutoShape 43" descr="http://0.chart.apis.google.com/chart?cht=bvg&amp;chs=35x17&amp;chd=t:10535.00,9043.00,6400.00,916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12</xdr:row>
      <xdr:rowOff>304800</xdr:rowOff>
    </xdr:to>
    <xdr:sp macro="" textlink="">
      <xdr:nvSpPr>
        <xdr:cNvPr id="113" name="AutoShape 44" descr="http://1.chart.apis.google.com/chart?cht=bvg&amp;chs=35x17&amp;chd=t:100160.00,131213.00,83970.00,1419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13</xdr:row>
      <xdr:rowOff>304800</xdr:rowOff>
    </xdr:to>
    <xdr:sp macro="" textlink="">
      <xdr:nvSpPr>
        <xdr:cNvPr id="114" name="AutoShape 45" descr="http://2.chart.apis.google.com/chart?cht=bvg&amp;chs=35x17&amp;chd=t:76173.00,106229.00,67790.00,1104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14</xdr:row>
      <xdr:rowOff>304800</xdr:rowOff>
    </xdr:to>
    <xdr:sp macro="" textlink="">
      <xdr:nvSpPr>
        <xdr:cNvPr id="115" name="AutoShape 46" descr="http://3.chart.apis.google.com/chart?cht=bvg&amp;chs=35x17&amp;chd=t:61615.00,83164.00,51266.00,929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15</xdr:row>
      <xdr:rowOff>304800</xdr:rowOff>
    </xdr:to>
    <xdr:sp macro="" textlink="">
      <xdr:nvSpPr>
        <xdr:cNvPr id="116" name="AutoShape 47" descr="http://4.chart.apis.google.com/chart?cht=bvg&amp;chs=35x17&amp;chd=t:241.00,325.00,200.00,4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114300</xdr:rowOff>
    </xdr:to>
    <xdr:sp macro="" textlink="">
      <xdr:nvSpPr>
        <xdr:cNvPr id="117" name="AutoShape 48" descr="http://5.chart.apis.google.com/chart?cht=bvg&amp;chs=35x17&amp;chd=t:3524382.00,3522566.00,3363161.00,32566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19</xdr:row>
      <xdr:rowOff>304800</xdr:rowOff>
    </xdr:to>
    <xdr:sp macro="" textlink="">
      <xdr:nvSpPr>
        <xdr:cNvPr id="118" name="AutoShape 49" descr="http://6.chart.apis.google.com/chart?cht=bvg&amp;chs=35x17&amp;chd=t:2094560.00,1909311.00,1910623.00,17215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20</xdr:row>
      <xdr:rowOff>304800</xdr:rowOff>
    </xdr:to>
    <xdr:sp macro="" textlink="">
      <xdr:nvSpPr>
        <xdr:cNvPr id="119" name="AutoShape 50" descr="http://7.chart.apis.google.com/chart?cht=bvg&amp;chs=35x17&amp;chd=t:377816.00,462854.00,647248.00,6976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21</xdr:row>
      <xdr:rowOff>304800</xdr:rowOff>
    </xdr:to>
    <xdr:sp macro="" textlink="">
      <xdr:nvSpPr>
        <xdr:cNvPr id="120" name="AutoShape 51" descr="http://8.chart.apis.google.com/chart?cht=bvg&amp;chs=35x17&amp;chd=t:916434.00,1032563.00,687707.00,6456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114300</xdr:rowOff>
    </xdr:to>
    <xdr:sp macro="" textlink="">
      <xdr:nvSpPr>
        <xdr:cNvPr id="121" name="AutoShape 52" descr="http://0.chart.apis.google.com/chart?cht=bvg&amp;chs=35x17&amp;chd=t:86161.00,72563.00,66882.00,10344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23</xdr:row>
      <xdr:rowOff>304800</xdr:rowOff>
    </xdr:to>
    <xdr:sp macro="" textlink="">
      <xdr:nvSpPr>
        <xdr:cNvPr id="122" name="AutoShape 53" descr="http://1.chart.apis.google.com/chart?cht=bvg&amp;chs=35x17&amp;chd=t:49410.00,45276.00,50701.00,883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114300</xdr:rowOff>
    </xdr:to>
    <xdr:sp macro="" textlink="">
      <xdr:nvSpPr>
        <xdr:cNvPr id="123" name="AutoShape 54" descr="http://2.chart.apis.google.com/chart?cht=bvg&amp;chs=35x17&amp;chd=t:6203300.00,6199017.00,6034304.00,609449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114300</xdr:rowOff>
    </xdr:to>
    <xdr:sp macro="" textlink="">
      <xdr:nvSpPr>
        <xdr:cNvPr id="124" name="AutoShape 55" descr="http://3.chart.apis.google.com/chart?cht=bvg&amp;chs=35x17&amp;chd=t:5658278.00,5756186.00,3976201.00,55934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104775</xdr:rowOff>
    </xdr:to>
    <xdr:sp macro="" textlink="">
      <xdr:nvSpPr>
        <xdr:cNvPr id="125" name="AutoShape 56" descr="http://4.chart.apis.google.com/chart?cht=bvg&amp;chs=35x17&amp;chd=t:8511.00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304800</xdr:rowOff>
    </xdr:to>
    <xdr:sp macro="" textlink="">
      <xdr:nvSpPr>
        <xdr:cNvPr id="126" name="AutoShape 57" descr="http://5.chart.apis.google.com/chart?cht=bvg&amp;chs=35x17&amp;chd=t:382012.00,322763.00,381360.00,37734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114300</xdr:rowOff>
    </xdr:to>
    <xdr:sp macro="" textlink="">
      <xdr:nvSpPr>
        <xdr:cNvPr id="127" name="AutoShape 58" descr="http://6.chart.apis.google.com/chart?cht=bvg&amp;chs=35x17&amp;chd=t:9727682.00,9721583.00,9397465.00,93511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128" name="AutoShape 59" descr="http://7.chart.apis.google.com/chart?cht=bvg&amp;chs=35x17&amp;chd=t:5583027.00,5653756.00,5377640.00,53837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129" name="AutoShape 60" descr="http://8.chart.apis.google.com/chart?cht=bvg&amp;chs=35x17&amp;chd=t:1732630.00,1968878.00,1535838.00,15669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114300</xdr:rowOff>
    </xdr:to>
    <xdr:sp macro="" textlink="">
      <xdr:nvSpPr>
        <xdr:cNvPr id="130" name="AutoShape 61" descr="http://0.chart.apis.google.com/chart?cht=bvg&amp;chs=35x17&amp;chd=t:3850397.00,3684878.00,3841802.00,38167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114300</xdr:rowOff>
    </xdr:to>
    <xdr:sp macro="" textlink="">
      <xdr:nvSpPr>
        <xdr:cNvPr id="131" name="AutoShape 62" descr="http://1.chart.apis.google.com/chart?cht=bvg&amp;chs=35x17&amp;chd=t:4144655.00,4067826.00,4019825.00,31238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304800</xdr:rowOff>
    </xdr:to>
    <xdr:sp macro="" textlink="">
      <xdr:nvSpPr>
        <xdr:cNvPr id="132" name="AutoShape 63" descr="http://2.chart.apis.google.com/chart?cht=bvg&amp;chs=35x17&amp;chd=t:2558575.00,2558575.00,2558575.00,255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304800</xdr:rowOff>
    </xdr:to>
    <xdr:sp macro="" textlink="">
      <xdr:nvSpPr>
        <xdr:cNvPr id="133" name="AutoShape 64" descr="http://3.chart.apis.google.com/chart?cht=bvg&amp;chs=35x17&amp;chd=t:_,_,0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304800</xdr:rowOff>
    </xdr:to>
    <xdr:sp macro="" textlink="">
      <xdr:nvSpPr>
        <xdr:cNvPr id="134" name="AutoShape 65" descr="http://4.chart.apis.google.com/chart?cht=bvg&amp;chs=35x17&amp;chd=t:521743.00,499235.00,461452.00,4195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304800</xdr:rowOff>
    </xdr:to>
    <xdr:sp macro="" textlink="">
      <xdr:nvSpPr>
        <xdr:cNvPr id="135" name="AutoShape 66" descr="http://5.chart.apis.google.com/chart?cht=bvg&amp;chs=35x17&amp;chd=t:_,_,0.00,8436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3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304800</xdr:rowOff>
    </xdr:to>
    <xdr:sp macro="" textlink="">
      <xdr:nvSpPr>
        <xdr:cNvPr id="136" name="AutoShape 67" descr="http://6.chart.apis.google.com/chart?cht=bvg&amp;chs=35x17&amp;chd=t:9727682.00,9721583.00,9397465.00,93511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39</xdr:row>
      <xdr:rowOff>304800</xdr:rowOff>
    </xdr:to>
    <xdr:sp macro="" textlink="">
      <xdr:nvSpPr>
        <xdr:cNvPr id="137" name="AutoShape 68" descr="http://7.chart.apis.google.com/chart?cht=bvg&amp;chs=35x17&amp;chd=t:5583027.00,5653756.00,5377640.00,53837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6105525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42333</xdr:colOff>
      <xdr:row>2</xdr:row>
      <xdr:rowOff>0</xdr:rowOff>
    </xdr:from>
    <xdr:to>
      <xdr:col>10</xdr:col>
      <xdr:colOff>1015999</xdr:colOff>
      <xdr:row>18</xdr:row>
      <xdr:rowOff>137583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9916" y="317500"/>
          <a:ext cx="3365500" cy="2677583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2" name="AutoShape 1" descr="http://0.chart.apis.google.com/chart?cht=bvg&amp;chs=35x17&amp;chd=t:13668916.00,7633622.00,6189651.00,447727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3" name="AutoShape 2" descr="http://1.chart.apis.google.com/chart?cht=bvg&amp;chs=35x17&amp;chd=t:12557080.00,7077702.00,5725278.00,41546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4" name="AutoShape 3" descr="http://2.chart.apis.google.com/chart?cht=bvg&amp;chs=35x17&amp;chd=t:1111836.00,555920.00,464373.00,32261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260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5" name="AutoShape 4" descr="http://3.chart.apis.google.com/chart?cht=bvg&amp;chs=35x17&amp;chd=t:126103.00,118764.00,118291.00,9210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3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6" name="AutoShape 5" descr="http://4.chart.apis.google.com/chart?cht=bvg&amp;chs=35x17&amp;chd=t:1591.00,373.00,-956.00,21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7" name="AutoShape 6" descr="http://6.chart.apis.google.com/chart?cht=bvg&amp;chs=35x17&amp;chd=t:362817.00,214752.00,216762.00,1222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8" name="AutoShape 7" descr="http://7.chart.apis.google.com/chart?cht=bvg&amp;chs=35x17&amp;chd=t:887394.00,459559.00,366858.00,2922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6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9" name="AutoShape 8" descr="http://8.chart.apis.google.com/chart?cht=bvg&amp;chs=35x17&amp;chd=t:39275.00,13995.00,16768.00,74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41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10" name="AutoShape 9" descr="http://0.chart.apis.google.com/chart?cht=bvg&amp;chs=35x17&amp;chd=t:_,-9267.00,9525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6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11" name="AutoShape 10" descr="http://1.chart.apis.google.com/chart?cht=bvg&amp;chs=35x17&amp;chd=t:926669.00,464287.00,393151.00,2997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1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12" name="AutoShape 11" descr="http://2.chart.apis.google.com/chart?cht=bvg&amp;chs=35x17&amp;chd=t:732803.00,357466.00,279878.00,2185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13" name="AutoShape 12" descr="http://3.chart.apis.google.com/chart?cht=bvg&amp;chs=35x17&amp;chd=t:666081.00,357466.00,257138.00,2185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14" name="AutoShape 13" descr="http://4.chart.apis.google.com/chart?cht=bvg&amp;chs=35x17&amp;chd=t:14770.00,_,6103.00,559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822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15" name="AutoShape 14" descr="http://5.chart.apis.google.com/chart?cht=bvg&amp;chs=35x17&amp;chd=t:6485875.00,3635696.00,3995926.00,30478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07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16" name="AutoShape 15" descr="http://6.chart.apis.google.com/chart?cht=bvg&amp;chs=35x17&amp;chd=t:1461622.00,469023.00,618518.00,6814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26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17" name="AutoShape 16" descr="http://7.chart.apis.google.com/chart?cht=bvg&amp;chs=35x17&amp;chd=t:928100.00,629080.00,1055500.00,5153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04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8" name="AutoShape 17" descr="http://8.chart.apis.google.com/chart?cht=bvg&amp;chs=35x17&amp;chd=t:2608590.00,2129478.00,2010312.00,14578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42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19" name="AutoShape 18" descr="http://0.chart.apis.google.com/chart?cht=bvg&amp;chs=35x17&amp;chd=t:1051277.00,269594.00,248340.00,3838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8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20" name="AutoShape 19" descr="http://1.chart.apis.google.com/chart?cht=bvg&amp;chs=35x17&amp;chd=t:436286.00,138521.00,63256.00,93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21" name="AutoShape 20" descr="http://2.chart.apis.google.com/chart?cht=bvg&amp;chs=35x17&amp;chd=t:1329221.00,1227365.00,556334.00,5651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304800</xdr:rowOff>
    </xdr:to>
    <xdr:sp macro="" textlink="">
      <xdr:nvSpPr>
        <xdr:cNvPr id="22" name="AutoShape 21" descr="http://3.chart.apis.google.com/chart?cht=bvg&amp;chs=35x17&amp;chd=t:439784.00,254678.00,250365.00,2269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57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23" name="AutoShape 22" descr="http://4.chart.apis.google.com/chart?cht=bvg&amp;chs=35x17&amp;chd=t:91814.00,104795.00,92307.00,962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89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24" name="AutoShape 23" descr="http://5.chart.apis.google.com/chart?cht=bvg&amp;chs=35x17&amp;chd=t:492937.00,781240.00,104524.00,1118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25" name="AutoShape 24" descr="http://6.chart.apis.google.com/chart?cht=bvg&amp;chs=35x17&amp;chd=t:7815096.00,4863062.00,4552260.00,3613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26" name="AutoShape 25" descr="http://7.chart.apis.google.com/chart?cht=bvg&amp;chs=35x17&amp;chd=t:4572560.00,2153670.00,2083766.00,1535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27" name="AutoShape 26" descr="http://8.chart.apis.google.com/chart?cht=bvg&amp;chs=35x17&amp;chd=t:4559133.00,2139242.00,2002896.00,152064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sp macro="" textlink="">
      <xdr:nvSpPr>
        <xdr:cNvPr id="28" name="AutoShape 27" descr="http://0.chart.apis.google.com/chart?cht=bvg&amp;chs=35x17&amp;chd=t:13427.00,14428.00,80871.00,144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0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29" name="AutoShape 28" descr="http://1.chart.apis.google.com/chart?cht=bvg&amp;chs=35x17&amp;chd=t:3242536.00,2527241.00,2302477.00,2078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24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30" name="AutoShape 29" descr="http://2.chart.apis.google.com/chart?cht=bvg&amp;chs=35x17&amp;chd=t:468575.00,422000.00,422000.00,422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43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304800</xdr:rowOff>
    </xdr:to>
    <xdr:sp macro="" textlink="">
      <xdr:nvSpPr>
        <xdr:cNvPr id="31" name="AutoShape 30" descr="http://3.chart.apis.google.com/chart?cht=bvg&amp;chs=35x17&amp;chd=t:1385224.00,869140.00,869140.00,8691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82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32" name="AutoShape 31" descr="http://4.chart.apis.google.com/chart?cht=bvg&amp;chs=35x17&amp;chd=t:639053.00,560148.00,465964.00,3510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20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33" name="AutoShape 32" descr="http://5.chart.apis.google.com/chart?cht=bvg&amp;chs=35x17&amp;chd=t:_,182151.00,166017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6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34" name="AutoShape 33" descr="http://6.chart.apis.google.com/chart?cht=bvg&amp;chs=35x17&amp;chd=t:7815096.00,4863062.00,4552260.00,3613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35" name="AutoShape 1" descr="http://0.chart.apis.google.com/chart?cht=bvg&amp;chs=35x17&amp;chd=t:5761451.00,5267603.00,4961315.00,44605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36" name="AutoShape 2" descr="http://1.chart.apis.google.com/chart?cht=bvg&amp;chs=35x17&amp;chd=t:4984219.00,4718955.00,4401835.00,39992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37" name="AutoShape 3" descr="http://2.chart.apis.google.com/chart?cht=bvg&amp;chs=35x17&amp;chd=t:777232.00,548649.00,559480.00,46129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260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38" name="AutoShape 4" descr="http://3.chart.apis.google.com/chart?cht=bvg&amp;chs=35x17&amp;chd=t:131573.00,159117.00,163990.00,15811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3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39" name="AutoShape 5" descr="http://4.chart.apis.google.com/chart?cht=bvg&amp;chs=35x17&amp;chd=t:227120.00,145820.00,178261.00,5044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40" name="AutoShape 6" descr="http://5.chart.apis.google.com/chart?cht=bvg&amp;chs=35x17&amp;chd=t:7832.00,5902.00,11474.00,916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41" name="AutoShape 7" descr="http://6.chart.apis.google.com/chart?cht=bvg&amp;chs=35x17&amp;chd=t:211778.00,189504.00,176337.00,23881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42" name="AutoShape 8" descr="http://7.chart.apis.google.com/chart?cht=bvg&amp;chs=35x17&amp;chd=t:494021.00,366539.00,357398.00,-1330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6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43" name="AutoShape 9" descr="http://8.chart.apis.google.com/chart?cht=bvg&amp;chs=35x17&amp;chd=t:52218.00,90678.00,16133.00,1516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41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44" name="AutoShape 10" descr="http://0.chart.apis.google.com/chart?cht=bvg&amp;chs=35x17&amp;chd=t:_,28474.00,22343.00,1458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6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45" name="AutoShape 11" descr="http://1.chart.apis.google.com/chart?cht=bvg&amp;chs=35x17&amp;chd=t:546239.00,485691.00,395874.00,331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1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46" name="AutoShape 12" descr="http://2.chart.apis.google.com/chart?cht=bvg&amp;chs=35x17&amp;chd=t:432691.00,402086.00,313773.00,75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47" name="AutoShape 13" descr="http://3.chart.apis.google.com/chart?cht=bvg&amp;chs=35x17&amp;chd=t:368091.00,341140.00,239359.00,1092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48" name="AutoShape 14" descr="http://4.chart.apis.google.com/chart?cht=bvg&amp;chs=35x17&amp;chd=t:1315.00,1333.00,1029.00,4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822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49" name="AutoShape 15" descr="http://5.chart.apis.google.com/chart?cht=bvg&amp;chs=35x17&amp;chd=t:3628092.00,3257897.00,3445352.00,322764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07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50" name="AutoShape 16" descr="http://6.chart.apis.google.com/chart?cht=bvg&amp;chs=35x17&amp;chd=t:2236855.00,1719356.00,1995074.00,10889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26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51" name="AutoShape 17" descr="http://7.chart.apis.google.com/chart?cht=bvg&amp;chs=35x17&amp;chd=t:402259.00,677679.00,577348.00,14233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04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52" name="AutoShape 18" descr="http://8.chart.apis.google.com/chart?cht=bvg&amp;chs=35x17&amp;chd=t:849952.00,645993.00,665165.00,18808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42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53" name="AutoShape 19" descr="http://0.chart.apis.google.com/chart?cht=bvg&amp;chs=35x17&amp;chd=t:102836.00,103035.00,111056.00,8326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8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54" name="AutoShape 20" descr="http://1.chart.apis.google.com/chart?cht=bvg&amp;chs=35x17&amp;chd=t:36190.00,111835.00,96708.00,321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55" name="AutoShape 21" descr="http://2.chart.apis.google.com/chart?cht=bvg&amp;chs=35x17&amp;chd=t:6028072.00,6091982.00,6102275.00,470434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0</xdr:rowOff>
    </xdr:to>
    <xdr:sp macro="" textlink="">
      <xdr:nvSpPr>
        <xdr:cNvPr id="56" name="AutoShape 22" descr="http://3.chart.apis.google.com/chart?cht=bvg&amp;chs=35x17&amp;chd=t:5523012.00,5590499.00,5588676.00,415027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572875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57" name="AutoShape 23" descr="http://4.chart.apis.google.com/chart?cht=bvg&amp;chs=35x17&amp;chd=t:8511.00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89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58" name="AutoShape 24" descr="http://5.chart.apis.google.com/chart?cht=bvg&amp;chs=35x17&amp;chd=t:370122.00,378303.00,356755.00,3453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59" name="AutoShape 25" descr="http://6.chart.apis.google.com/chart?cht=bvg&amp;chs=35x17&amp;chd=t:9656164.00,9349879.00,9547627.00,79319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60" name="AutoShape 26" descr="http://7.chart.apis.google.com/chart?cht=bvg&amp;chs=35x17&amp;chd=t:5330725.00,5377457.00,5925150.00,46191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61" name="AutoShape 27" descr="http://8.chart.apis.google.com/chart?cht=bvg&amp;chs=35x17&amp;chd=t:2177980.00,1521849.00,1819991.00,159630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sp macro="" textlink="">
      <xdr:nvSpPr>
        <xdr:cNvPr id="62" name="AutoShape 28" descr="http://0.chart.apis.google.com/chart?cht=bvg&amp;chs=35x17&amp;chd=t:3152745.00,3855608.00,4105158.00,302284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0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63" name="AutoShape 29" descr="http://1.chart.apis.google.com/chart?cht=bvg&amp;chs=35x17&amp;chd=t:4325439.00,3130771.00,2818638.00,25895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24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64" name="AutoShape 30" descr="http://2.chart.apis.google.com/chart?cht=bvg&amp;chs=35x17&amp;chd=t:2558575.00,2558575.00,2326000.00,2326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43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65" name="AutoShape 31" descr="http://4.chart.apis.google.com/chart?cht=bvg&amp;chs=35x17&amp;chd=t:678409.00,426453.00,285800.00,1061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20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66" name="AutoShape 32" descr="http://5.chart.apis.google.com/chart?cht=bvg&amp;chs=35x17&amp;chd=t:_,841651.00,803839.00,7233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6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67" name="AutoShape 33" descr="http://6.chart.apis.google.com/chart?cht=bvg&amp;chs=35x17&amp;chd=t:9656164.00,9349879.00,9547627.00,79319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123825</xdr:rowOff>
    </xdr:to>
    <xdr:sp macro="" textlink="">
      <xdr:nvSpPr>
        <xdr:cNvPr id="68" name="AutoShape 34" descr="http://7.chart.apis.google.com/chart?cht=bvg&amp;chs=35x17&amp;chd=t:5330725.00,5377457.00,5925150.00,46191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6305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2" name="AutoShape 1" descr="http://0.chart.apis.google.com/chart?cht=bvg&amp;chs=35x17&amp;chd=t:5316662.00,5002814.00,3142215.00,54759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3" name="AutoShape 2" descr="http://1.chart.apis.google.com/chart?cht=bvg&amp;chs=35x17&amp;chd=t:4857190.00,4591474.00,2822528.00,49899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4" name="AutoShape 3" descr="http://2.chart.apis.google.com/chart?cht=bvg&amp;chs=35x17&amp;chd=t:459471.00,411341.00,319687.00,4859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5" name="AutoShape 4" descr="http://3.chart.apis.google.com/chart?cht=bvg&amp;chs=35x17&amp;chd=t:39599.00,40786.00,30276.00,523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6" name="AutoShape 5" descr="http://4.chart.apis.google.com/chart?cht=bvg&amp;chs=35x17&amp;chd=t:39.00,_,36.00,3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7" name="AutoShape 6" descr="http://5.chart.apis.google.com/chart?cht=bvg&amp;chs=35x17&amp;chd=t:68.00,717.00,1103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8" name="AutoShape 7" descr="http://6.chart.apis.google.com/chart?cht=bvg&amp;chs=35x17&amp;chd=t:72209.00,24659.00,79019.00,2131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9" name="AutoShape 8" descr="http://7.chart.apis.google.com/chart?cht=bvg&amp;chs=35x17&amp;chd=t:440331.00,432276.00,274412.00,33176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10" name="AutoShape 9" descr="http://8.chart.apis.google.com/chart?cht=bvg&amp;chs=35x17&amp;chd=t:15265.00,10337.00,15569.00,157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11" name="AutoShape 10" descr="http://1.chart.apis.google.com/chart?cht=bvg&amp;chs=35x17&amp;chd=t:455596.00,442612.00,289982.00,3475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12" name="AutoShape 11" descr="http://2.chart.apis.google.com/chart?cht=bvg&amp;chs=35x17&amp;chd=t:365987.00,354916.00,240538.00,2837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13" name="AutoShape 12" descr="http://3.chart.apis.google.com/chart?cht=bvg&amp;chs=35x17&amp;chd=t:365987.00,354916.00,240538.00,25226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14" name="AutoShape 13" descr="http://4.chart.apis.google.com/chart?cht=bvg&amp;chs=35x17&amp;chd=t:7346.00,7206.00,4884.00,547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15" name="AutoShape 14" descr="http://5.chart.apis.google.com/chart?cht=bvg&amp;chs=35x17&amp;chd=t:8115143.00,7190422.00,6645212.00,64627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16" name="AutoShape 15" descr="http://6.chart.apis.google.com/chart?cht=bvg&amp;chs=35x17&amp;chd=t:2139299.00,1360997.00,1094320.00,144162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17" name="AutoShape 16" descr="http://7.chart.apis.google.com/chart?cht=bvg&amp;chs=35x17&amp;chd=t:1742000.00,1386000.00,1206100.00,9481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8" name="AutoShape 17" descr="http://8.chart.apis.google.com/chart?cht=bvg&amp;chs=35x17&amp;chd=t:2753735.00,2654120.00,2554426.00,260948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19" name="AutoShape 18" descr="http://0.chart.apis.google.com/chart?cht=bvg&amp;chs=35x17&amp;chd=t:992171.00,1286267.00,1311724.00,104272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20" name="AutoShape 19" descr="http://1.chart.apis.google.com/chart?cht=bvg&amp;chs=35x17&amp;chd=t:487937.00,503038.00,478642.00,42080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21" name="AutoShape 20" descr="http://2.chart.apis.google.com/chart?cht=bvg&amp;chs=35x17&amp;chd=t:1041522.00,1038201.00,980604.00,13444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114300</xdr:rowOff>
    </xdr:to>
    <xdr:sp macro="" textlink="">
      <xdr:nvSpPr>
        <xdr:cNvPr id="22" name="AutoShape 21" descr="http://3.chart.apis.google.com/chart?cht=bvg&amp;chs=35x17&amp;chd=t:464835.00,442474.00,454547.00,4397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23" name="AutoShape 22" descr="http://4.chart.apis.google.com/chart?cht=bvg&amp;chs=35x17&amp;chd=t:81896.00,86693.00,91017.00,9181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24" name="AutoShape 23" descr="http://5.chart.apis.google.com/chart?cht=bvg&amp;chs=35x17&amp;chd=t:175802.00,171559.00,127981.00,49293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25" name="AutoShape 24" descr="http://6.chart.apis.google.com/chart?cht=bvg&amp;chs=35x17&amp;chd=t:9156664.00,8228622.00,7625817.00,78071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26" name="AutoShape 25" descr="http://7.chart.apis.google.com/chart?cht=bvg&amp;chs=35x17&amp;chd=t:5128032.00,4696936.00,4142743.00,456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27" name="AutoShape 26" descr="http://8.chart.apis.google.com/chart?cht=bvg&amp;chs=35x17&amp;chd=t:5115988.00,4684274.00,4129282.00,45512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28" name="AutoShape 27" descr="http://0.chart.apis.google.com/chart?cht=bvg&amp;chs=35x17&amp;chd=t:12044.00,12662.00,13461.00,134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29" name="AutoShape 28" descr="http://1.chart.apis.google.com/chart?cht=bvg&amp;chs=35x17&amp;chd=t:4028633.00,3531687.00,3483073.00,324253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30" name="AutoShape 29" descr="http://2.chart.apis.google.com/chart?cht=bvg&amp;chs=35x17&amp;chd=t:491971.00,468575.00,468575.00,46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304800</xdr:rowOff>
    </xdr:to>
    <xdr:sp macro="" textlink="">
      <xdr:nvSpPr>
        <xdr:cNvPr id="31" name="AutoShape 30" descr="http://3.chart.apis.google.com/chart?cht=bvg&amp;chs=35x17&amp;chd=t:1492788.00,1385224.00,1385224.00,13852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32" name="AutoShape 31" descr="http://4.chart.apis.google.com/chart?cht=bvg&amp;chs=35x17&amp;chd=t:974664.00,608677.00,879591.00,6390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33" name="AutoShape 32" descr="http://6.chart.apis.google.com/chart?cht=bvg&amp;chs=35x17&amp;chd=t:9156664.00,8228622.00,7625817.00,78071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34" name="AutoShape 33" descr="http://7.chart.apis.google.com/chart?cht=bvg&amp;chs=35x17&amp;chd=t:5128032.00,4696936.00,4142743.00,456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2</xdr:row>
      <xdr:rowOff>304800</xdr:rowOff>
    </xdr:to>
    <xdr:sp macro="" textlink="">
      <xdr:nvSpPr>
        <xdr:cNvPr id="35" name="AutoShape 34" descr="http://0.chart.apis.google.com/chart?cht=bvg&amp;chs=35x17&amp;chd=t:3818960.00,2777244.00,1596812.00,26405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36" name="AutoShape 35" descr="http://1.chart.apis.google.com/chart?cht=bvg&amp;chs=35x17&amp;chd=t:3529292.00,2565021.00,1472828.00,245950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37" name="AutoShape 36" descr="http://2.chart.apis.google.com/chart?cht=bvg&amp;chs=35x17&amp;chd=t:289667.00,212223.00,123985.00,1810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5</xdr:row>
      <xdr:rowOff>304800</xdr:rowOff>
    </xdr:to>
    <xdr:sp macro="" textlink="">
      <xdr:nvSpPr>
        <xdr:cNvPr id="38" name="AutoShape 37" descr="http://3.chart.apis.google.com/chart?cht=bvg&amp;chs=35x17&amp;chd=t:24981.00,24346.00,24465.00,353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114300</xdr:rowOff>
    </xdr:to>
    <xdr:sp macro="" textlink="">
      <xdr:nvSpPr>
        <xdr:cNvPr id="39" name="AutoShape 38" descr="http://4.chart.apis.google.com/chart?cht=bvg&amp;chs=35x17&amp;chd=t:624.00,622.00,5.00,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104775</xdr:rowOff>
    </xdr:to>
    <xdr:sp macro="" textlink="">
      <xdr:nvSpPr>
        <xdr:cNvPr id="40" name="AutoShape 39" descr="http://5.chart.apis.google.com/chart?cht=bvg&amp;chs=35x17&amp;chd=t:_,_,0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8</xdr:row>
      <xdr:rowOff>304800</xdr:rowOff>
    </xdr:to>
    <xdr:sp macro="" textlink="">
      <xdr:nvSpPr>
        <xdr:cNvPr id="41" name="AutoShape 40" descr="http://6.chart.apis.google.com/chart?cht=bvg&amp;chs=35x17&amp;chd=t:46650.00,46463.00,56579.00,780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42" name="AutoShape 41" descr="http://7.chart.apis.google.com/chart?cht=bvg&amp;chs=35x17&amp;chd=t:270815.00,192053.00,92762.00,1382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43" name="AutoShape 42" descr="http://8.chart.apis.google.com/chart?cht=bvg&amp;chs=35x17&amp;chd=t:5726.00,11430.00,6327.00,-773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11</xdr:row>
      <xdr:rowOff>304800</xdr:rowOff>
    </xdr:to>
    <xdr:sp macro="" textlink="">
      <xdr:nvSpPr>
        <xdr:cNvPr id="44" name="AutoShape 43" descr="http://0.chart.apis.google.com/chart?cht=bvg&amp;chs=35x17&amp;chd=t:_,_,0.00,37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12</xdr:row>
      <xdr:rowOff>304800</xdr:rowOff>
    </xdr:to>
    <xdr:sp macro="" textlink="">
      <xdr:nvSpPr>
        <xdr:cNvPr id="45" name="AutoShape 44" descr="http://1.chart.apis.google.com/chart?cht=bvg&amp;chs=35x17&amp;chd=t:276541.00,203483.00,99089.00,13433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13</xdr:row>
      <xdr:rowOff>304800</xdr:rowOff>
    </xdr:to>
    <xdr:sp macro="" textlink="">
      <xdr:nvSpPr>
        <xdr:cNvPr id="46" name="AutoShape 45" descr="http://2.chart.apis.google.com/chart?cht=bvg&amp;chs=35x17&amp;chd=t:210241.00,159005.00,79845.00,1009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14</xdr:row>
      <xdr:rowOff>304800</xdr:rowOff>
    </xdr:to>
    <xdr:sp macro="" textlink="">
      <xdr:nvSpPr>
        <xdr:cNvPr id="47" name="AutoShape 46" descr="http://3.chart.apis.google.com/chart?cht=bvg&amp;chs=35x17&amp;chd=t:198617.00,141483.00,73714.00,9257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15</xdr:row>
      <xdr:rowOff>304800</xdr:rowOff>
    </xdr:to>
    <xdr:sp macro="" textlink="">
      <xdr:nvSpPr>
        <xdr:cNvPr id="48" name="AutoShape 47" descr="http://4.chart.apis.google.com/chart?cht=bvg&amp;chs=35x17&amp;chd=t:4447.00,3190.00,1662.00,219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114300</xdr:rowOff>
    </xdr:to>
    <xdr:sp macro="" textlink="">
      <xdr:nvSpPr>
        <xdr:cNvPr id="49" name="AutoShape 48" descr="http://5.chart.apis.google.com/chart?cht=bvg&amp;chs=35x17&amp;chd=t:5749137.00,4878681.00,4185404.00,363569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19</xdr:row>
      <xdr:rowOff>304800</xdr:rowOff>
    </xdr:to>
    <xdr:sp macro="" textlink="">
      <xdr:nvSpPr>
        <xdr:cNvPr id="50" name="AutoShape 49" descr="http://6.chart.apis.google.com/chart?cht=bvg&amp;chs=35x17&amp;chd=t:1250110.00,882142.00,881895.00,46902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20</xdr:row>
      <xdr:rowOff>304800</xdr:rowOff>
    </xdr:to>
    <xdr:sp macro="" textlink="">
      <xdr:nvSpPr>
        <xdr:cNvPr id="51" name="AutoShape 50" descr="http://7.chart.apis.google.com/chart?cht=bvg&amp;chs=35x17&amp;chd=t:1023100.00,1098100.00,903100.00,6290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21</xdr:row>
      <xdr:rowOff>304800</xdr:rowOff>
    </xdr:to>
    <xdr:sp macro="" textlink="">
      <xdr:nvSpPr>
        <xdr:cNvPr id="52" name="AutoShape 51" descr="http://8.chart.apis.google.com/chart?cht=bvg&amp;chs=35x17&amp;chd=t:2149442.00,1926354.00,1783691.00,21294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114300</xdr:rowOff>
    </xdr:to>
    <xdr:sp macro="" textlink="">
      <xdr:nvSpPr>
        <xdr:cNvPr id="53" name="AutoShape 52" descr="http://0.chart.apis.google.com/chart?cht=bvg&amp;chs=35x17&amp;chd=t:998774.00,722205.00,469821.00,2695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23</xdr:row>
      <xdr:rowOff>304800</xdr:rowOff>
    </xdr:to>
    <xdr:sp macro="" textlink="">
      <xdr:nvSpPr>
        <xdr:cNvPr id="54" name="AutoShape 53" descr="http://1.chart.apis.google.com/chart?cht=bvg&amp;chs=35x17&amp;chd=t:327711.00,249879.00,146897.00,13852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114300</xdr:rowOff>
    </xdr:to>
    <xdr:sp macro="" textlink="">
      <xdr:nvSpPr>
        <xdr:cNvPr id="55" name="AutoShape 54" descr="http://2.chart.apis.google.com/chart?cht=bvg&amp;chs=35x17&amp;chd=t:927509.00,837828.00,811442.00,12273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114300</xdr:rowOff>
    </xdr:to>
    <xdr:sp macro="" textlink="">
      <xdr:nvSpPr>
        <xdr:cNvPr id="56" name="AutoShape 55" descr="http://3.chart.apis.google.com/chart?cht=bvg&amp;chs=35x17&amp;chd=t:429072.00,359227.00,258520.00,2546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104775</xdr:rowOff>
    </xdr:to>
    <xdr:sp macro="" textlink="">
      <xdr:nvSpPr>
        <xdr:cNvPr id="57" name="AutoShape 56" descr="http://4.chart.apis.google.com/chart?cht=bvg&amp;chs=35x17&amp;chd=t:102405.00,103202.00,103999.00,1047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304800</xdr:rowOff>
    </xdr:to>
    <xdr:sp macro="" textlink="">
      <xdr:nvSpPr>
        <xdr:cNvPr id="58" name="AutoShape 57" descr="http://5.chart.apis.google.com/chart?cht=bvg&amp;chs=35x17&amp;chd=t:177829.00,163402.00,280381.00,7812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114300</xdr:rowOff>
    </xdr:to>
    <xdr:sp macro="" textlink="">
      <xdr:nvSpPr>
        <xdr:cNvPr id="59" name="AutoShape 58" descr="http://6.chart.apis.google.com/chart?cht=bvg&amp;chs=35x17&amp;chd=t:6676646.00,5716509.00,4996847.00,48630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60" name="AutoShape 59" descr="http://7.chart.apis.google.com/chart?cht=bvg&amp;chs=35x17&amp;chd=t:3717408.00,3013284.00,2216815.00,21536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61" name="AutoShape 60" descr="http://8.chart.apis.google.com/chart?cht=bvg&amp;chs=35x17&amp;chd=t:3703962.00,2999593.00,2200438.00,213924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114300</xdr:rowOff>
    </xdr:to>
    <xdr:sp macro="" textlink="">
      <xdr:nvSpPr>
        <xdr:cNvPr id="62" name="AutoShape 61" descr="http://0.chart.apis.google.com/chart?cht=bvg&amp;chs=35x17&amp;chd=t:13447.00,13691.00,16378.00,144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114300</xdr:rowOff>
    </xdr:to>
    <xdr:sp macro="" textlink="">
      <xdr:nvSpPr>
        <xdr:cNvPr id="63" name="AutoShape 62" descr="http://1.chart.apis.google.com/chart?cht=bvg&amp;chs=35x17&amp;chd=t:2959237.00,2703225.00,2780031.00,252724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304800</xdr:rowOff>
    </xdr:to>
    <xdr:sp macro="" textlink="">
      <xdr:nvSpPr>
        <xdr:cNvPr id="64" name="AutoShape 63" descr="http://2.chart.apis.google.com/chart?cht=bvg&amp;chs=35x17&amp;chd=t:432530.00,422000.00,422000.00,422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304800</xdr:rowOff>
    </xdr:to>
    <xdr:sp macro="" textlink="">
      <xdr:nvSpPr>
        <xdr:cNvPr id="65" name="AutoShape 64" descr="http://3.chart.apis.google.com/chart?cht=bvg&amp;chs=35x17&amp;chd=t:895421.00,869140.00,869140.00,8691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304800</xdr:rowOff>
    </xdr:to>
    <xdr:sp macro="" textlink="">
      <xdr:nvSpPr>
        <xdr:cNvPr id="66" name="AutoShape 65" descr="http://4.chart.apis.google.com/chart?cht=bvg&amp;chs=35x17&amp;chd=t:664294.00,465842.00,629145.00,56014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304800</xdr:rowOff>
    </xdr:to>
    <xdr:sp macro="" textlink="">
      <xdr:nvSpPr>
        <xdr:cNvPr id="67" name="AutoShape 66" descr="http://5.chart.apis.google.com/chart?cht=bvg&amp;chs=35x17&amp;chd=t:_,_,0.00,18215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3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304800</xdr:rowOff>
    </xdr:to>
    <xdr:sp macro="" textlink="">
      <xdr:nvSpPr>
        <xdr:cNvPr id="68" name="AutoShape 67" descr="http://6.chart.apis.google.com/chart?cht=bvg&amp;chs=35x17&amp;chd=t:6676646.00,5716509.00,4996847.00,48630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39</xdr:row>
      <xdr:rowOff>304800</xdr:rowOff>
    </xdr:to>
    <xdr:sp macro="" textlink="">
      <xdr:nvSpPr>
        <xdr:cNvPr id="69" name="AutoShape 68" descr="http://7.chart.apis.google.com/chart?cht=bvg&amp;chs=35x17&amp;chd=t:3717408.00,3013284.00,2216815.00,21536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6105525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70" name="AutoShape 1" descr="http://0.chart.apis.google.com/chart?cht=bvg&amp;chs=35x17&amp;chd=t:1602141.00,1737110.00,1533691.00,16759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71" name="AutoShape 2" descr="http://1.chart.apis.google.com/chart?cht=bvg&amp;chs=35x17&amp;chd=t:1416913.00,1520026.00,1383687.00,14242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72" name="AutoShape 3" descr="http://2.chart.apis.google.com/chart?cht=bvg&amp;chs=35x17&amp;chd=t:185229.00,217084.00,150004.00,25162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73" name="AutoShape 4" descr="http://3.chart.apis.google.com/chart?cht=bvg&amp;chs=35x17&amp;chd=t:35559.00,29031.00,47056.00,4046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123825</xdr:rowOff>
    </xdr:to>
    <xdr:sp macro="" textlink="">
      <xdr:nvSpPr>
        <xdr:cNvPr id="74" name="AutoShape 5" descr="http://4.chart.apis.google.com/chart?cht=bvg&amp;chs=35x17&amp;chd=t:31153.00,28131.00,36109.00,326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486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75" name="AutoShape 6" descr="http://5.chart.apis.google.com/chart?cht=bvg&amp;chs=35x17&amp;chd=t:1828.00,1742.00,1747.00,180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76" name="AutoShape 7" descr="http://6.chart.apis.google.com/chart?cht=bvg&amp;chs=35x17&amp;chd=t:56918.00,60991.00,50143.00,534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77" name="AutoShape 8" descr="http://7.chart.apis.google.com/chart?cht=bvg&amp;chs=35x17&amp;chd=t:130889.00,159322.00,115114.00,20410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78" name="AutoShape 9" descr="http://8.chart.apis.google.com/chart?cht=bvg&amp;chs=35x17&amp;chd=t:10930.00,16810.00,6913.00,1827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79" name="AutoShape 10" descr="http://0.chart.apis.google.com/chart?cht=bvg&amp;chs=35x17&amp;chd=t:7761.00,_,_,59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80" name="AutoShape 11" descr="http://1.chart.apis.google.com/chart?cht=bvg&amp;chs=35x17&amp;chd=t:149579.00,176132.00,122027.00,22832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81" name="AutoShape 12" descr="http://2.chart.apis.google.com/chart?cht=bvg&amp;chs=35x17&amp;chd=t:126571.00,142832.00,99203.00,1786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82" name="AutoShape 13" descr="http://3.chart.apis.google.com/chart?cht=bvg&amp;chs=35x17&amp;chd=t:108912.00,109269.00,74245.00,1547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83" name="AutoShape 14" descr="http://4.chart.apis.google.com/chart?cht=bvg&amp;chs=35x17&amp;chd=t:387.00,427.00,290.00,60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84" name="AutoShape 15" descr="http://5.chart.apis.google.com/chart?cht=bvg&amp;chs=35x17&amp;chd=t:4009286.00,3906772.00,3835486.00,36411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85" name="AutoShape 16" descr="http://6.chart.apis.google.com/chart?cht=bvg&amp;chs=35x17&amp;chd=t:1895814.00,1899107.00,2134156.00,22353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86" name="AutoShape 17" descr="http://7.chart.apis.google.com/chart?cht=bvg&amp;chs=35x17&amp;chd=t:1057500.00,931742.00,475342.00,40375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87" name="AutoShape 18" descr="http://8.chart.apis.google.com/chart?cht=bvg&amp;chs=35x17&amp;chd=t:951046.00,987830.00,1132998.00,8630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88" name="AutoShape 19" descr="http://0.chart.apis.google.com/chart?cht=bvg&amp;chs=35x17&amp;chd=t:62814.00,51051.00,46780.00,10283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89" name="AutoShape 20" descr="http://1.chart.apis.google.com/chart?cht=bvg&amp;chs=35x17&amp;chd=t:42113.00,37042.00,46210.00,361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90" name="AutoShape 21" descr="http://2.chart.apis.google.com/chart?cht=bvg&amp;chs=35x17&amp;chd=t:5542089.00,5740219.00,5852572.00,602029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114300</xdr:rowOff>
    </xdr:to>
    <xdr:sp macro="" textlink="">
      <xdr:nvSpPr>
        <xdr:cNvPr id="91" name="AutoShape 22" descr="http://3.chart.apis.google.com/chart?cht=bvg&amp;chs=35x17&amp;chd=t:5184835.00,5302224.00,5401896.00,55228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92" name="AutoShape 23" descr="http://4.chart.apis.google.com/chart?cht=bvg&amp;chs=35x17&amp;chd=t:_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93" name="AutoShape 24" descr="http://5.chart.apis.google.com/chart?cht=bvg&amp;chs=35x17&amp;chd=t:227206.00,292059.00,309846.00,3715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94" name="AutoShape 25" descr="http://6.chart.apis.google.com/chart?cht=bvg&amp;chs=35x17&amp;chd=t:9551375.00,9646991.00,9688057.00,96614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95" name="AutoShape 26" descr="http://7.chart.apis.google.com/chart?cht=bvg&amp;chs=35x17&amp;chd=t:5326182.00,5142709.00,5263640.00,53378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96" name="AutoShape 27" descr="http://8.chart.apis.google.com/chart?cht=bvg&amp;chs=35x17&amp;chd=t:2143823.00,1842224.00,2142338.00,210024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97" name="AutoShape 28" descr="http://0.chart.apis.google.com/chart?cht=bvg&amp;chs=35x17&amp;chd=t:3182359.00,3300485.00,3121303.00,32376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98" name="AutoShape 29" descr="http://1.chart.apis.google.com/chart?cht=bvg&amp;chs=35x17&amp;chd=t:4225193.00,4504282.00,4424417.00,432361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99" name="AutoShape 30" descr="http://2.chart.apis.google.com/chart?cht=bvg&amp;chs=35x17&amp;chd=t:2814402.00,2558575.00,2558575.00,255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100" name="AutoShape 31" descr="http://4.chart.apis.google.com/chart?cht=bvg&amp;chs=35x17&amp;chd=t:453453.00,809593.00,752654.00,6767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101" name="AutoShape 32" descr="http://6.chart.apis.google.com/chart?cht=bvg&amp;chs=35x17&amp;chd=t:9551375.00,9646991.00,9688057.00,96614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102" name="AutoShape 33" descr="http://7.chart.apis.google.com/chart?cht=bvg&amp;chs=35x17&amp;chd=t:5326182.00,5142709.00,5263640.00,53378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2</xdr:row>
      <xdr:rowOff>304800</xdr:rowOff>
    </xdr:to>
    <xdr:sp macro="" textlink="">
      <xdr:nvSpPr>
        <xdr:cNvPr id="103" name="AutoShape 34" descr="http://0.chart.apis.google.com/chart?cht=bvg&amp;chs=35x17&amp;chd=t:1511482.00,1414932.00,1117331.00,137698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104" name="AutoShape 35" descr="http://1.chart.apis.google.com/chart?cht=bvg&amp;chs=35x17&amp;chd=t:1289337.00,1226631.00,1007117.00,118484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5" name="AutoShape 36" descr="http://2.chart.apis.google.com/chart?cht=bvg&amp;chs=35x17&amp;chd=t:222145.00,188301.00,110215.00,19214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5</xdr:row>
      <xdr:rowOff>304800</xdr:rowOff>
    </xdr:to>
    <xdr:sp macro="" textlink="">
      <xdr:nvSpPr>
        <xdr:cNvPr id="106" name="AutoShape 37" descr="http://3.chart.apis.google.com/chart?cht=bvg&amp;chs=35x17&amp;chd=t:26803.00,32163.00,32573.00,3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123825</xdr:rowOff>
    </xdr:to>
    <xdr:sp macro="" textlink="">
      <xdr:nvSpPr>
        <xdr:cNvPr id="107" name="AutoShape 38" descr="http://4.chart.apis.google.com/chart?cht=bvg&amp;chs=35x17&amp;chd=t:111594.00,53936.00,26425.00,384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486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104775</xdr:rowOff>
    </xdr:to>
    <xdr:sp macro="" textlink="">
      <xdr:nvSpPr>
        <xdr:cNvPr id="108" name="AutoShape 39" descr="http://5.chart.apis.google.com/chart?cht=bvg&amp;chs=35x17&amp;chd=t:2088.00,2251.00,794.00,105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8</xdr:row>
      <xdr:rowOff>304800</xdr:rowOff>
    </xdr:to>
    <xdr:sp macro="" textlink="">
      <xdr:nvSpPr>
        <xdr:cNvPr id="109" name="AutoShape 40" descr="http://6.chart.apis.google.com/chart?cht=bvg&amp;chs=35x17&amp;chd=t:54532.00,63367.00,42159.00,6023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110" name="AutoShape 41" descr="http://7.chart.apis.google.com/chart?cht=bvg&amp;chs=35x17&amp;chd=t:80735.00,100910.00,73410.00,12709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11" name="AutoShape 42" descr="http://8.chart.apis.google.com/chart?cht=bvg&amp;chs=35x17&amp;chd=t:8890.00,21259.00,4160.00,56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11</xdr:row>
      <xdr:rowOff>304800</xdr:rowOff>
    </xdr:to>
    <xdr:sp macro="" textlink="">
      <xdr:nvSpPr>
        <xdr:cNvPr id="112" name="AutoShape 43" descr="http://0.chart.apis.google.com/chart?cht=bvg&amp;chs=35x17&amp;chd=t:10535.00,9043.00,6400.00,916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12</xdr:row>
      <xdr:rowOff>304800</xdr:rowOff>
    </xdr:to>
    <xdr:sp macro="" textlink="">
      <xdr:nvSpPr>
        <xdr:cNvPr id="113" name="AutoShape 44" descr="http://1.chart.apis.google.com/chart?cht=bvg&amp;chs=35x17&amp;chd=t:100160.00,131213.00,83970.00,1419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13</xdr:row>
      <xdr:rowOff>304800</xdr:rowOff>
    </xdr:to>
    <xdr:sp macro="" textlink="">
      <xdr:nvSpPr>
        <xdr:cNvPr id="114" name="AutoShape 45" descr="http://2.chart.apis.google.com/chart?cht=bvg&amp;chs=35x17&amp;chd=t:76173.00,106229.00,67790.00,1104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14</xdr:row>
      <xdr:rowOff>304800</xdr:rowOff>
    </xdr:to>
    <xdr:sp macro="" textlink="">
      <xdr:nvSpPr>
        <xdr:cNvPr id="115" name="AutoShape 46" descr="http://3.chart.apis.google.com/chart?cht=bvg&amp;chs=35x17&amp;chd=t:61615.00,83164.00,51266.00,929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15</xdr:row>
      <xdr:rowOff>304800</xdr:rowOff>
    </xdr:to>
    <xdr:sp macro="" textlink="">
      <xdr:nvSpPr>
        <xdr:cNvPr id="116" name="AutoShape 47" descr="http://4.chart.apis.google.com/chart?cht=bvg&amp;chs=35x17&amp;chd=t:241.00,325.00,200.00,4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114300</xdr:rowOff>
    </xdr:to>
    <xdr:sp macro="" textlink="">
      <xdr:nvSpPr>
        <xdr:cNvPr id="117" name="AutoShape 48" descr="http://5.chart.apis.google.com/chart?cht=bvg&amp;chs=35x17&amp;chd=t:3524382.00,3522566.00,3363161.00,32566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19</xdr:row>
      <xdr:rowOff>304800</xdr:rowOff>
    </xdr:to>
    <xdr:sp macro="" textlink="">
      <xdr:nvSpPr>
        <xdr:cNvPr id="118" name="AutoShape 49" descr="http://6.chart.apis.google.com/chart?cht=bvg&amp;chs=35x17&amp;chd=t:2094560.00,1909311.00,1910623.00,17215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20</xdr:row>
      <xdr:rowOff>304800</xdr:rowOff>
    </xdr:to>
    <xdr:sp macro="" textlink="">
      <xdr:nvSpPr>
        <xdr:cNvPr id="119" name="AutoShape 50" descr="http://7.chart.apis.google.com/chart?cht=bvg&amp;chs=35x17&amp;chd=t:377816.00,462854.00,647248.00,6976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21</xdr:row>
      <xdr:rowOff>304800</xdr:rowOff>
    </xdr:to>
    <xdr:sp macro="" textlink="">
      <xdr:nvSpPr>
        <xdr:cNvPr id="120" name="AutoShape 51" descr="http://8.chart.apis.google.com/chart?cht=bvg&amp;chs=35x17&amp;chd=t:916434.00,1032563.00,687707.00,6456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114300</xdr:rowOff>
    </xdr:to>
    <xdr:sp macro="" textlink="">
      <xdr:nvSpPr>
        <xdr:cNvPr id="121" name="AutoShape 52" descr="http://0.chart.apis.google.com/chart?cht=bvg&amp;chs=35x17&amp;chd=t:86161.00,72563.00,66882.00,10344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23</xdr:row>
      <xdr:rowOff>304800</xdr:rowOff>
    </xdr:to>
    <xdr:sp macro="" textlink="">
      <xdr:nvSpPr>
        <xdr:cNvPr id="122" name="AutoShape 53" descr="http://1.chart.apis.google.com/chart?cht=bvg&amp;chs=35x17&amp;chd=t:49410.00,45276.00,50701.00,883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114300</xdr:rowOff>
    </xdr:to>
    <xdr:sp macro="" textlink="">
      <xdr:nvSpPr>
        <xdr:cNvPr id="123" name="AutoShape 54" descr="http://2.chart.apis.google.com/chart?cht=bvg&amp;chs=35x17&amp;chd=t:6203300.00,6199017.00,6034304.00,609449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114300</xdr:rowOff>
    </xdr:to>
    <xdr:sp macro="" textlink="">
      <xdr:nvSpPr>
        <xdr:cNvPr id="124" name="AutoShape 55" descr="http://3.chart.apis.google.com/chart?cht=bvg&amp;chs=35x17&amp;chd=t:5658278.00,5756186.00,3976201.00,55934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104775</xdr:rowOff>
    </xdr:to>
    <xdr:sp macro="" textlink="">
      <xdr:nvSpPr>
        <xdr:cNvPr id="125" name="AutoShape 56" descr="http://4.chart.apis.google.com/chart?cht=bvg&amp;chs=35x17&amp;chd=t:8511.00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304800</xdr:rowOff>
    </xdr:to>
    <xdr:sp macro="" textlink="">
      <xdr:nvSpPr>
        <xdr:cNvPr id="126" name="AutoShape 57" descr="http://5.chart.apis.google.com/chart?cht=bvg&amp;chs=35x17&amp;chd=t:382012.00,322763.00,381360.00,37734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114300</xdr:rowOff>
    </xdr:to>
    <xdr:sp macro="" textlink="">
      <xdr:nvSpPr>
        <xdr:cNvPr id="127" name="AutoShape 58" descr="http://6.chart.apis.google.com/chart?cht=bvg&amp;chs=35x17&amp;chd=t:9727682.00,9721583.00,9397465.00,93511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128" name="AutoShape 59" descr="http://7.chart.apis.google.com/chart?cht=bvg&amp;chs=35x17&amp;chd=t:5583027.00,5653756.00,5377640.00,53837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129" name="AutoShape 60" descr="http://8.chart.apis.google.com/chart?cht=bvg&amp;chs=35x17&amp;chd=t:1732630.00,1968878.00,1535838.00,15669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114300</xdr:rowOff>
    </xdr:to>
    <xdr:sp macro="" textlink="">
      <xdr:nvSpPr>
        <xdr:cNvPr id="130" name="AutoShape 61" descr="http://0.chart.apis.google.com/chart?cht=bvg&amp;chs=35x17&amp;chd=t:3850397.00,3684878.00,3841802.00,38167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114300</xdr:rowOff>
    </xdr:to>
    <xdr:sp macro="" textlink="">
      <xdr:nvSpPr>
        <xdr:cNvPr id="131" name="AutoShape 62" descr="http://1.chart.apis.google.com/chart?cht=bvg&amp;chs=35x17&amp;chd=t:4144655.00,4067826.00,4019825.00,31238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304800</xdr:rowOff>
    </xdr:to>
    <xdr:sp macro="" textlink="">
      <xdr:nvSpPr>
        <xdr:cNvPr id="132" name="AutoShape 63" descr="http://2.chart.apis.google.com/chart?cht=bvg&amp;chs=35x17&amp;chd=t:2558575.00,2558575.00,2558575.00,255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304800</xdr:rowOff>
    </xdr:to>
    <xdr:sp macro="" textlink="">
      <xdr:nvSpPr>
        <xdr:cNvPr id="133" name="AutoShape 64" descr="http://3.chart.apis.google.com/chart?cht=bvg&amp;chs=35x17&amp;chd=t:_,_,0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304800</xdr:rowOff>
    </xdr:to>
    <xdr:sp macro="" textlink="">
      <xdr:nvSpPr>
        <xdr:cNvPr id="134" name="AutoShape 65" descr="http://4.chart.apis.google.com/chart?cht=bvg&amp;chs=35x17&amp;chd=t:521743.00,499235.00,461452.00,4195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304800</xdr:rowOff>
    </xdr:to>
    <xdr:sp macro="" textlink="">
      <xdr:nvSpPr>
        <xdr:cNvPr id="135" name="AutoShape 66" descr="http://5.chart.apis.google.com/chart?cht=bvg&amp;chs=35x17&amp;chd=t:_,_,0.00,8436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3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304800</xdr:rowOff>
    </xdr:to>
    <xdr:sp macro="" textlink="">
      <xdr:nvSpPr>
        <xdr:cNvPr id="136" name="AutoShape 67" descr="http://6.chart.apis.google.com/chart?cht=bvg&amp;chs=35x17&amp;chd=t:9727682.00,9721583.00,9397465.00,93511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39</xdr:row>
      <xdr:rowOff>304800</xdr:rowOff>
    </xdr:to>
    <xdr:sp macro="" textlink="">
      <xdr:nvSpPr>
        <xdr:cNvPr id="137" name="AutoShape 68" descr="http://7.chart.apis.google.com/chart?cht=bvg&amp;chs=35x17&amp;chd=t:5583027.00,5653756.00,5377640.00,53837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6105525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2</xdr:row>
      <xdr:rowOff>42334</xdr:rowOff>
    </xdr:from>
    <xdr:to>
      <xdr:col>10</xdr:col>
      <xdr:colOff>1026583</xdr:colOff>
      <xdr:row>18</xdr:row>
      <xdr:rowOff>148167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1083" y="359834"/>
          <a:ext cx="3354917" cy="2645833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2" name="AutoShape 1" descr="http://0.chart.apis.google.com/chart?cht=bvg&amp;chs=35x17&amp;chd=t:13668916.00,7633622.00,6189651.00,447727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3" name="AutoShape 2" descr="http://1.chart.apis.google.com/chart?cht=bvg&amp;chs=35x17&amp;chd=t:12557080.00,7077702.00,5725278.00,41546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4" name="AutoShape 3" descr="http://2.chart.apis.google.com/chart?cht=bvg&amp;chs=35x17&amp;chd=t:1111836.00,555920.00,464373.00,32261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260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5" name="AutoShape 4" descr="http://3.chart.apis.google.com/chart?cht=bvg&amp;chs=35x17&amp;chd=t:126103.00,118764.00,118291.00,9210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3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6" name="AutoShape 5" descr="http://4.chart.apis.google.com/chart?cht=bvg&amp;chs=35x17&amp;chd=t:1591.00,373.00,-956.00,21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7" name="AutoShape 6" descr="http://6.chart.apis.google.com/chart?cht=bvg&amp;chs=35x17&amp;chd=t:362817.00,214752.00,216762.00,1222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8" name="AutoShape 7" descr="http://7.chart.apis.google.com/chart?cht=bvg&amp;chs=35x17&amp;chd=t:887394.00,459559.00,366858.00,2922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6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9" name="AutoShape 8" descr="http://8.chart.apis.google.com/chart?cht=bvg&amp;chs=35x17&amp;chd=t:39275.00,13995.00,16768.00,74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41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10" name="AutoShape 9" descr="http://0.chart.apis.google.com/chart?cht=bvg&amp;chs=35x17&amp;chd=t:_,-9267.00,9525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6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11" name="AutoShape 10" descr="http://1.chart.apis.google.com/chart?cht=bvg&amp;chs=35x17&amp;chd=t:926669.00,464287.00,393151.00,2997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1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12" name="AutoShape 11" descr="http://2.chart.apis.google.com/chart?cht=bvg&amp;chs=35x17&amp;chd=t:732803.00,357466.00,279878.00,2185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13" name="AutoShape 12" descr="http://3.chart.apis.google.com/chart?cht=bvg&amp;chs=35x17&amp;chd=t:666081.00,357466.00,257138.00,2185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14" name="AutoShape 13" descr="http://4.chart.apis.google.com/chart?cht=bvg&amp;chs=35x17&amp;chd=t:14770.00,_,6103.00,559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822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15" name="AutoShape 14" descr="http://5.chart.apis.google.com/chart?cht=bvg&amp;chs=35x17&amp;chd=t:6485875.00,3635696.00,3995926.00,30478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07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16" name="AutoShape 15" descr="http://6.chart.apis.google.com/chart?cht=bvg&amp;chs=35x17&amp;chd=t:1461622.00,469023.00,618518.00,6814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26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17" name="AutoShape 16" descr="http://7.chart.apis.google.com/chart?cht=bvg&amp;chs=35x17&amp;chd=t:928100.00,629080.00,1055500.00,5153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04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8" name="AutoShape 17" descr="http://8.chart.apis.google.com/chart?cht=bvg&amp;chs=35x17&amp;chd=t:2608590.00,2129478.00,2010312.00,14578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42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19" name="AutoShape 18" descr="http://0.chart.apis.google.com/chart?cht=bvg&amp;chs=35x17&amp;chd=t:1051277.00,269594.00,248340.00,3838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8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20" name="AutoShape 19" descr="http://1.chart.apis.google.com/chart?cht=bvg&amp;chs=35x17&amp;chd=t:436286.00,138521.00,63256.00,93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21" name="AutoShape 20" descr="http://2.chart.apis.google.com/chart?cht=bvg&amp;chs=35x17&amp;chd=t:1329221.00,1227365.00,556334.00,5651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304800</xdr:rowOff>
    </xdr:to>
    <xdr:sp macro="" textlink="">
      <xdr:nvSpPr>
        <xdr:cNvPr id="22" name="AutoShape 21" descr="http://3.chart.apis.google.com/chart?cht=bvg&amp;chs=35x17&amp;chd=t:439784.00,254678.00,250365.00,2269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57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23" name="AutoShape 22" descr="http://4.chart.apis.google.com/chart?cht=bvg&amp;chs=35x17&amp;chd=t:91814.00,104795.00,92307.00,962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89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24" name="AutoShape 23" descr="http://5.chart.apis.google.com/chart?cht=bvg&amp;chs=35x17&amp;chd=t:492937.00,781240.00,104524.00,1118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25" name="AutoShape 24" descr="http://6.chart.apis.google.com/chart?cht=bvg&amp;chs=35x17&amp;chd=t:7815096.00,4863062.00,4552260.00,3613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26" name="AutoShape 25" descr="http://7.chart.apis.google.com/chart?cht=bvg&amp;chs=35x17&amp;chd=t:4572560.00,2153670.00,2083766.00,1535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27" name="AutoShape 26" descr="http://8.chart.apis.google.com/chart?cht=bvg&amp;chs=35x17&amp;chd=t:4559133.00,2139242.00,2002896.00,152064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sp macro="" textlink="">
      <xdr:nvSpPr>
        <xdr:cNvPr id="28" name="AutoShape 27" descr="http://0.chart.apis.google.com/chart?cht=bvg&amp;chs=35x17&amp;chd=t:13427.00,14428.00,80871.00,144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0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29" name="AutoShape 28" descr="http://1.chart.apis.google.com/chart?cht=bvg&amp;chs=35x17&amp;chd=t:3242536.00,2527241.00,2302477.00,2078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24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30" name="AutoShape 29" descr="http://2.chart.apis.google.com/chart?cht=bvg&amp;chs=35x17&amp;chd=t:468575.00,422000.00,422000.00,422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43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304800</xdr:rowOff>
    </xdr:to>
    <xdr:sp macro="" textlink="">
      <xdr:nvSpPr>
        <xdr:cNvPr id="31" name="AutoShape 30" descr="http://3.chart.apis.google.com/chart?cht=bvg&amp;chs=35x17&amp;chd=t:1385224.00,869140.00,869140.00,8691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82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32" name="AutoShape 31" descr="http://4.chart.apis.google.com/chart?cht=bvg&amp;chs=35x17&amp;chd=t:639053.00,560148.00,465964.00,3510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20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33" name="AutoShape 32" descr="http://5.chart.apis.google.com/chart?cht=bvg&amp;chs=35x17&amp;chd=t:_,182151.00,166017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6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34" name="AutoShape 33" descr="http://6.chart.apis.google.com/chart?cht=bvg&amp;chs=35x17&amp;chd=t:7815096.00,4863062.00,4552260.00,3613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35" name="AutoShape 1" descr="http://0.chart.apis.google.com/chart?cht=bvg&amp;chs=35x17&amp;chd=t:5761451.00,5267603.00,4961315.00,44605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36" name="AutoShape 2" descr="http://1.chart.apis.google.com/chart?cht=bvg&amp;chs=35x17&amp;chd=t:4984219.00,4718955.00,4401835.00,39992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37" name="AutoShape 3" descr="http://2.chart.apis.google.com/chart?cht=bvg&amp;chs=35x17&amp;chd=t:777232.00,548649.00,559480.00,46129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260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38" name="AutoShape 4" descr="http://3.chart.apis.google.com/chart?cht=bvg&amp;chs=35x17&amp;chd=t:131573.00,159117.00,163990.00,15811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3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39" name="AutoShape 5" descr="http://4.chart.apis.google.com/chart?cht=bvg&amp;chs=35x17&amp;chd=t:227120.00,145820.00,178261.00,5044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40" name="AutoShape 6" descr="http://5.chart.apis.google.com/chart?cht=bvg&amp;chs=35x17&amp;chd=t:7832.00,5902.00,11474.00,916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41" name="AutoShape 7" descr="http://6.chart.apis.google.com/chart?cht=bvg&amp;chs=35x17&amp;chd=t:211778.00,189504.00,176337.00,23881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42" name="AutoShape 8" descr="http://7.chart.apis.google.com/chart?cht=bvg&amp;chs=35x17&amp;chd=t:494021.00,366539.00,357398.00,-1330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6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43" name="AutoShape 9" descr="http://8.chart.apis.google.com/chart?cht=bvg&amp;chs=35x17&amp;chd=t:52218.00,90678.00,16133.00,1516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41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44" name="AutoShape 10" descr="http://0.chart.apis.google.com/chart?cht=bvg&amp;chs=35x17&amp;chd=t:_,28474.00,22343.00,1458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6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45" name="AutoShape 11" descr="http://1.chart.apis.google.com/chart?cht=bvg&amp;chs=35x17&amp;chd=t:546239.00,485691.00,395874.00,331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1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46" name="AutoShape 12" descr="http://2.chart.apis.google.com/chart?cht=bvg&amp;chs=35x17&amp;chd=t:432691.00,402086.00,313773.00,75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47" name="AutoShape 13" descr="http://3.chart.apis.google.com/chart?cht=bvg&amp;chs=35x17&amp;chd=t:368091.00,341140.00,239359.00,1092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48" name="AutoShape 14" descr="http://4.chart.apis.google.com/chart?cht=bvg&amp;chs=35x17&amp;chd=t:1315.00,1333.00,1029.00,4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822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49" name="AutoShape 15" descr="http://5.chart.apis.google.com/chart?cht=bvg&amp;chs=35x17&amp;chd=t:3628092.00,3257897.00,3445352.00,322764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07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50" name="AutoShape 16" descr="http://6.chart.apis.google.com/chart?cht=bvg&amp;chs=35x17&amp;chd=t:2236855.00,1719356.00,1995074.00,10889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26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51" name="AutoShape 17" descr="http://7.chart.apis.google.com/chart?cht=bvg&amp;chs=35x17&amp;chd=t:402259.00,677679.00,577348.00,14233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04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52" name="AutoShape 18" descr="http://8.chart.apis.google.com/chart?cht=bvg&amp;chs=35x17&amp;chd=t:849952.00,645993.00,665165.00,18808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42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53" name="AutoShape 19" descr="http://0.chart.apis.google.com/chart?cht=bvg&amp;chs=35x17&amp;chd=t:102836.00,103035.00,111056.00,8326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8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54" name="AutoShape 20" descr="http://1.chart.apis.google.com/chart?cht=bvg&amp;chs=35x17&amp;chd=t:36190.00,111835.00,96708.00,321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55" name="AutoShape 21" descr="http://2.chart.apis.google.com/chart?cht=bvg&amp;chs=35x17&amp;chd=t:6028072.00,6091982.00,6102275.00,470434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0</xdr:rowOff>
    </xdr:to>
    <xdr:sp macro="" textlink="">
      <xdr:nvSpPr>
        <xdr:cNvPr id="56" name="AutoShape 22" descr="http://3.chart.apis.google.com/chart?cht=bvg&amp;chs=35x17&amp;chd=t:5523012.00,5590499.00,5588676.00,415027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572875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57" name="AutoShape 23" descr="http://4.chart.apis.google.com/chart?cht=bvg&amp;chs=35x17&amp;chd=t:8511.00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89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58" name="AutoShape 24" descr="http://5.chart.apis.google.com/chart?cht=bvg&amp;chs=35x17&amp;chd=t:370122.00,378303.00,356755.00,3453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59" name="AutoShape 25" descr="http://6.chart.apis.google.com/chart?cht=bvg&amp;chs=35x17&amp;chd=t:9656164.00,9349879.00,9547627.00,79319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60" name="AutoShape 26" descr="http://7.chart.apis.google.com/chart?cht=bvg&amp;chs=35x17&amp;chd=t:5330725.00,5377457.00,5925150.00,46191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61" name="AutoShape 27" descr="http://8.chart.apis.google.com/chart?cht=bvg&amp;chs=35x17&amp;chd=t:2177980.00,1521849.00,1819991.00,159630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sp macro="" textlink="">
      <xdr:nvSpPr>
        <xdr:cNvPr id="62" name="AutoShape 28" descr="http://0.chart.apis.google.com/chart?cht=bvg&amp;chs=35x17&amp;chd=t:3152745.00,3855608.00,4105158.00,302284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0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63" name="AutoShape 29" descr="http://1.chart.apis.google.com/chart?cht=bvg&amp;chs=35x17&amp;chd=t:4325439.00,3130771.00,2818638.00,25895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24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64" name="AutoShape 30" descr="http://2.chart.apis.google.com/chart?cht=bvg&amp;chs=35x17&amp;chd=t:2558575.00,2558575.00,2326000.00,2326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43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65" name="AutoShape 31" descr="http://4.chart.apis.google.com/chart?cht=bvg&amp;chs=35x17&amp;chd=t:678409.00,426453.00,285800.00,1061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20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66" name="AutoShape 32" descr="http://5.chart.apis.google.com/chart?cht=bvg&amp;chs=35x17&amp;chd=t:_,841651.00,803839.00,7233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6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67" name="AutoShape 33" descr="http://6.chart.apis.google.com/chart?cht=bvg&amp;chs=35x17&amp;chd=t:9656164.00,9349879.00,9547627.00,79319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123825</xdr:rowOff>
    </xdr:to>
    <xdr:sp macro="" textlink="">
      <xdr:nvSpPr>
        <xdr:cNvPr id="68" name="AutoShape 34" descr="http://7.chart.apis.google.com/chart?cht=bvg&amp;chs=35x17&amp;chd=t:5330725.00,5377457.00,5925150.00,46191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6305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2" name="AutoShape 1" descr="http://0.chart.apis.google.com/chart?cht=bvg&amp;chs=35x17&amp;chd=t:5316662.00,5002814.00,3142215.00,54759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3" name="AutoShape 2" descr="http://1.chart.apis.google.com/chart?cht=bvg&amp;chs=35x17&amp;chd=t:4857190.00,4591474.00,2822528.00,49899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4" name="AutoShape 3" descr="http://2.chart.apis.google.com/chart?cht=bvg&amp;chs=35x17&amp;chd=t:459471.00,411341.00,319687.00,4859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5" name="AutoShape 4" descr="http://3.chart.apis.google.com/chart?cht=bvg&amp;chs=35x17&amp;chd=t:39599.00,40786.00,30276.00,523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6" name="AutoShape 5" descr="http://4.chart.apis.google.com/chart?cht=bvg&amp;chs=35x17&amp;chd=t:39.00,_,36.00,3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7" name="AutoShape 6" descr="http://5.chart.apis.google.com/chart?cht=bvg&amp;chs=35x17&amp;chd=t:68.00,717.00,1103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8" name="AutoShape 7" descr="http://6.chart.apis.google.com/chart?cht=bvg&amp;chs=35x17&amp;chd=t:72209.00,24659.00,79019.00,2131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9" name="AutoShape 8" descr="http://7.chart.apis.google.com/chart?cht=bvg&amp;chs=35x17&amp;chd=t:440331.00,432276.00,274412.00,33176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10" name="AutoShape 9" descr="http://8.chart.apis.google.com/chart?cht=bvg&amp;chs=35x17&amp;chd=t:15265.00,10337.00,15569.00,157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11" name="AutoShape 10" descr="http://1.chart.apis.google.com/chart?cht=bvg&amp;chs=35x17&amp;chd=t:455596.00,442612.00,289982.00,3475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12" name="AutoShape 11" descr="http://2.chart.apis.google.com/chart?cht=bvg&amp;chs=35x17&amp;chd=t:365987.00,354916.00,240538.00,2837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13" name="AutoShape 12" descr="http://3.chart.apis.google.com/chart?cht=bvg&amp;chs=35x17&amp;chd=t:365987.00,354916.00,240538.00,25226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14" name="AutoShape 13" descr="http://4.chart.apis.google.com/chart?cht=bvg&amp;chs=35x17&amp;chd=t:7346.00,7206.00,4884.00,547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15" name="AutoShape 14" descr="http://5.chart.apis.google.com/chart?cht=bvg&amp;chs=35x17&amp;chd=t:8115143.00,7190422.00,6645212.00,64627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16" name="AutoShape 15" descr="http://6.chart.apis.google.com/chart?cht=bvg&amp;chs=35x17&amp;chd=t:2139299.00,1360997.00,1094320.00,144162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17" name="AutoShape 16" descr="http://7.chart.apis.google.com/chart?cht=bvg&amp;chs=35x17&amp;chd=t:1742000.00,1386000.00,1206100.00,9481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8" name="AutoShape 17" descr="http://8.chart.apis.google.com/chart?cht=bvg&amp;chs=35x17&amp;chd=t:2753735.00,2654120.00,2554426.00,260948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19" name="AutoShape 18" descr="http://0.chart.apis.google.com/chart?cht=bvg&amp;chs=35x17&amp;chd=t:992171.00,1286267.00,1311724.00,104272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20" name="AutoShape 19" descr="http://1.chart.apis.google.com/chart?cht=bvg&amp;chs=35x17&amp;chd=t:487937.00,503038.00,478642.00,42080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21" name="AutoShape 20" descr="http://2.chart.apis.google.com/chart?cht=bvg&amp;chs=35x17&amp;chd=t:1041522.00,1038201.00,980604.00,13444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114300</xdr:rowOff>
    </xdr:to>
    <xdr:sp macro="" textlink="">
      <xdr:nvSpPr>
        <xdr:cNvPr id="22" name="AutoShape 21" descr="http://3.chart.apis.google.com/chart?cht=bvg&amp;chs=35x17&amp;chd=t:464835.00,442474.00,454547.00,4397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23" name="AutoShape 22" descr="http://4.chart.apis.google.com/chart?cht=bvg&amp;chs=35x17&amp;chd=t:81896.00,86693.00,91017.00,9181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24" name="AutoShape 23" descr="http://5.chart.apis.google.com/chart?cht=bvg&amp;chs=35x17&amp;chd=t:175802.00,171559.00,127981.00,49293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25" name="AutoShape 24" descr="http://6.chart.apis.google.com/chart?cht=bvg&amp;chs=35x17&amp;chd=t:9156664.00,8228622.00,7625817.00,78071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26" name="AutoShape 25" descr="http://7.chart.apis.google.com/chart?cht=bvg&amp;chs=35x17&amp;chd=t:5128032.00,4696936.00,4142743.00,456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27" name="AutoShape 26" descr="http://8.chart.apis.google.com/chart?cht=bvg&amp;chs=35x17&amp;chd=t:5115988.00,4684274.00,4129282.00,45512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28" name="AutoShape 27" descr="http://0.chart.apis.google.com/chart?cht=bvg&amp;chs=35x17&amp;chd=t:12044.00,12662.00,13461.00,134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29" name="AutoShape 28" descr="http://1.chart.apis.google.com/chart?cht=bvg&amp;chs=35x17&amp;chd=t:4028633.00,3531687.00,3483073.00,324253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30" name="AutoShape 29" descr="http://2.chart.apis.google.com/chart?cht=bvg&amp;chs=35x17&amp;chd=t:491971.00,468575.00,468575.00,46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304800</xdr:rowOff>
    </xdr:to>
    <xdr:sp macro="" textlink="">
      <xdr:nvSpPr>
        <xdr:cNvPr id="31" name="AutoShape 30" descr="http://3.chart.apis.google.com/chart?cht=bvg&amp;chs=35x17&amp;chd=t:1492788.00,1385224.00,1385224.00,13852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32" name="AutoShape 31" descr="http://4.chart.apis.google.com/chart?cht=bvg&amp;chs=35x17&amp;chd=t:974664.00,608677.00,879591.00,6390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33" name="AutoShape 32" descr="http://6.chart.apis.google.com/chart?cht=bvg&amp;chs=35x17&amp;chd=t:9156664.00,8228622.00,7625817.00,78071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34" name="AutoShape 33" descr="http://7.chart.apis.google.com/chart?cht=bvg&amp;chs=35x17&amp;chd=t:5128032.00,4696936.00,4142743.00,456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2</xdr:row>
      <xdr:rowOff>304800</xdr:rowOff>
    </xdr:to>
    <xdr:sp macro="" textlink="">
      <xdr:nvSpPr>
        <xdr:cNvPr id="35" name="AutoShape 34" descr="http://0.chart.apis.google.com/chart?cht=bvg&amp;chs=35x17&amp;chd=t:3818960.00,2777244.00,1596812.00,26405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36" name="AutoShape 35" descr="http://1.chart.apis.google.com/chart?cht=bvg&amp;chs=35x17&amp;chd=t:3529292.00,2565021.00,1472828.00,245950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37" name="AutoShape 36" descr="http://2.chart.apis.google.com/chart?cht=bvg&amp;chs=35x17&amp;chd=t:289667.00,212223.00,123985.00,1810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5</xdr:row>
      <xdr:rowOff>304800</xdr:rowOff>
    </xdr:to>
    <xdr:sp macro="" textlink="">
      <xdr:nvSpPr>
        <xdr:cNvPr id="38" name="AutoShape 37" descr="http://3.chart.apis.google.com/chart?cht=bvg&amp;chs=35x17&amp;chd=t:24981.00,24346.00,24465.00,353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114300</xdr:rowOff>
    </xdr:to>
    <xdr:sp macro="" textlink="">
      <xdr:nvSpPr>
        <xdr:cNvPr id="39" name="AutoShape 38" descr="http://4.chart.apis.google.com/chart?cht=bvg&amp;chs=35x17&amp;chd=t:624.00,622.00,5.00,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104775</xdr:rowOff>
    </xdr:to>
    <xdr:sp macro="" textlink="">
      <xdr:nvSpPr>
        <xdr:cNvPr id="40" name="AutoShape 39" descr="http://5.chart.apis.google.com/chart?cht=bvg&amp;chs=35x17&amp;chd=t:_,_,0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8</xdr:row>
      <xdr:rowOff>304800</xdr:rowOff>
    </xdr:to>
    <xdr:sp macro="" textlink="">
      <xdr:nvSpPr>
        <xdr:cNvPr id="41" name="AutoShape 40" descr="http://6.chart.apis.google.com/chart?cht=bvg&amp;chs=35x17&amp;chd=t:46650.00,46463.00,56579.00,780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42" name="AutoShape 41" descr="http://7.chart.apis.google.com/chart?cht=bvg&amp;chs=35x17&amp;chd=t:270815.00,192053.00,92762.00,1382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43" name="AutoShape 42" descr="http://8.chart.apis.google.com/chart?cht=bvg&amp;chs=35x17&amp;chd=t:5726.00,11430.00,6327.00,-773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11</xdr:row>
      <xdr:rowOff>304800</xdr:rowOff>
    </xdr:to>
    <xdr:sp macro="" textlink="">
      <xdr:nvSpPr>
        <xdr:cNvPr id="44" name="AutoShape 43" descr="http://0.chart.apis.google.com/chart?cht=bvg&amp;chs=35x17&amp;chd=t:_,_,0.00,37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12</xdr:row>
      <xdr:rowOff>304800</xdr:rowOff>
    </xdr:to>
    <xdr:sp macro="" textlink="">
      <xdr:nvSpPr>
        <xdr:cNvPr id="45" name="AutoShape 44" descr="http://1.chart.apis.google.com/chart?cht=bvg&amp;chs=35x17&amp;chd=t:276541.00,203483.00,99089.00,13433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13</xdr:row>
      <xdr:rowOff>304800</xdr:rowOff>
    </xdr:to>
    <xdr:sp macro="" textlink="">
      <xdr:nvSpPr>
        <xdr:cNvPr id="46" name="AutoShape 45" descr="http://2.chart.apis.google.com/chart?cht=bvg&amp;chs=35x17&amp;chd=t:210241.00,159005.00,79845.00,1009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14</xdr:row>
      <xdr:rowOff>304800</xdr:rowOff>
    </xdr:to>
    <xdr:sp macro="" textlink="">
      <xdr:nvSpPr>
        <xdr:cNvPr id="47" name="AutoShape 46" descr="http://3.chart.apis.google.com/chart?cht=bvg&amp;chs=35x17&amp;chd=t:198617.00,141483.00,73714.00,9257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15</xdr:row>
      <xdr:rowOff>304800</xdr:rowOff>
    </xdr:to>
    <xdr:sp macro="" textlink="">
      <xdr:nvSpPr>
        <xdr:cNvPr id="48" name="AutoShape 47" descr="http://4.chart.apis.google.com/chart?cht=bvg&amp;chs=35x17&amp;chd=t:4447.00,3190.00,1662.00,219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114300</xdr:rowOff>
    </xdr:to>
    <xdr:sp macro="" textlink="">
      <xdr:nvSpPr>
        <xdr:cNvPr id="49" name="AutoShape 48" descr="http://5.chart.apis.google.com/chart?cht=bvg&amp;chs=35x17&amp;chd=t:5749137.00,4878681.00,4185404.00,363569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19</xdr:row>
      <xdr:rowOff>304800</xdr:rowOff>
    </xdr:to>
    <xdr:sp macro="" textlink="">
      <xdr:nvSpPr>
        <xdr:cNvPr id="50" name="AutoShape 49" descr="http://6.chart.apis.google.com/chart?cht=bvg&amp;chs=35x17&amp;chd=t:1250110.00,882142.00,881895.00,46902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20</xdr:row>
      <xdr:rowOff>304800</xdr:rowOff>
    </xdr:to>
    <xdr:sp macro="" textlink="">
      <xdr:nvSpPr>
        <xdr:cNvPr id="51" name="AutoShape 50" descr="http://7.chart.apis.google.com/chart?cht=bvg&amp;chs=35x17&amp;chd=t:1023100.00,1098100.00,903100.00,6290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21</xdr:row>
      <xdr:rowOff>304800</xdr:rowOff>
    </xdr:to>
    <xdr:sp macro="" textlink="">
      <xdr:nvSpPr>
        <xdr:cNvPr id="52" name="AutoShape 51" descr="http://8.chart.apis.google.com/chart?cht=bvg&amp;chs=35x17&amp;chd=t:2149442.00,1926354.00,1783691.00,21294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114300</xdr:rowOff>
    </xdr:to>
    <xdr:sp macro="" textlink="">
      <xdr:nvSpPr>
        <xdr:cNvPr id="53" name="AutoShape 52" descr="http://0.chart.apis.google.com/chart?cht=bvg&amp;chs=35x17&amp;chd=t:998774.00,722205.00,469821.00,2695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23</xdr:row>
      <xdr:rowOff>304800</xdr:rowOff>
    </xdr:to>
    <xdr:sp macro="" textlink="">
      <xdr:nvSpPr>
        <xdr:cNvPr id="54" name="AutoShape 53" descr="http://1.chart.apis.google.com/chart?cht=bvg&amp;chs=35x17&amp;chd=t:327711.00,249879.00,146897.00,13852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114300</xdr:rowOff>
    </xdr:to>
    <xdr:sp macro="" textlink="">
      <xdr:nvSpPr>
        <xdr:cNvPr id="55" name="AutoShape 54" descr="http://2.chart.apis.google.com/chart?cht=bvg&amp;chs=35x17&amp;chd=t:927509.00,837828.00,811442.00,12273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114300</xdr:rowOff>
    </xdr:to>
    <xdr:sp macro="" textlink="">
      <xdr:nvSpPr>
        <xdr:cNvPr id="56" name="AutoShape 55" descr="http://3.chart.apis.google.com/chart?cht=bvg&amp;chs=35x17&amp;chd=t:429072.00,359227.00,258520.00,2546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104775</xdr:rowOff>
    </xdr:to>
    <xdr:sp macro="" textlink="">
      <xdr:nvSpPr>
        <xdr:cNvPr id="57" name="AutoShape 56" descr="http://4.chart.apis.google.com/chart?cht=bvg&amp;chs=35x17&amp;chd=t:102405.00,103202.00,103999.00,1047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304800</xdr:rowOff>
    </xdr:to>
    <xdr:sp macro="" textlink="">
      <xdr:nvSpPr>
        <xdr:cNvPr id="58" name="AutoShape 57" descr="http://5.chart.apis.google.com/chart?cht=bvg&amp;chs=35x17&amp;chd=t:177829.00,163402.00,280381.00,7812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114300</xdr:rowOff>
    </xdr:to>
    <xdr:sp macro="" textlink="">
      <xdr:nvSpPr>
        <xdr:cNvPr id="59" name="AutoShape 58" descr="http://6.chart.apis.google.com/chart?cht=bvg&amp;chs=35x17&amp;chd=t:6676646.00,5716509.00,4996847.00,48630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60" name="AutoShape 59" descr="http://7.chart.apis.google.com/chart?cht=bvg&amp;chs=35x17&amp;chd=t:3717408.00,3013284.00,2216815.00,21536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61" name="AutoShape 60" descr="http://8.chart.apis.google.com/chart?cht=bvg&amp;chs=35x17&amp;chd=t:3703962.00,2999593.00,2200438.00,213924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114300</xdr:rowOff>
    </xdr:to>
    <xdr:sp macro="" textlink="">
      <xdr:nvSpPr>
        <xdr:cNvPr id="62" name="AutoShape 61" descr="http://0.chart.apis.google.com/chart?cht=bvg&amp;chs=35x17&amp;chd=t:13447.00,13691.00,16378.00,144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114300</xdr:rowOff>
    </xdr:to>
    <xdr:sp macro="" textlink="">
      <xdr:nvSpPr>
        <xdr:cNvPr id="63" name="AutoShape 62" descr="http://1.chart.apis.google.com/chart?cht=bvg&amp;chs=35x17&amp;chd=t:2959237.00,2703225.00,2780031.00,252724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304800</xdr:rowOff>
    </xdr:to>
    <xdr:sp macro="" textlink="">
      <xdr:nvSpPr>
        <xdr:cNvPr id="64" name="AutoShape 63" descr="http://2.chart.apis.google.com/chart?cht=bvg&amp;chs=35x17&amp;chd=t:432530.00,422000.00,422000.00,422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304800</xdr:rowOff>
    </xdr:to>
    <xdr:sp macro="" textlink="">
      <xdr:nvSpPr>
        <xdr:cNvPr id="65" name="AutoShape 64" descr="http://3.chart.apis.google.com/chart?cht=bvg&amp;chs=35x17&amp;chd=t:895421.00,869140.00,869140.00,8691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304800</xdr:rowOff>
    </xdr:to>
    <xdr:sp macro="" textlink="">
      <xdr:nvSpPr>
        <xdr:cNvPr id="66" name="AutoShape 65" descr="http://4.chart.apis.google.com/chart?cht=bvg&amp;chs=35x17&amp;chd=t:664294.00,465842.00,629145.00,56014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304800</xdr:rowOff>
    </xdr:to>
    <xdr:sp macro="" textlink="">
      <xdr:nvSpPr>
        <xdr:cNvPr id="67" name="AutoShape 66" descr="http://5.chart.apis.google.com/chart?cht=bvg&amp;chs=35x17&amp;chd=t:_,_,0.00,18215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43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304800</xdr:rowOff>
    </xdr:to>
    <xdr:sp macro="" textlink="">
      <xdr:nvSpPr>
        <xdr:cNvPr id="68" name="AutoShape 67" descr="http://6.chart.apis.google.com/chart?cht=bvg&amp;chs=35x17&amp;chd=t:6676646.00,5716509.00,4996847.00,48630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39</xdr:row>
      <xdr:rowOff>304800</xdr:rowOff>
    </xdr:to>
    <xdr:sp macro="" textlink="">
      <xdr:nvSpPr>
        <xdr:cNvPr id="69" name="AutoShape 68" descr="http://7.chart.apis.google.com/chart?cht=bvg&amp;chs=35x17&amp;chd=t:3717408.00,3013284.00,2216815.00,21536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611505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70" name="AutoShape 1" descr="http://0.chart.apis.google.com/chart?cht=bvg&amp;chs=35x17&amp;chd=t:1602141.00,1737110.00,1533691.00,16759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71" name="AutoShape 2" descr="http://1.chart.apis.google.com/chart?cht=bvg&amp;chs=35x17&amp;chd=t:1416913.00,1520026.00,1383687.00,14242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72" name="AutoShape 3" descr="http://2.chart.apis.google.com/chart?cht=bvg&amp;chs=35x17&amp;chd=t:185229.00,217084.00,150004.00,25162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73" name="AutoShape 4" descr="http://3.chart.apis.google.com/chart?cht=bvg&amp;chs=35x17&amp;chd=t:35559.00,29031.00,47056.00,4046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123825</xdr:rowOff>
    </xdr:to>
    <xdr:sp macro="" textlink="">
      <xdr:nvSpPr>
        <xdr:cNvPr id="74" name="AutoShape 5" descr="http://4.chart.apis.google.com/chart?cht=bvg&amp;chs=35x17&amp;chd=t:31153.00,28131.00,36109.00,326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3486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75" name="AutoShape 6" descr="http://5.chart.apis.google.com/chart?cht=bvg&amp;chs=35x17&amp;chd=t:1828.00,1742.00,1747.00,180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76" name="AutoShape 7" descr="http://6.chart.apis.google.com/chart?cht=bvg&amp;chs=35x17&amp;chd=t:56918.00,60991.00,50143.00,534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77" name="AutoShape 8" descr="http://7.chart.apis.google.com/chart?cht=bvg&amp;chs=35x17&amp;chd=t:130889.00,159322.00,115114.00,20410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78" name="AutoShape 9" descr="http://8.chart.apis.google.com/chart?cht=bvg&amp;chs=35x17&amp;chd=t:10930.00,16810.00,6913.00,1827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79" name="AutoShape 10" descr="http://0.chart.apis.google.com/chart?cht=bvg&amp;chs=35x17&amp;chd=t:7761.00,_,_,59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80" name="AutoShape 11" descr="http://1.chart.apis.google.com/chart?cht=bvg&amp;chs=35x17&amp;chd=t:149579.00,176132.00,122027.00,22832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81" name="AutoShape 12" descr="http://2.chart.apis.google.com/chart?cht=bvg&amp;chs=35x17&amp;chd=t:126571.00,142832.00,99203.00,1786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82" name="AutoShape 13" descr="http://3.chart.apis.google.com/chart?cht=bvg&amp;chs=35x17&amp;chd=t:108912.00,109269.00,74245.00,1547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83" name="AutoShape 14" descr="http://4.chart.apis.google.com/chart?cht=bvg&amp;chs=35x17&amp;chd=t:387.00,427.00,290.00,60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84" name="AutoShape 15" descr="http://5.chart.apis.google.com/chart?cht=bvg&amp;chs=35x17&amp;chd=t:4009286.00,3906772.00,3835486.00,36411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85" name="AutoShape 16" descr="http://6.chart.apis.google.com/chart?cht=bvg&amp;chs=35x17&amp;chd=t:1895814.00,1899107.00,2134156.00,22353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86" name="AutoShape 17" descr="http://7.chart.apis.google.com/chart?cht=bvg&amp;chs=35x17&amp;chd=t:1057500.00,931742.00,475342.00,40375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87" name="AutoShape 18" descr="http://8.chart.apis.google.com/chart?cht=bvg&amp;chs=35x17&amp;chd=t:951046.00,987830.00,1132998.00,8630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88" name="AutoShape 19" descr="http://0.chart.apis.google.com/chart?cht=bvg&amp;chs=35x17&amp;chd=t:62814.00,51051.00,46780.00,10283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89" name="AutoShape 20" descr="http://1.chart.apis.google.com/chart?cht=bvg&amp;chs=35x17&amp;chd=t:42113.00,37042.00,46210.00,361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90" name="AutoShape 21" descr="http://2.chart.apis.google.com/chart?cht=bvg&amp;chs=35x17&amp;chd=t:5542089.00,5740219.00,5852572.00,602029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114300</xdr:rowOff>
    </xdr:to>
    <xdr:sp macro="" textlink="">
      <xdr:nvSpPr>
        <xdr:cNvPr id="91" name="AutoShape 22" descr="http://3.chart.apis.google.com/chart?cht=bvg&amp;chs=35x17&amp;chd=t:5184835.00,5302224.00,5401896.00,55228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92" name="AutoShape 23" descr="http://4.chart.apis.google.com/chart?cht=bvg&amp;chs=35x17&amp;chd=t:_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93" name="AutoShape 24" descr="http://5.chart.apis.google.com/chart?cht=bvg&amp;chs=35x17&amp;chd=t:227206.00,292059.00,309846.00,3715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94" name="AutoShape 25" descr="http://6.chart.apis.google.com/chart?cht=bvg&amp;chs=35x17&amp;chd=t:9551375.00,9646991.00,9688057.00,96614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95" name="AutoShape 26" descr="http://7.chart.apis.google.com/chart?cht=bvg&amp;chs=35x17&amp;chd=t:5326182.00,5142709.00,5263640.00,53378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96" name="AutoShape 27" descr="http://8.chart.apis.google.com/chart?cht=bvg&amp;chs=35x17&amp;chd=t:2143823.00,1842224.00,2142338.00,210024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97" name="AutoShape 28" descr="http://0.chart.apis.google.com/chart?cht=bvg&amp;chs=35x17&amp;chd=t:3182359.00,3300485.00,3121303.00,32376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98" name="AutoShape 29" descr="http://1.chart.apis.google.com/chart?cht=bvg&amp;chs=35x17&amp;chd=t:4225193.00,4504282.00,4424417.00,432361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99" name="AutoShape 30" descr="http://2.chart.apis.google.com/chart?cht=bvg&amp;chs=35x17&amp;chd=t:2814402.00,2558575.00,2558575.00,255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100" name="AutoShape 31" descr="http://4.chart.apis.google.com/chart?cht=bvg&amp;chs=35x17&amp;chd=t:453453.00,809593.00,752654.00,6767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101" name="AutoShape 32" descr="http://6.chart.apis.google.com/chart?cht=bvg&amp;chs=35x17&amp;chd=t:9551375.00,9646991.00,9688057.00,96614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62075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102" name="AutoShape 33" descr="http://7.chart.apis.google.com/chart?cht=bvg&amp;chs=35x17&amp;chd=t:5326182.00,5142709.00,5263640.00,53378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2</xdr:row>
      <xdr:rowOff>304800</xdr:rowOff>
    </xdr:to>
    <xdr:sp macro="" textlink="">
      <xdr:nvSpPr>
        <xdr:cNvPr id="103" name="AutoShape 34" descr="http://0.chart.apis.google.com/chart?cht=bvg&amp;chs=35x17&amp;chd=t:1511482.00,1414932.00,1117331.00,137698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104" name="AutoShape 35" descr="http://1.chart.apis.google.com/chart?cht=bvg&amp;chs=35x17&amp;chd=t:1289337.00,1226631.00,1007117.00,118484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5" name="AutoShape 36" descr="http://2.chart.apis.google.com/chart?cht=bvg&amp;chs=35x17&amp;chd=t:222145.00,188301.00,110215.00,19214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5</xdr:row>
      <xdr:rowOff>304800</xdr:rowOff>
    </xdr:to>
    <xdr:sp macro="" textlink="">
      <xdr:nvSpPr>
        <xdr:cNvPr id="106" name="AutoShape 37" descr="http://3.chart.apis.google.com/chart?cht=bvg&amp;chs=35x17&amp;chd=t:26803.00,32163.00,32573.00,3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123825</xdr:rowOff>
    </xdr:to>
    <xdr:sp macro="" textlink="">
      <xdr:nvSpPr>
        <xdr:cNvPr id="107" name="AutoShape 38" descr="http://4.chart.apis.google.com/chart?cht=bvg&amp;chs=35x17&amp;chd=t:111594.00,53936.00,26425.00,384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3486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104775</xdr:rowOff>
    </xdr:to>
    <xdr:sp macro="" textlink="">
      <xdr:nvSpPr>
        <xdr:cNvPr id="108" name="AutoShape 39" descr="http://5.chart.apis.google.com/chart?cht=bvg&amp;chs=35x17&amp;chd=t:2088.00,2251.00,794.00,105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8</xdr:row>
      <xdr:rowOff>304800</xdr:rowOff>
    </xdr:to>
    <xdr:sp macro="" textlink="">
      <xdr:nvSpPr>
        <xdr:cNvPr id="109" name="AutoShape 40" descr="http://6.chart.apis.google.com/chart?cht=bvg&amp;chs=35x17&amp;chd=t:54532.00,63367.00,42159.00,6023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110" name="AutoShape 41" descr="http://7.chart.apis.google.com/chart?cht=bvg&amp;chs=35x17&amp;chd=t:80735.00,100910.00,73410.00,12709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11" name="AutoShape 42" descr="http://8.chart.apis.google.com/chart?cht=bvg&amp;chs=35x17&amp;chd=t:8890.00,21259.00,4160.00,56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11</xdr:row>
      <xdr:rowOff>304800</xdr:rowOff>
    </xdr:to>
    <xdr:sp macro="" textlink="">
      <xdr:nvSpPr>
        <xdr:cNvPr id="112" name="AutoShape 43" descr="http://0.chart.apis.google.com/chart?cht=bvg&amp;chs=35x17&amp;chd=t:10535.00,9043.00,6400.00,916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12</xdr:row>
      <xdr:rowOff>304800</xdr:rowOff>
    </xdr:to>
    <xdr:sp macro="" textlink="">
      <xdr:nvSpPr>
        <xdr:cNvPr id="113" name="AutoShape 44" descr="http://1.chart.apis.google.com/chart?cht=bvg&amp;chs=35x17&amp;chd=t:100160.00,131213.00,83970.00,1419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13</xdr:row>
      <xdr:rowOff>304800</xdr:rowOff>
    </xdr:to>
    <xdr:sp macro="" textlink="">
      <xdr:nvSpPr>
        <xdr:cNvPr id="114" name="AutoShape 45" descr="http://2.chart.apis.google.com/chart?cht=bvg&amp;chs=35x17&amp;chd=t:76173.00,106229.00,67790.00,1104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14</xdr:row>
      <xdr:rowOff>304800</xdr:rowOff>
    </xdr:to>
    <xdr:sp macro="" textlink="">
      <xdr:nvSpPr>
        <xdr:cNvPr id="115" name="AutoShape 46" descr="http://3.chart.apis.google.com/chart?cht=bvg&amp;chs=35x17&amp;chd=t:61615.00,83164.00,51266.00,929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15</xdr:row>
      <xdr:rowOff>304800</xdr:rowOff>
    </xdr:to>
    <xdr:sp macro="" textlink="">
      <xdr:nvSpPr>
        <xdr:cNvPr id="116" name="AutoShape 47" descr="http://4.chart.apis.google.com/chart?cht=bvg&amp;chs=35x17&amp;chd=t:241.00,325.00,200.00,4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114300</xdr:rowOff>
    </xdr:to>
    <xdr:sp macro="" textlink="">
      <xdr:nvSpPr>
        <xdr:cNvPr id="117" name="AutoShape 48" descr="http://5.chart.apis.google.com/chart?cht=bvg&amp;chs=35x17&amp;chd=t:3524382.00,3522566.00,3363161.00,32566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19</xdr:row>
      <xdr:rowOff>304800</xdr:rowOff>
    </xdr:to>
    <xdr:sp macro="" textlink="">
      <xdr:nvSpPr>
        <xdr:cNvPr id="118" name="AutoShape 49" descr="http://6.chart.apis.google.com/chart?cht=bvg&amp;chs=35x17&amp;chd=t:2094560.00,1909311.00,1910623.00,17215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20</xdr:row>
      <xdr:rowOff>304800</xdr:rowOff>
    </xdr:to>
    <xdr:sp macro="" textlink="">
      <xdr:nvSpPr>
        <xdr:cNvPr id="119" name="AutoShape 50" descr="http://7.chart.apis.google.com/chart?cht=bvg&amp;chs=35x17&amp;chd=t:377816.00,462854.00,647248.00,6976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21</xdr:row>
      <xdr:rowOff>304800</xdr:rowOff>
    </xdr:to>
    <xdr:sp macro="" textlink="">
      <xdr:nvSpPr>
        <xdr:cNvPr id="120" name="AutoShape 51" descr="http://8.chart.apis.google.com/chart?cht=bvg&amp;chs=35x17&amp;chd=t:916434.00,1032563.00,687707.00,6456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114300</xdr:rowOff>
    </xdr:to>
    <xdr:sp macro="" textlink="">
      <xdr:nvSpPr>
        <xdr:cNvPr id="121" name="AutoShape 52" descr="http://0.chart.apis.google.com/chart?cht=bvg&amp;chs=35x17&amp;chd=t:86161.00,72563.00,66882.00,10344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23</xdr:row>
      <xdr:rowOff>304800</xdr:rowOff>
    </xdr:to>
    <xdr:sp macro="" textlink="">
      <xdr:nvSpPr>
        <xdr:cNvPr id="122" name="AutoShape 53" descr="http://1.chart.apis.google.com/chart?cht=bvg&amp;chs=35x17&amp;chd=t:49410.00,45276.00,50701.00,883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114300</xdr:rowOff>
    </xdr:to>
    <xdr:sp macro="" textlink="">
      <xdr:nvSpPr>
        <xdr:cNvPr id="123" name="AutoShape 54" descr="http://2.chart.apis.google.com/chart?cht=bvg&amp;chs=35x17&amp;chd=t:6203300.00,6199017.00,6034304.00,609449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114300</xdr:rowOff>
    </xdr:to>
    <xdr:sp macro="" textlink="">
      <xdr:nvSpPr>
        <xdr:cNvPr id="124" name="AutoShape 55" descr="http://3.chart.apis.google.com/chart?cht=bvg&amp;chs=35x17&amp;chd=t:5658278.00,5756186.00,3976201.00,55934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104775</xdr:rowOff>
    </xdr:to>
    <xdr:sp macro="" textlink="">
      <xdr:nvSpPr>
        <xdr:cNvPr id="125" name="AutoShape 56" descr="http://4.chart.apis.google.com/chart?cht=bvg&amp;chs=35x17&amp;chd=t:8511.00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304800</xdr:rowOff>
    </xdr:to>
    <xdr:sp macro="" textlink="">
      <xdr:nvSpPr>
        <xdr:cNvPr id="126" name="AutoShape 57" descr="http://5.chart.apis.google.com/chart?cht=bvg&amp;chs=35x17&amp;chd=t:382012.00,322763.00,381360.00,37734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114300</xdr:rowOff>
    </xdr:to>
    <xdr:sp macro="" textlink="">
      <xdr:nvSpPr>
        <xdr:cNvPr id="127" name="AutoShape 58" descr="http://6.chart.apis.google.com/chart?cht=bvg&amp;chs=35x17&amp;chd=t:9727682.00,9721583.00,9397465.00,93511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128" name="AutoShape 59" descr="http://7.chart.apis.google.com/chart?cht=bvg&amp;chs=35x17&amp;chd=t:5583027.00,5653756.00,5377640.00,53837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129" name="AutoShape 60" descr="http://8.chart.apis.google.com/chart?cht=bvg&amp;chs=35x17&amp;chd=t:1732630.00,1968878.00,1535838.00,15669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114300</xdr:rowOff>
    </xdr:to>
    <xdr:sp macro="" textlink="">
      <xdr:nvSpPr>
        <xdr:cNvPr id="130" name="AutoShape 61" descr="http://0.chart.apis.google.com/chart?cht=bvg&amp;chs=35x17&amp;chd=t:3850397.00,3684878.00,3841802.00,38167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114300</xdr:rowOff>
    </xdr:to>
    <xdr:sp macro="" textlink="">
      <xdr:nvSpPr>
        <xdr:cNvPr id="131" name="AutoShape 62" descr="http://1.chart.apis.google.com/chart?cht=bvg&amp;chs=35x17&amp;chd=t:4144655.00,4067826.00,4019825.00,31238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304800</xdr:rowOff>
    </xdr:to>
    <xdr:sp macro="" textlink="">
      <xdr:nvSpPr>
        <xdr:cNvPr id="132" name="AutoShape 63" descr="http://2.chart.apis.google.com/chart?cht=bvg&amp;chs=35x17&amp;chd=t:2558575.00,2558575.00,2558575.00,255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304800</xdr:rowOff>
    </xdr:to>
    <xdr:sp macro="" textlink="">
      <xdr:nvSpPr>
        <xdr:cNvPr id="133" name="AutoShape 64" descr="http://3.chart.apis.google.com/chart?cht=bvg&amp;chs=35x17&amp;chd=t:_,_,0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304800</xdr:rowOff>
    </xdr:to>
    <xdr:sp macro="" textlink="">
      <xdr:nvSpPr>
        <xdr:cNvPr id="134" name="AutoShape 65" descr="http://4.chart.apis.google.com/chart?cht=bvg&amp;chs=35x17&amp;chd=t:521743.00,499235.00,461452.00,4195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304800</xdr:rowOff>
    </xdr:to>
    <xdr:sp macro="" textlink="">
      <xdr:nvSpPr>
        <xdr:cNvPr id="135" name="AutoShape 66" descr="http://5.chart.apis.google.com/chart?cht=bvg&amp;chs=35x17&amp;chd=t:_,_,0.00,8436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43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304800</xdr:rowOff>
    </xdr:to>
    <xdr:sp macro="" textlink="">
      <xdr:nvSpPr>
        <xdr:cNvPr id="136" name="AutoShape 67" descr="http://6.chart.apis.google.com/chart?cht=bvg&amp;chs=35x17&amp;chd=t:9727682.00,9721583.00,9397465.00,93511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34300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39</xdr:row>
      <xdr:rowOff>304800</xdr:rowOff>
    </xdr:to>
    <xdr:sp macro="" textlink="">
      <xdr:nvSpPr>
        <xdr:cNvPr id="137" name="AutoShape 68" descr="http://7.chart.apis.google.com/chart?cht=bvg&amp;chs=35x17&amp;chd=t:5583027.00,5653756.00,5377640.00,53837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611505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2" name="AutoShape 1" descr="http://0.chart.apis.google.com/chart?cht=bvg&amp;chs=35x17&amp;chd=t:5316662.00,5002814.00,3142215.00,54759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3" name="AutoShape 2" descr="http://1.chart.apis.google.com/chart?cht=bvg&amp;chs=35x17&amp;chd=t:4857190.00,4591474.00,2822528.00,49899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4" name="AutoShape 3" descr="http://2.chart.apis.google.com/chart?cht=bvg&amp;chs=35x17&amp;chd=t:459471.00,411341.00,319687.00,4859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5" name="AutoShape 4" descr="http://3.chart.apis.google.com/chart?cht=bvg&amp;chs=35x17&amp;chd=t:39599.00,40786.00,30276.00,523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6" name="AutoShape 5" descr="http://4.chart.apis.google.com/chart?cht=bvg&amp;chs=35x17&amp;chd=t:39.00,_,36.00,3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7" name="AutoShape 6" descr="http://5.chart.apis.google.com/chart?cht=bvg&amp;chs=35x17&amp;chd=t:68.00,717.00,1103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8" name="AutoShape 7" descr="http://6.chart.apis.google.com/chart?cht=bvg&amp;chs=35x17&amp;chd=t:72209.00,24659.00,79019.00,2131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9" name="AutoShape 8" descr="http://7.chart.apis.google.com/chart?cht=bvg&amp;chs=35x17&amp;chd=t:440331.00,432276.00,274412.00,33176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10" name="AutoShape 9" descr="http://8.chart.apis.google.com/chart?cht=bvg&amp;chs=35x17&amp;chd=t:15265.00,10337.00,15569.00,157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11" name="AutoShape 10" descr="http://1.chart.apis.google.com/chart?cht=bvg&amp;chs=35x17&amp;chd=t:455596.00,442612.00,289982.00,3475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12" name="AutoShape 11" descr="http://2.chart.apis.google.com/chart?cht=bvg&amp;chs=35x17&amp;chd=t:365987.00,354916.00,240538.00,2837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13" name="AutoShape 12" descr="http://3.chart.apis.google.com/chart?cht=bvg&amp;chs=35x17&amp;chd=t:365987.00,354916.00,240538.00,25226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14" name="AutoShape 13" descr="http://4.chart.apis.google.com/chart?cht=bvg&amp;chs=35x17&amp;chd=t:7346.00,7206.00,4884.00,547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15" name="AutoShape 14" descr="http://5.chart.apis.google.com/chart?cht=bvg&amp;chs=35x17&amp;chd=t:8115143.00,7190422.00,6645212.00,64627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16" name="AutoShape 15" descr="http://6.chart.apis.google.com/chart?cht=bvg&amp;chs=35x17&amp;chd=t:2139299.00,1360997.00,1094320.00,144162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17" name="AutoShape 16" descr="http://7.chart.apis.google.com/chart?cht=bvg&amp;chs=35x17&amp;chd=t:1742000.00,1386000.00,1206100.00,9481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8" name="AutoShape 17" descr="http://8.chart.apis.google.com/chart?cht=bvg&amp;chs=35x17&amp;chd=t:2753735.00,2654120.00,2554426.00,260948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19" name="AutoShape 18" descr="http://0.chart.apis.google.com/chart?cht=bvg&amp;chs=35x17&amp;chd=t:992171.00,1286267.00,1311724.00,104272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20" name="AutoShape 19" descr="http://1.chart.apis.google.com/chart?cht=bvg&amp;chs=35x17&amp;chd=t:487937.00,503038.00,478642.00,42080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21" name="AutoShape 20" descr="http://2.chart.apis.google.com/chart?cht=bvg&amp;chs=35x17&amp;chd=t:1041522.00,1038201.00,980604.00,13444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114300</xdr:rowOff>
    </xdr:to>
    <xdr:sp macro="" textlink="">
      <xdr:nvSpPr>
        <xdr:cNvPr id="22" name="AutoShape 21" descr="http://3.chart.apis.google.com/chart?cht=bvg&amp;chs=35x17&amp;chd=t:464835.00,442474.00,454547.00,4397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23" name="AutoShape 22" descr="http://4.chart.apis.google.com/chart?cht=bvg&amp;chs=35x17&amp;chd=t:81896.00,86693.00,91017.00,9181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24" name="AutoShape 23" descr="http://5.chart.apis.google.com/chart?cht=bvg&amp;chs=35x17&amp;chd=t:175802.00,171559.00,127981.00,49293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25" name="AutoShape 24" descr="http://6.chart.apis.google.com/chart?cht=bvg&amp;chs=35x17&amp;chd=t:9156664.00,8228622.00,7625817.00,78071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26" name="AutoShape 25" descr="http://7.chart.apis.google.com/chart?cht=bvg&amp;chs=35x17&amp;chd=t:5128032.00,4696936.00,4142743.00,456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27" name="AutoShape 26" descr="http://8.chart.apis.google.com/chart?cht=bvg&amp;chs=35x17&amp;chd=t:5115988.00,4684274.00,4129282.00,45512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28" name="AutoShape 27" descr="http://0.chart.apis.google.com/chart?cht=bvg&amp;chs=35x17&amp;chd=t:12044.00,12662.00,13461.00,134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29" name="AutoShape 28" descr="http://1.chart.apis.google.com/chart?cht=bvg&amp;chs=35x17&amp;chd=t:4028633.00,3531687.00,3483073.00,324253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30" name="AutoShape 29" descr="http://2.chart.apis.google.com/chart?cht=bvg&amp;chs=35x17&amp;chd=t:491971.00,468575.00,468575.00,46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304800</xdr:rowOff>
    </xdr:to>
    <xdr:sp macro="" textlink="">
      <xdr:nvSpPr>
        <xdr:cNvPr id="31" name="AutoShape 30" descr="http://3.chart.apis.google.com/chart?cht=bvg&amp;chs=35x17&amp;chd=t:1492788.00,1385224.00,1385224.00,13852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32" name="AutoShape 31" descr="http://4.chart.apis.google.com/chart?cht=bvg&amp;chs=35x17&amp;chd=t:974664.00,608677.00,879591.00,6390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33" name="AutoShape 32" descr="http://6.chart.apis.google.com/chart?cht=bvg&amp;chs=35x17&amp;chd=t:9156664.00,8228622.00,7625817.00,78071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34" name="AutoShape 33" descr="http://7.chart.apis.google.com/chart?cht=bvg&amp;chs=35x17&amp;chd=t:5128032.00,4696936.00,4142743.00,456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2</xdr:row>
      <xdr:rowOff>304800</xdr:rowOff>
    </xdr:to>
    <xdr:sp macro="" textlink="">
      <xdr:nvSpPr>
        <xdr:cNvPr id="35" name="AutoShape 34" descr="http://0.chart.apis.google.com/chart?cht=bvg&amp;chs=35x17&amp;chd=t:3818960.00,2777244.00,1596812.00,26405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36" name="AutoShape 35" descr="http://1.chart.apis.google.com/chart?cht=bvg&amp;chs=35x17&amp;chd=t:3529292.00,2565021.00,1472828.00,245950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37" name="AutoShape 36" descr="http://2.chart.apis.google.com/chart?cht=bvg&amp;chs=35x17&amp;chd=t:289667.00,212223.00,123985.00,1810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5</xdr:row>
      <xdr:rowOff>304800</xdr:rowOff>
    </xdr:to>
    <xdr:sp macro="" textlink="">
      <xdr:nvSpPr>
        <xdr:cNvPr id="38" name="AutoShape 37" descr="http://3.chart.apis.google.com/chart?cht=bvg&amp;chs=35x17&amp;chd=t:24981.00,24346.00,24465.00,353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114300</xdr:rowOff>
    </xdr:to>
    <xdr:sp macro="" textlink="">
      <xdr:nvSpPr>
        <xdr:cNvPr id="39" name="AutoShape 38" descr="http://4.chart.apis.google.com/chart?cht=bvg&amp;chs=35x17&amp;chd=t:624.00,622.00,5.00,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104775</xdr:rowOff>
    </xdr:to>
    <xdr:sp macro="" textlink="">
      <xdr:nvSpPr>
        <xdr:cNvPr id="40" name="AutoShape 39" descr="http://5.chart.apis.google.com/chart?cht=bvg&amp;chs=35x17&amp;chd=t:_,_,0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8</xdr:row>
      <xdr:rowOff>304800</xdr:rowOff>
    </xdr:to>
    <xdr:sp macro="" textlink="">
      <xdr:nvSpPr>
        <xdr:cNvPr id="41" name="AutoShape 40" descr="http://6.chart.apis.google.com/chart?cht=bvg&amp;chs=35x17&amp;chd=t:46650.00,46463.00,56579.00,780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42" name="AutoShape 41" descr="http://7.chart.apis.google.com/chart?cht=bvg&amp;chs=35x17&amp;chd=t:270815.00,192053.00,92762.00,1382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43" name="AutoShape 42" descr="http://8.chart.apis.google.com/chart?cht=bvg&amp;chs=35x17&amp;chd=t:5726.00,11430.00,6327.00,-773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11</xdr:row>
      <xdr:rowOff>304800</xdr:rowOff>
    </xdr:to>
    <xdr:sp macro="" textlink="">
      <xdr:nvSpPr>
        <xdr:cNvPr id="44" name="AutoShape 43" descr="http://0.chart.apis.google.com/chart?cht=bvg&amp;chs=35x17&amp;chd=t:_,_,0.00,37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12</xdr:row>
      <xdr:rowOff>304800</xdr:rowOff>
    </xdr:to>
    <xdr:sp macro="" textlink="">
      <xdr:nvSpPr>
        <xdr:cNvPr id="45" name="AutoShape 44" descr="http://1.chart.apis.google.com/chart?cht=bvg&amp;chs=35x17&amp;chd=t:276541.00,203483.00,99089.00,13433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13</xdr:row>
      <xdr:rowOff>304800</xdr:rowOff>
    </xdr:to>
    <xdr:sp macro="" textlink="">
      <xdr:nvSpPr>
        <xdr:cNvPr id="46" name="AutoShape 45" descr="http://2.chart.apis.google.com/chart?cht=bvg&amp;chs=35x17&amp;chd=t:210241.00,159005.00,79845.00,1009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14</xdr:row>
      <xdr:rowOff>304800</xdr:rowOff>
    </xdr:to>
    <xdr:sp macro="" textlink="">
      <xdr:nvSpPr>
        <xdr:cNvPr id="47" name="AutoShape 46" descr="http://3.chart.apis.google.com/chart?cht=bvg&amp;chs=35x17&amp;chd=t:198617.00,141483.00,73714.00,9257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15</xdr:row>
      <xdr:rowOff>304800</xdr:rowOff>
    </xdr:to>
    <xdr:sp macro="" textlink="">
      <xdr:nvSpPr>
        <xdr:cNvPr id="48" name="AutoShape 47" descr="http://4.chart.apis.google.com/chart?cht=bvg&amp;chs=35x17&amp;chd=t:4447.00,3190.00,1662.00,219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114300</xdr:rowOff>
    </xdr:to>
    <xdr:sp macro="" textlink="">
      <xdr:nvSpPr>
        <xdr:cNvPr id="49" name="AutoShape 48" descr="http://5.chart.apis.google.com/chart?cht=bvg&amp;chs=35x17&amp;chd=t:5749137.00,4878681.00,4185404.00,363569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19</xdr:row>
      <xdr:rowOff>304800</xdr:rowOff>
    </xdr:to>
    <xdr:sp macro="" textlink="">
      <xdr:nvSpPr>
        <xdr:cNvPr id="50" name="AutoShape 49" descr="http://6.chart.apis.google.com/chart?cht=bvg&amp;chs=35x17&amp;chd=t:1250110.00,882142.00,881895.00,46902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20</xdr:row>
      <xdr:rowOff>304800</xdr:rowOff>
    </xdr:to>
    <xdr:sp macro="" textlink="">
      <xdr:nvSpPr>
        <xdr:cNvPr id="51" name="AutoShape 50" descr="http://7.chart.apis.google.com/chart?cht=bvg&amp;chs=35x17&amp;chd=t:1023100.00,1098100.00,903100.00,6290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21</xdr:row>
      <xdr:rowOff>304800</xdr:rowOff>
    </xdr:to>
    <xdr:sp macro="" textlink="">
      <xdr:nvSpPr>
        <xdr:cNvPr id="52" name="AutoShape 51" descr="http://8.chart.apis.google.com/chart?cht=bvg&amp;chs=35x17&amp;chd=t:2149442.00,1926354.00,1783691.00,21294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114300</xdr:rowOff>
    </xdr:to>
    <xdr:sp macro="" textlink="">
      <xdr:nvSpPr>
        <xdr:cNvPr id="53" name="AutoShape 52" descr="http://0.chart.apis.google.com/chart?cht=bvg&amp;chs=35x17&amp;chd=t:998774.00,722205.00,469821.00,2695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23</xdr:row>
      <xdr:rowOff>304800</xdr:rowOff>
    </xdr:to>
    <xdr:sp macro="" textlink="">
      <xdr:nvSpPr>
        <xdr:cNvPr id="54" name="AutoShape 53" descr="http://1.chart.apis.google.com/chart?cht=bvg&amp;chs=35x17&amp;chd=t:327711.00,249879.00,146897.00,13852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114300</xdr:rowOff>
    </xdr:to>
    <xdr:sp macro="" textlink="">
      <xdr:nvSpPr>
        <xdr:cNvPr id="55" name="AutoShape 54" descr="http://2.chart.apis.google.com/chart?cht=bvg&amp;chs=35x17&amp;chd=t:927509.00,837828.00,811442.00,12273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114300</xdr:rowOff>
    </xdr:to>
    <xdr:sp macro="" textlink="">
      <xdr:nvSpPr>
        <xdr:cNvPr id="56" name="AutoShape 55" descr="http://3.chart.apis.google.com/chart?cht=bvg&amp;chs=35x17&amp;chd=t:429072.00,359227.00,258520.00,2546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104775</xdr:rowOff>
    </xdr:to>
    <xdr:sp macro="" textlink="">
      <xdr:nvSpPr>
        <xdr:cNvPr id="57" name="AutoShape 56" descr="http://4.chart.apis.google.com/chart?cht=bvg&amp;chs=35x17&amp;chd=t:102405.00,103202.00,103999.00,1047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304800</xdr:rowOff>
    </xdr:to>
    <xdr:sp macro="" textlink="">
      <xdr:nvSpPr>
        <xdr:cNvPr id="58" name="AutoShape 57" descr="http://5.chart.apis.google.com/chart?cht=bvg&amp;chs=35x17&amp;chd=t:177829.00,163402.00,280381.00,7812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114300</xdr:rowOff>
    </xdr:to>
    <xdr:sp macro="" textlink="">
      <xdr:nvSpPr>
        <xdr:cNvPr id="59" name="AutoShape 58" descr="http://6.chart.apis.google.com/chart?cht=bvg&amp;chs=35x17&amp;chd=t:6676646.00,5716509.00,4996847.00,48630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60" name="AutoShape 59" descr="http://7.chart.apis.google.com/chart?cht=bvg&amp;chs=35x17&amp;chd=t:3717408.00,3013284.00,2216815.00,21536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61" name="AutoShape 60" descr="http://8.chart.apis.google.com/chart?cht=bvg&amp;chs=35x17&amp;chd=t:3703962.00,2999593.00,2200438.00,213924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114300</xdr:rowOff>
    </xdr:to>
    <xdr:sp macro="" textlink="">
      <xdr:nvSpPr>
        <xdr:cNvPr id="62" name="AutoShape 61" descr="http://0.chart.apis.google.com/chart?cht=bvg&amp;chs=35x17&amp;chd=t:13447.00,13691.00,16378.00,144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114300</xdr:rowOff>
    </xdr:to>
    <xdr:sp macro="" textlink="">
      <xdr:nvSpPr>
        <xdr:cNvPr id="63" name="AutoShape 62" descr="http://1.chart.apis.google.com/chart?cht=bvg&amp;chs=35x17&amp;chd=t:2959237.00,2703225.00,2780031.00,252724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304800</xdr:rowOff>
    </xdr:to>
    <xdr:sp macro="" textlink="">
      <xdr:nvSpPr>
        <xdr:cNvPr id="64" name="AutoShape 63" descr="http://2.chart.apis.google.com/chart?cht=bvg&amp;chs=35x17&amp;chd=t:432530.00,422000.00,422000.00,422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304800</xdr:rowOff>
    </xdr:to>
    <xdr:sp macro="" textlink="">
      <xdr:nvSpPr>
        <xdr:cNvPr id="65" name="AutoShape 64" descr="http://3.chart.apis.google.com/chart?cht=bvg&amp;chs=35x17&amp;chd=t:895421.00,869140.00,869140.00,8691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304800</xdr:rowOff>
    </xdr:to>
    <xdr:sp macro="" textlink="">
      <xdr:nvSpPr>
        <xdr:cNvPr id="66" name="AutoShape 65" descr="http://4.chart.apis.google.com/chart?cht=bvg&amp;chs=35x17&amp;chd=t:664294.00,465842.00,629145.00,56014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304800</xdr:rowOff>
    </xdr:to>
    <xdr:sp macro="" textlink="">
      <xdr:nvSpPr>
        <xdr:cNvPr id="67" name="AutoShape 66" descr="http://5.chart.apis.google.com/chart?cht=bvg&amp;chs=35x17&amp;chd=t:_,_,0.00,18215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3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304800</xdr:rowOff>
    </xdr:to>
    <xdr:sp macro="" textlink="">
      <xdr:nvSpPr>
        <xdr:cNvPr id="68" name="AutoShape 67" descr="http://6.chart.apis.google.com/chart?cht=bvg&amp;chs=35x17&amp;chd=t:6676646.00,5716509.00,4996847.00,48630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39</xdr:row>
      <xdr:rowOff>304800</xdr:rowOff>
    </xdr:to>
    <xdr:sp macro="" textlink="">
      <xdr:nvSpPr>
        <xdr:cNvPr id="69" name="AutoShape 68" descr="http://7.chart.apis.google.com/chart?cht=bvg&amp;chs=35x17&amp;chd=t:3717408.00,3013284.00,2216815.00,21536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6105525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70" name="AutoShape 1" descr="http://0.chart.apis.google.com/chart?cht=bvg&amp;chs=35x17&amp;chd=t:1602141.00,1737110.00,1533691.00,16759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71" name="AutoShape 2" descr="http://1.chart.apis.google.com/chart?cht=bvg&amp;chs=35x17&amp;chd=t:1416913.00,1520026.00,1383687.00,14242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72" name="AutoShape 3" descr="http://2.chart.apis.google.com/chart?cht=bvg&amp;chs=35x17&amp;chd=t:185229.00,217084.00,150004.00,25162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73" name="AutoShape 4" descr="http://3.chart.apis.google.com/chart?cht=bvg&amp;chs=35x17&amp;chd=t:35559.00,29031.00,47056.00,4046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123825</xdr:rowOff>
    </xdr:to>
    <xdr:sp macro="" textlink="">
      <xdr:nvSpPr>
        <xdr:cNvPr id="74" name="AutoShape 5" descr="http://4.chart.apis.google.com/chart?cht=bvg&amp;chs=35x17&amp;chd=t:31153.00,28131.00,36109.00,326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486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75" name="AutoShape 6" descr="http://5.chart.apis.google.com/chart?cht=bvg&amp;chs=35x17&amp;chd=t:1828.00,1742.00,1747.00,180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76" name="AutoShape 7" descr="http://6.chart.apis.google.com/chart?cht=bvg&amp;chs=35x17&amp;chd=t:56918.00,60991.00,50143.00,534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77" name="AutoShape 8" descr="http://7.chart.apis.google.com/chart?cht=bvg&amp;chs=35x17&amp;chd=t:130889.00,159322.00,115114.00,20410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78" name="AutoShape 9" descr="http://8.chart.apis.google.com/chart?cht=bvg&amp;chs=35x17&amp;chd=t:10930.00,16810.00,6913.00,1827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79" name="AutoShape 10" descr="http://0.chart.apis.google.com/chart?cht=bvg&amp;chs=35x17&amp;chd=t:7761.00,_,_,59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80" name="AutoShape 11" descr="http://1.chart.apis.google.com/chart?cht=bvg&amp;chs=35x17&amp;chd=t:149579.00,176132.00,122027.00,22832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81" name="AutoShape 12" descr="http://2.chart.apis.google.com/chart?cht=bvg&amp;chs=35x17&amp;chd=t:126571.00,142832.00,99203.00,1786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82" name="AutoShape 13" descr="http://3.chart.apis.google.com/chart?cht=bvg&amp;chs=35x17&amp;chd=t:108912.00,109269.00,74245.00,1547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83" name="AutoShape 14" descr="http://4.chart.apis.google.com/chart?cht=bvg&amp;chs=35x17&amp;chd=t:387.00,427.00,290.00,60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84" name="AutoShape 15" descr="http://5.chart.apis.google.com/chart?cht=bvg&amp;chs=35x17&amp;chd=t:4009286.00,3906772.00,3835486.00,36411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85" name="AutoShape 16" descr="http://6.chart.apis.google.com/chart?cht=bvg&amp;chs=35x17&amp;chd=t:1895814.00,1899107.00,2134156.00,22353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86" name="AutoShape 17" descr="http://7.chart.apis.google.com/chart?cht=bvg&amp;chs=35x17&amp;chd=t:1057500.00,931742.00,475342.00,40375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87" name="AutoShape 18" descr="http://8.chart.apis.google.com/chart?cht=bvg&amp;chs=35x17&amp;chd=t:951046.00,987830.00,1132998.00,8630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88" name="AutoShape 19" descr="http://0.chart.apis.google.com/chart?cht=bvg&amp;chs=35x17&amp;chd=t:62814.00,51051.00,46780.00,10283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89" name="AutoShape 20" descr="http://1.chart.apis.google.com/chart?cht=bvg&amp;chs=35x17&amp;chd=t:42113.00,37042.00,46210.00,361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90" name="AutoShape 21" descr="http://2.chart.apis.google.com/chart?cht=bvg&amp;chs=35x17&amp;chd=t:5542089.00,5740219.00,5852572.00,602029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114300</xdr:rowOff>
    </xdr:to>
    <xdr:sp macro="" textlink="">
      <xdr:nvSpPr>
        <xdr:cNvPr id="91" name="AutoShape 22" descr="http://3.chart.apis.google.com/chart?cht=bvg&amp;chs=35x17&amp;chd=t:5184835.00,5302224.00,5401896.00,55228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92" name="AutoShape 23" descr="http://4.chart.apis.google.com/chart?cht=bvg&amp;chs=35x17&amp;chd=t:_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93" name="AutoShape 24" descr="http://5.chart.apis.google.com/chart?cht=bvg&amp;chs=35x17&amp;chd=t:227206.00,292059.00,309846.00,3715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94" name="AutoShape 25" descr="http://6.chart.apis.google.com/chart?cht=bvg&amp;chs=35x17&amp;chd=t:9551375.00,9646991.00,9688057.00,96614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95" name="AutoShape 26" descr="http://7.chart.apis.google.com/chart?cht=bvg&amp;chs=35x17&amp;chd=t:5326182.00,5142709.00,5263640.00,53378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96" name="AutoShape 27" descr="http://8.chart.apis.google.com/chart?cht=bvg&amp;chs=35x17&amp;chd=t:2143823.00,1842224.00,2142338.00,210024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97" name="AutoShape 28" descr="http://0.chart.apis.google.com/chart?cht=bvg&amp;chs=35x17&amp;chd=t:3182359.00,3300485.00,3121303.00,32376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98" name="AutoShape 29" descr="http://1.chart.apis.google.com/chart?cht=bvg&amp;chs=35x17&amp;chd=t:4225193.00,4504282.00,4424417.00,432361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99" name="AutoShape 30" descr="http://2.chart.apis.google.com/chart?cht=bvg&amp;chs=35x17&amp;chd=t:2814402.00,2558575.00,2558575.00,255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100" name="AutoShape 31" descr="http://4.chart.apis.google.com/chart?cht=bvg&amp;chs=35x17&amp;chd=t:453453.00,809593.00,752654.00,6767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101" name="AutoShape 32" descr="http://6.chart.apis.google.com/chart?cht=bvg&amp;chs=35x17&amp;chd=t:9551375.00,9646991.00,9688057.00,96614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102" name="AutoShape 33" descr="http://7.chart.apis.google.com/chart?cht=bvg&amp;chs=35x17&amp;chd=t:5326182.00,5142709.00,5263640.00,53378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2</xdr:row>
      <xdr:rowOff>304800</xdr:rowOff>
    </xdr:to>
    <xdr:sp macro="" textlink="">
      <xdr:nvSpPr>
        <xdr:cNvPr id="103" name="AutoShape 34" descr="http://0.chart.apis.google.com/chart?cht=bvg&amp;chs=35x17&amp;chd=t:1511482.00,1414932.00,1117331.00,137698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104" name="AutoShape 35" descr="http://1.chart.apis.google.com/chart?cht=bvg&amp;chs=35x17&amp;chd=t:1289337.00,1226631.00,1007117.00,118484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5" name="AutoShape 36" descr="http://2.chart.apis.google.com/chart?cht=bvg&amp;chs=35x17&amp;chd=t:222145.00,188301.00,110215.00,19214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5</xdr:row>
      <xdr:rowOff>304800</xdr:rowOff>
    </xdr:to>
    <xdr:sp macro="" textlink="">
      <xdr:nvSpPr>
        <xdr:cNvPr id="106" name="AutoShape 37" descr="http://3.chart.apis.google.com/chart?cht=bvg&amp;chs=35x17&amp;chd=t:26803.00,32163.00,32573.00,3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123825</xdr:rowOff>
    </xdr:to>
    <xdr:sp macro="" textlink="">
      <xdr:nvSpPr>
        <xdr:cNvPr id="107" name="AutoShape 38" descr="http://4.chart.apis.google.com/chart?cht=bvg&amp;chs=35x17&amp;chd=t:111594.00,53936.00,26425.00,384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486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104775</xdr:rowOff>
    </xdr:to>
    <xdr:sp macro="" textlink="">
      <xdr:nvSpPr>
        <xdr:cNvPr id="108" name="AutoShape 39" descr="http://5.chart.apis.google.com/chart?cht=bvg&amp;chs=35x17&amp;chd=t:2088.00,2251.00,794.00,105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8</xdr:row>
      <xdr:rowOff>304800</xdr:rowOff>
    </xdr:to>
    <xdr:sp macro="" textlink="">
      <xdr:nvSpPr>
        <xdr:cNvPr id="109" name="AutoShape 40" descr="http://6.chart.apis.google.com/chart?cht=bvg&amp;chs=35x17&amp;chd=t:54532.00,63367.00,42159.00,6023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110" name="AutoShape 41" descr="http://7.chart.apis.google.com/chart?cht=bvg&amp;chs=35x17&amp;chd=t:80735.00,100910.00,73410.00,12709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11" name="AutoShape 42" descr="http://8.chart.apis.google.com/chart?cht=bvg&amp;chs=35x17&amp;chd=t:8890.00,21259.00,4160.00,56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11</xdr:row>
      <xdr:rowOff>304800</xdr:rowOff>
    </xdr:to>
    <xdr:sp macro="" textlink="">
      <xdr:nvSpPr>
        <xdr:cNvPr id="112" name="AutoShape 43" descr="http://0.chart.apis.google.com/chart?cht=bvg&amp;chs=35x17&amp;chd=t:10535.00,9043.00,6400.00,916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12</xdr:row>
      <xdr:rowOff>304800</xdr:rowOff>
    </xdr:to>
    <xdr:sp macro="" textlink="">
      <xdr:nvSpPr>
        <xdr:cNvPr id="113" name="AutoShape 44" descr="http://1.chart.apis.google.com/chart?cht=bvg&amp;chs=35x17&amp;chd=t:100160.00,131213.00,83970.00,1419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13</xdr:row>
      <xdr:rowOff>304800</xdr:rowOff>
    </xdr:to>
    <xdr:sp macro="" textlink="">
      <xdr:nvSpPr>
        <xdr:cNvPr id="114" name="AutoShape 45" descr="http://2.chart.apis.google.com/chart?cht=bvg&amp;chs=35x17&amp;chd=t:76173.00,106229.00,67790.00,1104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14</xdr:row>
      <xdr:rowOff>304800</xdr:rowOff>
    </xdr:to>
    <xdr:sp macro="" textlink="">
      <xdr:nvSpPr>
        <xdr:cNvPr id="115" name="AutoShape 46" descr="http://3.chart.apis.google.com/chart?cht=bvg&amp;chs=35x17&amp;chd=t:61615.00,83164.00,51266.00,929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15</xdr:row>
      <xdr:rowOff>304800</xdr:rowOff>
    </xdr:to>
    <xdr:sp macro="" textlink="">
      <xdr:nvSpPr>
        <xdr:cNvPr id="116" name="AutoShape 47" descr="http://4.chart.apis.google.com/chart?cht=bvg&amp;chs=35x17&amp;chd=t:241.00,325.00,200.00,4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114300</xdr:rowOff>
    </xdr:to>
    <xdr:sp macro="" textlink="">
      <xdr:nvSpPr>
        <xdr:cNvPr id="117" name="AutoShape 48" descr="http://5.chart.apis.google.com/chart?cht=bvg&amp;chs=35x17&amp;chd=t:3524382.00,3522566.00,3363161.00,32566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19</xdr:row>
      <xdr:rowOff>304800</xdr:rowOff>
    </xdr:to>
    <xdr:sp macro="" textlink="">
      <xdr:nvSpPr>
        <xdr:cNvPr id="118" name="AutoShape 49" descr="http://6.chart.apis.google.com/chart?cht=bvg&amp;chs=35x17&amp;chd=t:2094560.00,1909311.00,1910623.00,17215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20</xdr:row>
      <xdr:rowOff>304800</xdr:rowOff>
    </xdr:to>
    <xdr:sp macro="" textlink="">
      <xdr:nvSpPr>
        <xdr:cNvPr id="119" name="AutoShape 50" descr="http://7.chart.apis.google.com/chart?cht=bvg&amp;chs=35x17&amp;chd=t:377816.00,462854.00,647248.00,6976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21</xdr:row>
      <xdr:rowOff>304800</xdr:rowOff>
    </xdr:to>
    <xdr:sp macro="" textlink="">
      <xdr:nvSpPr>
        <xdr:cNvPr id="120" name="AutoShape 51" descr="http://8.chart.apis.google.com/chart?cht=bvg&amp;chs=35x17&amp;chd=t:916434.00,1032563.00,687707.00,6456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114300</xdr:rowOff>
    </xdr:to>
    <xdr:sp macro="" textlink="">
      <xdr:nvSpPr>
        <xdr:cNvPr id="121" name="AutoShape 52" descr="http://0.chart.apis.google.com/chart?cht=bvg&amp;chs=35x17&amp;chd=t:86161.00,72563.00,66882.00,10344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23</xdr:row>
      <xdr:rowOff>304800</xdr:rowOff>
    </xdr:to>
    <xdr:sp macro="" textlink="">
      <xdr:nvSpPr>
        <xdr:cNvPr id="122" name="AutoShape 53" descr="http://1.chart.apis.google.com/chart?cht=bvg&amp;chs=35x17&amp;chd=t:49410.00,45276.00,50701.00,883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114300</xdr:rowOff>
    </xdr:to>
    <xdr:sp macro="" textlink="">
      <xdr:nvSpPr>
        <xdr:cNvPr id="123" name="AutoShape 54" descr="http://2.chart.apis.google.com/chart?cht=bvg&amp;chs=35x17&amp;chd=t:6203300.00,6199017.00,6034304.00,609449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114300</xdr:rowOff>
    </xdr:to>
    <xdr:sp macro="" textlink="">
      <xdr:nvSpPr>
        <xdr:cNvPr id="124" name="AutoShape 55" descr="http://3.chart.apis.google.com/chart?cht=bvg&amp;chs=35x17&amp;chd=t:5658278.00,5756186.00,3976201.00,55934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104775</xdr:rowOff>
    </xdr:to>
    <xdr:sp macro="" textlink="">
      <xdr:nvSpPr>
        <xdr:cNvPr id="125" name="AutoShape 56" descr="http://4.chart.apis.google.com/chart?cht=bvg&amp;chs=35x17&amp;chd=t:8511.00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304800</xdr:rowOff>
    </xdr:to>
    <xdr:sp macro="" textlink="">
      <xdr:nvSpPr>
        <xdr:cNvPr id="126" name="AutoShape 57" descr="http://5.chart.apis.google.com/chart?cht=bvg&amp;chs=35x17&amp;chd=t:382012.00,322763.00,381360.00,37734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114300</xdr:rowOff>
    </xdr:to>
    <xdr:sp macro="" textlink="">
      <xdr:nvSpPr>
        <xdr:cNvPr id="127" name="AutoShape 58" descr="http://6.chart.apis.google.com/chart?cht=bvg&amp;chs=35x17&amp;chd=t:9727682.00,9721583.00,9397465.00,93511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128" name="AutoShape 59" descr="http://7.chart.apis.google.com/chart?cht=bvg&amp;chs=35x17&amp;chd=t:5583027.00,5653756.00,5377640.00,53837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129" name="AutoShape 60" descr="http://8.chart.apis.google.com/chart?cht=bvg&amp;chs=35x17&amp;chd=t:1732630.00,1968878.00,1535838.00,15669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114300</xdr:rowOff>
    </xdr:to>
    <xdr:sp macro="" textlink="">
      <xdr:nvSpPr>
        <xdr:cNvPr id="130" name="AutoShape 61" descr="http://0.chart.apis.google.com/chart?cht=bvg&amp;chs=35x17&amp;chd=t:3850397.00,3684878.00,3841802.00,38167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114300</xdr:rowOff>
    </xdr:to>
    <xdr:sp macro="" textlink="">
      <xdr:nvSpPr>
        <xdr:cNvPr id="131" name="AutoShape 62" descr="http://1.chart.apis.google.com/chart?cht=bvg&amp;chs=35x17&amp;chd=t:4144655.00,4067826.00,4019825.00,31238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304800</xdr:rowOff>
    </xdr:to>
    <xdr:sp macro="" textlink="">
      <xdr:nvSpPr>
        <xdr:cNvPr id="132" name="AutoShape 63" descr="http://2.chart.apis.google.com/chart?cht=bvg&amp;chs=35x17&amp;chd=t:2558575.00,2558575.00,2558575.00,255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304800</xdr:rowOff>
    </xdr:to>
    <xdr:sp macro="" textlink="">
      <xdr:nvSpPr>
        <xdr:cNvPr id="133" name="AutoShape 64" descr="http://3.chart.apis.google.com/chart?cht=bvg&amp;chs=35x17&amp;chd=t:_,_,0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304800</xdr:rowOff>
    </xdr:to>
    <xdr:sp macro="" textlink="">
      <xdr:nvSpPr>
        <xdr:cNvPr id="134" name="AutoShape 65" descr="http://4.chart.apis.google.com/chart?cht=bvg&amp;chs=35x17&amp;chd=t:521743.00,499235.00,461452.00,4195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304800</xdr:rowOff>
    </xdr:to>
    <xdr:sp macro="" textlink="">
      <xdr:nvSpPr>
        <xdr:cNvPr id="135" name="AutoShape 66" descr="http://5.chart.apis.google.com/chart?cht=bvg&amp;chs=35x17&amp;chd=t:_,_,0.00,8436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3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304800</xdr:rowOff>
    </xdr:to>
    <xdr:sp macro="" textlink="">
      <xdr:nvSpPr>
        <xdr:cNvPr id="136" name="AutoShape 67" descr="http://6.chart.apis.google.com/chart?cht=bvg&amp;chs=35x17&amp;chd=t:9727682.00,9721583.00,9397465.00,93511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39</xdr:row>
      <xdr:rowOff>304800</xdr:rowOff>
    </xdr:to>
    <xdr:sp macro="" textlink="">
      <xdr:nvSpPr>
        <xdr:cNvPr id="137" name="AutoShape 68" descr="http://7.chart.apis.google.com/chart?cht=bvg&amp;chs=35x17&amp;chd=t:5583027.00,5653756.00,5377640.00,53837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6105525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52916</xdr:colOff>
      <xdr:row>2</xdr:row>
      <xdr:rowOff>42334</xdr:rowOff>
    </xdr:from>
    <xdr:to>
      <xdr:col>10</xdr:col>
      <xdr:colOff>1037166</xdr:colOff>
      <xdr:row>14</xdr:row>
      <xdr:rowOff>4330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499" y="359834"/>
          <a:ext cx="3376084" cy="186699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2" name="AutoShape 1" descr="http://0.chart.apis.google.com/chart?cht=bvg&amp;chs=35x17&amp;chd=t:13668916.00,7633622.00,6189651.00,447727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3" name="AutoShape 2" descr="http://1.chart.apis.google.com/chart?cht=bvg&amp;chs=35x17&amp;chd=t:12557080.00,7077702.00,5725278.00,41546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4" name="AutoShape 3" descr="http://2.chart.apis.google.com/chart?cht=bvg&amp;chs=35x17&amp;chd=t:1111836.00,555920.00,464373.00,32261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260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5" name="AutoShape 4" descr="http://3.chart.apis.google.com/chart?cht=bvg&amp;chs=35x17&amp;chd=t:126103.00,118764.00,118291.00,9210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3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6" name="AutoShape 5" descr="http://4.chart.apis.google.com/chart?cht=bvg&amp;chs=35x17&amp;chd=t:1591.00,373.00,-956.00,21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7" name="AutoShape 6" descr="http://6.chart.apis.google.com/chart?cht=bvg&amp;chs=35x17&amp;chd=t:362817.00,214752.00,216762.00,1222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8" name="AutoShape 7" descr="http://7.chart.apis.google.com/chart?cht=bvg&amp;chs=35x17&amp;chd=t:887394.00,459559.00,366858.00,2922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6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9" name="AutoShape 8" descr="http://8.chart.apis.google.com/chart?cht=bvg&amp;chs=35x17&amp;chd=t:39275.00,13995.00,16768.00,74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41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10" name="AutoShape 9" descr="http://0.chart.apis.google.com/chart?cht=bvg&amp;chs=35x17&amp;chd=t:_,-9267.00,9525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6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11" name="AutoShape 10" descr="http://1.chart.apis.google.com/chart?cht=bvg&amp;chs=35x17&amp;chd=t:926669.00,464287.00,393151.00,2997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1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12" name="AutoShape 11" descr="http://2.chart.apis.google.com/chart?cht=bvg&amp;chs=35x17&amp;chd=t:732803.00,357466.00,279878.00,2185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13" name="AutoShape 12" descr="http://3.chart.apis.google.com/chart?cht=bvg&amp;chs=35x17&amp;chd=t:666081.00,357466.00,257138.00,2185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14" name="AutoShape 13" descr="http://4.chart.apis.google.com/chart?cht=bvg&amp;chs=35x17&amp;chd=t:14770.00,_,6103.00,559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822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15" name="AutoShape 14" descr="http://5.chart.apis.google.com/chart?cht=bvg&amp;chs=35x17&amp;chd=t:6485875.00,3635696.00,3995926.00,30478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07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16" name="AutoShape 15" descr="http://6.chart.apis.google.com/chart?cht=bvg&amp;chs=35x17&amp;chd=t:1461622.00,469023.00,618518.00,6814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26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17" name="AutoShape 16" descr="http://7.chart.apis.google.com/chart?cht=bvg&amp;chs=35x17&amp;chd=t:928100.00,629080.00,1055500.00,5153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04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8" name="AutoShape 17" descr="http://8.chart.apis.google.com/chart?cht=bvg&amp;chs=35x17&amp;chd=t:2608590.00,2129478.00,2010312.00,14578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42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19" name="AutoShape 18" descr="http://0.chart.apis.google.com/chart?cht=bvg&amp;chs=35x17&amp;chd=t:1051277.00,269594.00,248340.00,3838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8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20" name="AutoShape 19" descr="http://1.chart.apis.google.com/chart?cht=bvg&amp;chs=35x17&amp;chd=t:436286.00,138521.00,63256.00,93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21" name="AutoShape 20" descr="http://2.chart.apis.google.com/chart?cht=bvg&amp;chs=35x17&amp;chd=t:1329221.00,1227365.00,556334.00,5651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304800</xdr:rowOff>
    </xdr:to>
    <xdr:sp macro="" textlink="">
      <xdr:nvSpPr>
        <xdr:cNvPr id="22" name="AutoShape 21" descr="http://3.chart.apis.google.com/chart?cht=bvg&amp;chs=35x17&amp;chd=t:439784.00,254678.00,250365.00,2269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57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23" name="AutoShape 22" descr="http://4.chart.apis.google.com/chart?cht=bvg&amp;chs=35x17&amp;chd=t:91814.00,104795.00,92307.00,962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89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24" name="AutoShape 23" descr="http://5.chart.apis.google.com/chart?cht=bvg&amp;chs=35x17&amp;chd=t:492937.00,781240.00,104524.00,1118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25" name="AutoShape 24" descr="http://6.chart.apis.google.com/chart?cht=bvg&amp;chs=35x17&amp;chd=t:7815096.00,4863062.00,4552260.00,3613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26" name="AutoShape 25" descr="http://7.chart.apis.google.com/chart?cht=bvg&amp;chs=35x17&amp;chd=t:4572560.00,2153670.00,2083766.00,1535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27" name="AutoShape 26" descr="http://8.chart.apis.google.com/chart?cht=bvg&amp;chs=35x17&amp;chd=t:4559133.00,2139242.00,2002896.00,152064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sp macro="" textlink="">
      <xdr:nvSpPr>
        <xdr:cNvPr id="28" name="AutoShape 27" descr="http://0.chart.apis.google.com/chart?cht=bvg&amp;chs=35x17&amp;chd=t:13427.00,14428.00,80871.00,144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0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29" name="AutoShape 28" descr="http://1.chart.apis.google.com/chart?cht=bvg&amp;chs=35x17&amp;chd=t:3242536.00,2527241.00,2302477.00,2078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24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30" name="AutoShape 29" descr="http://2.chart.apis.google.com/chart?cht=bvg&amp;chs=35x17&amp;chd=t:468575.00,422000.00,422000.00,422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43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304800</xdr:rowOff>
    </xdr:to>
    <xdr:sp macro="" textlink="">
      <xdr:nvSpPr>
        <xdr:cNvPr id="31" name="AutoShape 30" descr="http://3.chart.apis.google.com/chart?cht=bvg&amp;chs=35x17&amp;chd=t:1385224.00,869140.00,869140.00,8691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82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32" name="AutoShape 31" descr="http://4.chart.apis.google.com/chart?cht=bvg&amp;chs=35x17&amp;chd=t:639053.00,560148.00,465964.00,3510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20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33" name="AutoShape 32" descr="http://5.chart.apis.google.com/chart?cht=bvg&amp;chs=35x17&amp;chd=t:_,182151.00,166017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6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34" name="AutoShape 33" descr="http://6.chart.apis.google.com/chart?cht=bvg&amp;chs=35x17&amp;chd=t:7815096.00,4863062.00,4552260.00,3613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35" name="AutoShape 1" descr="http://0.chart.apis.google.com/chart?cht=bvg&amp;chs=35x17&amp;chd=t:5761451.00,5267603.00,4961315.00,44605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36" name="AutoShape 2" descr="http://1.chart.apis.google.com/chart?cht=bvg&amp;chs=35x17&amp;chd=t:4984219.00,4718955.00,4401835.00,39992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37" name="AutoShape 3" descr="http://2.chart.apis.google.com/chart?cht=bvg&amp;chs=35x17&amp;chd=t:777232.00,548649.00,559480.00,46129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260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38" name="AutoShape 4" descr="http://3.chart.apis.google.com/chart?cht=bvg&amp;chs=35x17&amp;chd=t:131573.00,159117.00,163990.00,15811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3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39" name="AutoShape 5" descr="http://4.chart.apis.google.com/chart?cht=bvg&amp;chs=35x17&amp;chd=t:227120.00,145820.00,178261.00,5044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40" name="AutoShape 6" descr="http://5.chart.apis.google.com/chart?cht=bvg&amp;chs=35x17&amp;chd=t:7832.00,5902.00,11474.00,916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41" name="AutoShape 7" descr="http://6.chart.apis.google.com/chart?cht=bvg&amp;chs=35x17&amp;chd=t:211778.00,189504.00,176337.00,23881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42" name="AutoShape 8" descr="http://7.chart.apis.google.com/chart?cht=bvg&amp;chs=35x17&amp;chd=t:494021.00,366539.00,357398.00,-1330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6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43" name="AutoShape 9" descr="http://8.chart.apis.google.com/chart?cht=bvg&amp;chs=35x17&amp;chd=t:52218.00,90678.00,16133.00,1516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41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44" name="AutoShape 10" descr="http://0.chart.apis.google.com/chart?cht=bvg&amp;chs=35x17&amp;chd=t:_,28474.00,22343.00,1458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6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45" name="AutoShape 11" descr="http://1.chart.apis.google.com/chart?cht=bvg&amp;chs=35x17&amp;chd=t:546239.00,485691.00,395874.00,331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1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46" name="AutoShape 12" descr="http://2.chart.apis.google.com/chart?cht=bvg&amp;chs=35x17&amp;chd=t:432691.00,402086.00,313773.00,75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47" name="AutoShape 13" descr="http://3.chart.apis.google.com/chart?cht=bvg&amp;chs=35x17&amp;chd=t:368091.00,341140.00,239359.00,1092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48" name="AutoShape 14" descr="http://4.chart.apis.google.com/chart?cht=bvg&amp;chs=35x17&amp;chd=t:1315.00,1333.00,1029.00,4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822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49" name="AutoShape 15" descr="http://5.chart.apis.google.com/chart?cht=bvg&amp;chs=35x17&amp;chd=t:3628092.00,3257897.00,3445352.00,322764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07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50" name="AutoShape 16" descr="http://6.chart.apis.google.com/chart?cht=bvg&amp;chs=35x17&amp;chd=t:2236855.00,1719356.00,1995074.00,10889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26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51" name="AutoShape 17" descr="http://7.chart.apis.google.com/chart?cht=bvg&amp;chs=35x17&amp;chd=t:402259.00,677679.00,577348.00,14233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04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52" name="AutoShape 18" descr="http://8.chart.apis.google.com/chart?cht=bvg&amp;chs=35x17&amp;chd=t:849952.00,645993.00,665165.00,18808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42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53" name="AutoShape 19" descr="http://0.chart.apis.google.com/chart?cht=bvg&amp;chs=35x17&amp;chd=t:102836.00,103035.00,111056.00,8326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8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54" name="AutoShape 20" descr="http://1.chart.apis.google.com/chart?cht=bvg&amp;chs=35x17&amp;chd=t:36190.00,111835.00,96708.00,321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55" name="AutoShape 21" descr="http://2.chart.apis.google.com/chart?cht=bvg&amp;chs=35x17&amp;chd=t:6028072.00,6091982.00,6102275.00,470434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0</xdr:rowOff>
    </xdr:to>
    <xdr:sp macro="" textlink="">
      <xdr:nvSpPr>
        <xdr:cNvPr id="56" name="AutoShape 22" descr="http://3.chart.apis.google.com/chart?cht=bvg&amp;chs=35x17&amp;chd=t:5523012.00,5590499.00,5588676.00,415027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572875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57" name="AutoShape 23" descr="http://4.chart.apis.google.com/chart?cht=bvg&amp;chs=35x17&amp;chd=t:8511.00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89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58" name="AutoShape 24" descr="http://5.chart.apis.google.com/chart?cht=bvg&amp;chs=35x17&amp;chd=t:370122.00,378303.00,356755.00,3453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59" name="AutoShape 25" descr="http://6.chart.apis.google.com/chart?cht=bvg&amp;chs=35x17&amp;chd=t:9656164.00,9349879.00,9547627.00,79319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60" name="AutoShape 26" descr="http://7.chart.apis.google.com/chart?cht=bvg&amp;chs=35x17&amp;chd=t:5330725.00,5377457.00,5925150.00,46191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61" name="AutoShape 27" descr="http://8.chart.apis.google.com/chart?cht=bvg&amp;chs=35x17&amp;chd=t:2177980.00,1521849.00,1819991.00,159630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sp macro="" textlink="">
      <xdr:nvSpPr>
        <xdr:cNvPr id="62" name="AutoShape 28" descr="http://0.chart.apis.google.com/chart?cht=bvg&amp;chs=35x17&amp;chd=t:3152745.00,3855608.00,4105158.00,302284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0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63" name="AutoShape 29" descr="http://1.chart.apis.google.com/chart?cht=bvg&amp;chs=35x17&amp;chd=t:4325439.00,3130771.00,2818638.00,25895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24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64" name="AutoShape 30" descr="http://2.chart.apis.google.com/chart?cht=bvg&amp;chs=35x17&amp;chd=t:2558575.00,2558575.00,2326000.00,2326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43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65" name="AutoShape 31" descr="http://4.chart.apis.google.com/chart?cht=bvg&amp;chs=35x17&amp;chd=t:678409.00,426453.00,285800.00,1061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20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66" name="AutoShape 32" descr="http://5.chart.apis.google.com/chart?cht=bvg&amp;chs=35x17&amp;chd=t:_,841651.00,803839.00,7233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6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67" name="AutoShape 33" descr="http://6.chart.apis.google.com/chart?cht=bvg&amp;chs=35x17&amp;chd=t:9656164.00,9349879.00,9547627.00,79319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123825</xdr:rowOff>
    </xdr:to>
    <xdr:sp macro="" textlink="">
      <xdr:nvSpPr>
        <xdr:cNvPr id="68" name="AutoShape 34" descr="http://7.chart.apis.google.com/chart?cht=bvg&amp;chs=35x17&amp;chd=t:5330725.00,5377457.00,5925150.00,46191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6305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2" name="AutoShape 1" descr="http://0.chart.apis.google.com/chart?cht=bvg&amp;chs=35x17&amp;chd=t:5316662.00,5002814.00,3142215.00,54759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3" name="AutoShape 2" descr="http://1.chart.apis.google.com/chart?cht=bvg&amp;chs=35x17&amp;chd=t:4857190.00,4591474.00,2822528.00,49899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4" name="AutoShape 3" descr="http://2.chart.apis.google.com/chart?cht=bvg&amp;chs=35x17&amp;chd=t:459471.00,411341.00,319687.00,4859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5" name="AutoShape 4" descr="http://3.chart.apis.google.com/chart?cht=bvg&amp;chs=35x17&amp;chd=t:39599.00,40786.00,30276.00,523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6" name="AutoShape 5" descr="http://4.chart.apis.google.com/chart?cht=bvg&amp;chs=35x17&amp;chd=t:39.00,_,36.00,3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7" name="AutoShape 6" descr="http://5.chart.apis.google.com/chart?cht=bvg&amp;chs=35x17&amp;chd=t:68.00,717.00,1103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8" name="AutoShape 7" descr="http://6.chart.apis.google.com/chart?cht=bvg&amp;chs=35x17&amp;chd=t:72209.00,24659.00,79019.00,2131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9" name="AutoShape 8" descr="http://7.chart.apis.google.com/chart?cht=bvg&amp;chs=35x17&amp;chd=t:440331.00,432276.00,274412.00,33176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10" name="AutoShape 9" descr="http://8.chart.apis.google.com/chart?cht=bvg&amp;chs=35x17&amp;chd=t:15265.00,10337.00,15569.00,157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11" name="AutoShape 10" descr="http://1.chart.apis.google.com/chart?cht=bvg&amp;chs=35x17&amp;chd=t:455596.00,442612.00,289982.00,3475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12" name="AutoShape 11" descr="http://2.chart.apis.google.com/chart?cht=bvg&amp;chs=35x17&amp;chd=t:365987.00,354916.00,240538.00,2837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13" name="AutoShape 12" descr="http://3.chart.apis.google.com/chart?cht=bvg&amp;chs=35x17&amp;chd=t:365987.00,354916.00,240538.00,25226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14" name="AutoShape 13" descr="http://4.chart.apis.google.com/chart?cht=bvg&amp;chs=35x17&amp;chd=t:7346.00,7206.00,4884.00,547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15" name="AutoShape 14" descr="http://5.chart.apis.google.com/chart?cht=bvg&amp;chs=35x17&amp;chd=t:8115143.00,7190422.00,6645212.00,64627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16" name="AutoShape 15" descr="http://6.chart.apis.google.com/chart?cht=bvg&amp;chs=35x17&amp;chd=t:2139299.00,1360997.00,1094320.00,144162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17" name="AutoShape 16" descr="http://7.chart.apis.google.com/chart?cht=bvg&amp;chs=35x17&amp;chd=t:1742000.00,1386000.00,1206100.00,9481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8" name="AutoShape 17" descr="http://8.chart.apis.google.com/chart?cht=bvg&amp;chs=35x17&amp;chd=t:2753735.00,2654120.00,2554426.00,260948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19" name="AutoShape 18" descr="http://0.chart.apis.google.com/chart?cht=bvg&amp;chs=35x17&amp;chd=t:992171.00,1286267.00,1311724.00,104272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20" name="AutoShape 19" descr="http://1.chart.apis.google.com/chart?cht=bvg&amp;chs=35x17&amp;chd=t:487937.00,503038.00,478642.00,42080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21" name="AutoShape 20" descr="http://2.chart.apis.google.com/chart?cht=bvg&amp;chs=35x17&amp;chd=t:1041522.00,1038201.00,980604.00,13444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114300</xdr:rowOff>
    </xdr:to>
    <xdr:sp macro="" textlink="">
      <xdr:nvSpPr>
        <xdr:cNvPr id="22" name="AutoShape 21" descr="http://3.chart.apis.google.com/chart?cht=bvg&amp;chs=35x17&amp;chd=t:464835.00,442474.00,454547.00,4397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23" name="AutoShape 22" descr="http://4.chart.apis.google.com/chart?cht=bvg&amp;chs=35x17&amp;chd=t:81896.00,86693.00,91017.00,9181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24" name="AutoShape 23" descr="http://5.chart.apis.google.com/chart?cht=bvg&amp;chs=35x17&amp;chd=t:175802.00,171559.00,127981.00,49293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25" name="AutoShape 24" descr="http://6.chart.apis.google.com/chart?cht=bvg&amp;chs=35x17&amp;chd=t:9156664.00,8228622.00,7625817.00,78071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26" name="AutoShape 25" descr="http://7.chart.apis.google.com/chart?cht=bvg&amp;chs=35x17&amp;chd=t:5128032.00,4696936.00,4142743.00,456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27" name="AutoShape 26" descr="http://8.chart.apis.google.com/chart?cht=bvg&amp;chs=35x17&amp;chd=t:5115988.00,4684274.00,4129282.00,45512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28" name="AutoShape 27" descr="http://0.chart.apis.google.com/chart?cht=bvg&amp;chs=35x17&amp;chd=t:12044.00,12662.00,13461.00,134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29" name="AutoShape 28" descr="http://1.chart.apis.google.com/chart?cht=bvg&amp;chs=35x17&amp;chd=t:4028633.00,3531687.00,3483073.00,324253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30" name="AutoShape 29" descr="http://2.chart.apis.google.com/chart?cht=bvg&amp;chs=35x17&amp;chd=t:491971.00,468575.00,468575.00,46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304800</xdr:rowOff>
    </xdr:to>
    <xdr:sp macro="" textlink="">
      <xdr:nvSpPr>
        <xdr:cNvPr id="31" name="AutoShape 30" descr="http://3.chart.apis.google.com/chart?cht=bvg&amp;chs=35x17&amp;chd=t:1492788.00,1385224.00,1385224.00,13852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32" name="AutoShape 31" descr="http://4.chart.apis.google.com/chart?cht=bvg&amp;chs=35x17&amp;chd=t:974664.00,608677.00,879591.00,6390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33" name="AutoShape 32" descr="http://6.chart.apis.google.com/chart?cht=bvg&amp;chs=35x17&amp;chd=t:9156664.00,8228622.00,7625817.00,78071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34" name="AutoShape 33" descr="http://7.chart.apis.google.com/chart?cht=bvg&amp;chs=35x17&amp;chd=t:5128032.00,4696936.00,4142743.00,456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2</xdr:row>
      <xdr:rowOff>304800</xdr:rowOff>
    </xdr:to>
    <xdr:sp macro="" textlink="">
      <xdr:nvSpPr>
        <xdr:cNvPr id="35" name="AutoShape 34" descr="http://0.chart.apis.google.com/chart?cht=bvg&amp;chs=35x17&amp;chd=t:3818960.00,2777244.00,1596812.00,26405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36" name="AutoShape 35" descr="http://1.chart.apis.google.com/chart?cht=bvg&amp;chs=35x17&amp;chd=t:3529292.00,2565021.00,1472828.00,245950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37" name="AutoShape 36" descr="http://2.chart.apis.google.com/chart?cht=bvg&amp;chs=35x17&amp;chd=t:289667.00,212223.00,123985.00,1810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5</xdr:row>
      <xdr:rowOff>304800</xdr:rowOff>
    </xdr:to>
    <xdr:sp macro="" textlink="">
      <xdr:nvSpPr>
        <xdr:cNvPr id="38" name="AutoShape 37" descr="http://3.chart.apis.google.com/chart?cht=bvg&amp;chs=35x17&amp;chd=t:24981.00,24346.00,24465.00,353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114300</xdr:rowOff>
    </xdr:to>
    <xdr:sp macro="" textlink="">
      <xdr:nvSpPr>
        <xdr:cNvPr id="39" name="AutoShape 38" descr="http://4.chart.apis.google.com/chart?cht=bvg&amp;chs=35x17&amp;chd=t:624.00,622.00,5.00,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104775</xdr:rowOff>
    </xdr:to>
    <xdr:sp macro="" textlink="">
      <xdr:nvSpPr>
        <xdr:cNvPr id="40" name="AutoShape 39" descr="http://5.chart.apis.google.com/chart?cht=bvg&amp;chs=35x17&amp;chd=t:_,_,0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8</xdr:row>
      <xdr:rowOff>304800</xdr:rowOff>
    </xdr:to>
    <xdr:sp macro="" textlink="">
      <xdr:nvSpPr>
        <xdr:cNvPr id="41" name="AutoShape 40" descr="http://6.chart.apis.google.com/chart?cht=bvg&amp;chs=35x17&amp;chd=t:46650.00,46463.00,56579.00,780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42" name="AutoShape 41" descr="http://7.chart.apis.google.com/chart?cht=bvg&amp;chs=35x17&amp;chd=t:270815.00,192053.00,92762.00,1382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43" name="AutoShape 42" descr="http://8.chart.apis.google.com/chart?cht=bvg&amp;chs=35x17&amp;chd=t:5726.00,11430.00,6327.00,-773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11</xdr:row>
      <xdr:rowOff>304800</xdr:rowOff>
    </xdr:to>
    <xdr:sp macro="" textlink="">
      <xdr:nvSpPr>
        <xdr:cNvPr id="44" name="AutoShape 43" descr="http://0.chart.apis.google.com/chart?cht=bvg&amp;chs=35x17&amp;chd=t:_,_,0.00,37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12</xdr:row>
      <xdr:rowOff>304800</xdr:rowOff>
    </xdr:to>
    <xdr:sp macro="" textlink="">
      <xdr:nvSpPr>
        <xdr:cNvPr id="45" name="AutoShape 44" descr="http://1.chart.apis.google.com/chart?cht=bvg&amp;chs=35x17&amp;chd=t:276541.00,203483.00,99089.00,13433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13</xdr:row>
      <xdr:rowOff>304800</xdr:rowOff>
    </xdr:to>
    <xdr:sp macro="" textlink="">
      <xdr:nvSpPr>
        <xdr:cNvPr id="46" name="AutoShape 45" descr="http://2.chart.apis.google.com/chart?cht=bvg&amp;chs=35x17&amp;chd=t:210241.00,159005.00,79845.00,1009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14</xdr:row>
      <xdr:rowOff>304800</xdr:rowOff>
    </xdr:to>
    <xdr:sp macro="" textlink="">
      <xdr:nvSpPr>
        <xdr:cNvPr id="47" name="AutoShape 46" descr="http://3.chart.apis.google.com/chart?cht=bvg&amp;chs=35x17&amp;chd=t:198617.00,141483.00,73714.00,9257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15</xdr:row>
      <xdr:rowOff>304800</xdr:rowOff>
    </xdr:to>
    <xdr:sp macro="" textlink="">
      <xdr:nvSpPr>
        <xdr:cNvPr id="48" name="AutoShape 47" descr="http://4.chart.apis.google.com/chart?cht=bvg&amp;chs=35x17&amp;chd=t:4447.00,3190.00,1662.00,219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114300</xdr:rowOff>
    </xdr:to>
    <xdr:sp macro="" textlink="">
      <xdr:nvSpPr>
        <xdr:cNvPr id="49" name="AutoShape 48" descr="http://5.chart.apis.google.com/chart?cht=bvg&amp;chs=35x17&amp;chd=t:5749137.00,4878681.00,4185404.00,363569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19</xdr:row>
      <xdr:rowOff>304800</xdr:rowOff>
    </xdr:to>
    <xdr:sp macro="" textlink="">
      <xdr:nvSpPr>
        <xdr:cNvPr id="50" name="AutoShape 49" descr="http://6.chart.apis.google.com/chart?cht=bvg&amp;chs=35x17&amp;chd=t:1250110.00,882142.00,881895.00,46902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20</xdr:row>
      <xdr:rowOff>304800</xdr:rowOff>
    </xdr:to>
    <xdr:sp macro="" textlink="">
      <xdr:nvSpPr>
        <xdr:cNvPr id="51" name="AutoShape 50" descr="http://7.chart.apis.google.com/chart?cht=bvg&amp;chs=35x17&amp;chd=t:1023100.00,1098100.00,903100.00,6290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21</xdr:row>
      <xdr:rowOff>304800</xdr:rowOff>
    </xdr:to>
    <xdr:sp macro="" textlink="">
      <xdr:nvSpPr>
        <xdr:cNvPr id="52" name="AutoShape 51" descr="http://8.chart.apis.google.com/chart?cht=bvg&amp;chs=35x17&amp;chd=t:2149442.00,1926354.00,1783691.00,21294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114300</xdr:rowOff>
    </xdr:to>
    <xdr:sp macro="" textlink="">
      <xdr:nvSpPr>
        <xdr:cNvPr id="53" name="AutoShape 52" descr="http://0.chart.apis.google.com/chart?cht=bvg&amp;chs=35x17&amp;chd=t:998774.00,722205.00,469821.00,2695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23</xdr:row>
      <xdr:rowOff>304800</xdr:rowOff>
    </xdr:to>
    <xdr:sp macro="" textlink="">
      <xdr:nvSpPr>
        <xdr:cNvPr id="54" name="AutoShape 53" descr="http://1.chart.apis.google.com/chart?cht=bvg&amp;chs=35x17&amp;chd=t:327711.00,249879.00,146897.00,13852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114300</xdr:rowOff>
    </xdr:to>
    <xdr:sp macro="" textlink="">
      <xdr:nvSpPr>
        <xdr:cNvPr id="55" name="AutoShape 54" descr="http://2.chart.apis.google.com/chart?cht=bvg&amp;chs=35x17&amp;chd=t:927509.00,837828.00,811442.00,12273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114300</xdr:rowOff>
    </xdr:to>
    <xdr:sp macro="" textlink="">
      <xdr:nvSpPr>
        <xdr:cNvPr id="56" name="AutoShape 55" descr="http://3.chart.apis.google.com/chart?cht=bvg&amp;chs=35x17&amp;chd=t:429072.00,359227.00,258520.00,2546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104775</xdr:rowOff>
    </xdr:to>
    <xdr:sp macro="" textlink="">
      <xdr:nvSpPr>
        <xdr:cNvPr id="57" name="AutoShape 56" descr="http://4.chart.apis.google.com/chart?cht=bvg&amp;chs=35x17&amp;chd=t:102405.00,103202.00,103999.00,1047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304800</xdr:rowOff>
    </xdr:to>
    <xdr:sp macro="" textlink="">
      <xdr:nvSpPr>
        <xdr:cNvPr id="58" name="AutoShape 57" descr="http://5.chart.apis.google.com/chart?cht=bvg&amp;chs=35x17&amp;chd=t:177829.00,163402.00,280381.00,7812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114300</xdr:rowOff>
    </xdr:to>
    <xdr:sp macro="" textlink="">
      <xdr:nvSpPr>
        <xdr:cNvPr id="59" name="AutoShape 58" descr="http://6.chart.apis.google.com/chart?cht=bvg&amp;chs=35x17&amp;chd=t:6676646.00,5716509.00,4996847.00,48630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60" name="AutoShape 59" descr="http://7.chart.apis.google.com/chart?cht=bvg&amp;chs=35x17&amp;chd=t:3717408.00,3013284.00,2216815.00,21536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61" name="AutoShape 60" descr="http://8.chart.apis.google.com/chart?cht=bvg&amp;chs=35x17&amp;chd=t:3703962.00,2999593.00,2200438.00,213924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114300</xdr:rowOff>
    </xdr:to>
    <xdr:sp macro="" textlink="">
      <xdr:nvSpPr>
        <xdr:cNvPr id="62" name="AutoShape 61" descr="http://0.chart.apis.google.com/chart?cht=bvg&amp;chs=35x17&amp;chd=t:13447.00,13691.00,16378.00,144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114300</xdr:rowOff>
    </xdr:to>
    <xdr:sp macro="" textlink="">
      <xdr:nvSpPr>
        <xdr:cNvPr id="63" name="AutoShape 62" descr="http://1.chart.apis.google.com/chart?cht=bvg&amp;chs=35x17&amp;chd=t:2959237.00,2703225.00,2780031.00,252724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304800</xdr:rowOff>
    </xdr:to>
    <xdr:sp macro="" textlink="">
      <xdr:nvSpPr>
        <xdr:cNvPr id="64" name="AutoShape 63" descr="http://2.chart.apis.google.com/chart?cht=bvg&amp;chs=35x17&amp;chd=t:432530.00,422000.00,422000.00,422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304800</xdr:rowOff>
    </xdr:to>
    <xdr:sp macro="" textlink="">
      <xdr:nvSpPr>
        <xdr:cNvPr id="65" name="AutoShape 64" descr="http://3.chart.apis.google.com/chart?cht=bvg&amp;chs=35x17&amp;chd=t:895421.00,869140.00,869140.00,8691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304800</xdr:rowOff>
    </xdr:to>
    <xdr:sp macro="" textlink="">
      <xdr:nvSpPr>
        <xdr:cNvPr id="66" name="AutoShape 65" descr="http://4.chart.apis.google.com/chart?cht=bvg&amp;chs=35x17&amp;chd=t:664294.00,465842.00,629145.00,56014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304800</xdr:rowOff>
    </xdr:to>
    <xdr:sp macro="" textlink="">
      <xdr:nvSpPr>
        <xdr:cNvPr id="67" name="AutoShape 66" descr="http://5.chart.apis.google.com/chart?cht=bvg&amp;chs=35x17&amp;chd=t:_,_,0.00,18215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3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304800</xdr:rowOff>
    </xdr:to>
    <xdr:sp macro="" textlink="">
      <xdr:nvSpPr>
        <xdr:cNvPr id="68" name="AutoShape 67" descr="http://6.chart.apis.google.com/chart?cht=bvg&amp;chs=35x17&amp;chd=t:6676646.00,5716509.00,4996847.00,48630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39</xdr:row>
      <xdr:rowOff>304800</xdr:rowOff>
    </xdr:to>
    <xdr:sp macro="" textlink="">
      <xdr:nvSpPr>
        <xdr:cNvPr id="69" name="AutoShape 68" descr="http://7.chart.apis.google.com/chart?cht=bvg&amp;chs=35x17&amp;chd=t:3717408.00,3013284.00,2216815.00,21536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6105525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70" name="AutoShape 1" descr="http://0.chart.apis.google.com/chart?cht=bvg&amp;chs=35x17&amp;chd=t:1602141.00,1737110.00,1533691.00,16759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71" name="AutoShape 2" descr="http://1.chart.apis.google.com/chart?cht=bvg&amp;chs=35x17&amp;chd=t:1416913.00,1520026.00,1383687.00,14242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72" name="AutoShape 3" descr="http://2.chart.apis.google.com/chart?cht=bvg&amp;chs=35x17&amp;chd=t:185229.00,217084.00,150004.00,25162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73" name="AutoShape 4" descr="http://3.chart.apis.google.com/chart?cht=bvg&amp;chs=35x17&amp;chd=t:35559.00,29031.00,47056.00,4046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123825</xdr:rowOff>
    </xdr:to>
    <xdr:sp macro="" textlink="">
      <xdr:nvSpPr>
        <xdr:cNvPr id="74" name="AutoShape 5" descr="http://4.chart.apis.google.com/chart?cht=bvg&amp;chs=35x17&amp;chd=t:31153.00,28131.00,36109.00,326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486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75" name="AutoShape 6" descr="http://5.chart.apis.google.com/chart?cht=bvg&amp;chs=35x17&amp;chd=t:1828.00,1742.00,1747.00,180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76" name="AutoShape 7" descr="http://6.chart.apis.google.com/chart?cht=bvg&amp;chs=35x17&amp;chd=t:56918.00,60991.00,50143.00,534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77" name="AutoShape 8" descr="http://7.chart.apis.google.com/chart?cht=bvg&amp;chs=35x17&amp;chd=t:130889.00,159322.00,115114.00,20410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78" name="AutoShape 9" descr="http://8.chart.apis.google.com/chart?cht=bvg&amp;chs=35x17&amp;chd=t:10930.00,16810.00,6913.00,1827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79" name="AutoShape 10" descr="http://0.chart.apis.google.com/chart?cht=bvg&amp;chs=35x17&amp;chd=t:7761.00,_,_,59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80" name="AutoShape 11" descr="http://1.chart.apis.google.com/chart?cht=bvg&amp;chs=35x17&amp;chd=t:149579.00,176132.00,122027.00,22832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81" name="AutoShape 12" descr="http://2.chart.apis.google.com/chart?cht=bvg&amp;chs=35x17&amp;chd=t:126571.00,142832.00,99203.00,1786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82" name="AutoShape 13" descr="http://3.chart.apis.google.com/chart?cht=bvg&amp;chs=35x17&amp;chd=t:108912.00,109269.00,74245.00,1547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83" name="AutoShape 14" descr="http://4.chart.apis.google.com/chart?cht=bvg&amp;chs=35x17&amp;chd=t:387.00,427.00,290.00,60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84" name="AutoShape 15" descr="http://5.chart.apis.google.com/chart?cht=bvg&amp;chs=35x17&amp;chd=t:4009286.00,3906772.00,3835486.00,36411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85" name="AutoShape 16" descr="http://6.chart.apis.google.com/chart?cht=bvg&amp;chs=35x17&amp;chd=t:1895814.00,1899107.00,2134156.00,22353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86" name="AutoShape 17" descr="http://7.chart.apis.google.com/chart?cht=bvg&amp;chs=35x17&amp;chd=t:1057500.00,931742.00,475342.00,40375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87" name="AutoShape 18" descr="http://8.chart.apis.google.com/chart?cht=bvg&amp;chs=35x17&amp;chd=t:951046.00,987830.00,1132998.00,8630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88" name="AutoShape 19" descr="http://0.chart.apis.google.com/chart?cht=bvg&amp;chs=35x17&amp;chd=t:62814.00,51051.00,46780.00,10283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89" name="AutoShape 20" descr="http://1.chart.apis.google.com/chart?cht=bvg&amp;chs=35x17&amp;chd=t:42113.00,37042.00,46210.00,361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90" name="AutoShape 21" descr="http://2.chart.apis.google.com/chart?cht=bvg&amp;chs=35x17&amp;chd=t:5542089.00,5740219.00,5852572.00,602029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114300</xdr:rowOff>
    </xdr:to>
    <xdr:sp macro="" textlink="">
      <xdr:nvSpPr>
        <xdr:cNvPr id="91" name="AutoShape 22" descr="http://3.chart.apis.google.com/chart?cht=bvg&amp;chs=35x17&amp;chd=t:5184835.00,5302224.00,5401896.00,55228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92" name="AutoShape 23" descr="http://4.chart.apis.google.com/chart?cht=bvg&amp;chs=35x17&amp;chd=t:_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93" name="AutoShape 24" descr="http://5.chart.apis.google.com/chart?cht=bvg&amp;chs=35x17&amp;chd=t:227206.00,292059.00,309846.00,3715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94" name="AutoShape 25" descr="http://6.chart.apis.google.com/chart?cht=bvg&amp;chs=35x17&amp;chd=t:9551375.00,9646991.00,9688057.00,96614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95" name="AutoShape 26" descr="http://7.chart.apis.google.com/chart?cht=bvg&amp;chs=35x17&amp;chd=t:5326182.00,5142709.00,5263640.00,53378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96" name="AutoShape 27" descr="http://8.chart.apis.google.com/chart?cht=bvg&amp;chs=35x17&amp;chd=t:2143823.00,1842224.00,2142338.00,210024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97" name="AutoShape 28" descr="http://0.chart.apis.google.com/chart?cht=bvg&amp;chs=35x17&amp;chd=t:3182359.00,3300485.00,3121303.00,32376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98" name="AutoShape 29" descr="http://1.chart.apis.google.com/chart?cht=bvg&amp;chs=35x17&amp;chd=t:4225193.00,4504282.00,4424417.00,432361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99" name="AutoShape 30" descr="http://2.chart.apis.google.com/chart?cht=bvg&amp;chs=35x17&amp;chd=t:2814402.00,2558575.00,2558575.00,255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100" name="AutoShape 31" descr="http://4.chart.apis.google.com/chart?cht=bvg&amp;chs=35x17&amp;chd=t:453453.00,809593.00,752654.00,6767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101" name="AutoShape 32" descr="http://6.chart.apis.google.com/chart?cht=bvg&amp;chs=35x17&amp;chd=t:9551375.00,9646991.00,9688057.00,96614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102" name="AutoShape 33" descr="http://7.chart.apis.google.com/chart?cht=bvg&amp;chs=35x17&amp;chd=t:5326182.00,5142709.00,5263640.00,53378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2</xdr:row>
      <xdr:rowOff>304800</xdr:rowOff>
    </xdr:to>
    <xdr:sp macro="" textlink="">
      <xdr:nvSpPr>
        <xdr:cNvPr id="103" name="AutoShape 34" descr="http://0.chart.apis.google.com/chart?cht=bvg&amp;chs=35x17&amp;chd=t:1511482.00,1414932.00,1117331.00,137698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104" name="AutoShape 35" descr="http://1.chart.apis.google.com/chart?cht=bvg&amp;chs=35x17&amp;chd=t:1289337.00,1226631.00,1007117.00,118484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5" name="AutoShape 36" descr="http://2.chart.apis.google.com/chart?cht=bvg&amp;chs=35x17&amp;chd=t:222145.00,188301.00,110215.00,19214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5</xdr:row>
      <xdr:rowOff>304800</xdr:rowOff>
    </xdr:to>
    <xdr:sp macro="" textlink="">
      <xdr:nvSpPr>
        <xdr:cNvPr id="106" name="AutoShape 37" descr="http://3.chart.apis.google.com/chart?cht=bvg&amp;chs=35x17&amp;chd=t:26803.00,32163.00,32573.00,3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123825</xdr:rowOff>
    </xdr:to>
    <xdr:sp macro="" textlink="">
      <xdr:nvSpPr>
        <xdr:cNvPr id="107" name="AutoShape 38" descr="http://4.chart.apis.google.com/chart?cht=bvg&amp;chs=35x17&amp;chd=t:111594.00,53936.00,26425.00,384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486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104775</xdr:rowOff>
    </xdr:to>
    <xdr:sp macro="" textlink="">
      <xdr:nvSpPr>
        <xdr:cNvPr id="108" name="AutoShape 39" descr="http://5.chart.apis.google.com/chart?cht=bvg&amp;chs=35x17&amp;chd=t:2088.00,2251.00,794.00,105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8</xdr:row>
      <xdr:rowOff>304800</xdr:rowOff>
    </xdr:to>
    <xdr:sp macro="" textlink="">
      <xdr:nvSpPr>
        <xdr:cNvPr id="109" name="AutoShape 40" descr="http://6.chart.apis.google.com/chart?cht=bvg&amp;chs=35x17&amp;chd=t:54532.00,63367.00,42159.00,6023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110" name="AutoShape 41" descr="http://7.chart.apis.google.com/chart?cht=bvg&amp;chs=35x17&amp;chd=t:80735.00,100910.00,73410.00,12709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11" name="AutoShape 42" descr="http://8.chart.apis.google.com/chart?cht=bvg&amp;chs=35x17&amp;chd=t:8890.00,21259.00,4160.00,56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11</xdr:row>
      <xdr:rowOff>304800</xdr:rowOff>
    </xdr:to>
    <xdr:sp macro="" textlink="">
      <xdr:nvSpPr>
        <xdr:cNvPr id="112" name="AutoShape 43" descr="http://0.chart.apis.google.com/chart?cht=bvg&amp;chs=35x17&amp;chd=t:10535.00,9043.00,6400.00,916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12</xdr:row>
      <xdr:rowOff>304800</xdr:rowOff>
    </xdr:to>
    <xdr:sp macro="" textlink="">
      <xdr:nvSpPr>
        <xdr:cNvPr id="113" name="AutoShape 44" descr="http://1.chart.apis.google.com/chart?cht=bvg&amp;chs=35x17&amp;chd=t:100160.00,131213.00,83970.00,1419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13</xdr:row>
      <xdr:rowOff>304800</xdr:rowOff>
    </xdr:to>
    <xdr:sp macro="" textlink="">
      <xdr:nvSpPr>
        <xdr:cNvPr id="114" name="AutoShape 45" descr="http://2.chart.apis.google.com/chart?cht=bvg&amp;chs=35x17&amp;chd=t:76173.00,106229.00,67790.00,1104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14</xdr:row>
      <xdr:rowOff>304800</xdr:rowOff>
    </xdr:to>
    <xdr:sp macro="" textlink="">
      <xdr:nvSpPr>
        <xdr:cNvPr id="115" name="AutoShape 46" descr="http://3.chart.apis.google.com/chart?cht=bvg&amp;chs=35x17&amp;chd=t:61615.00,83164.00,51266.00,929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15</xdr:row>
      <xdr:rowOff>304800</xdr:rowOff>
    </xdr:to>
    <xdr:sp macro="" textlink="">
      <xdr:nvSpPr>
        <xdr:cNvPr id="116" name="AutoShape 47" descr="http://4.chart.apis.google.com/chart?cht=bvg&amp;chs=35x17&amp;chd=t:241.00,325.00,200.00,4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114300</xdr:rowOff>
    </xdr:to>
    <xdr:sp macro="" textlink="">
      <xdr:nvSpPr>
        <xdr:cNvPr id="117" name="AutoShape 48" descr="http://5.chart.apis.google.com/chart?cht=bvg&amp;chs=35x17&amp;chd=t:3524382.00,3522566.00,3363161.00,32566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19</xdr:row>
      <xdr:rowOff>304800</xdr:rowOff>
    </xdr:to>
    <xdr:sp macro="" textlink="">
      <xdr:nvSpPr>
        <xdr:cNvPr id="118" name="AutoShape 49" descr="http://6.chart.apis.google.com/chart?cht=bvg&amp;chs=35x17&amp;chd=t:2094560.00,1909311.00,1910623.00,17215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20</xdr:row>
      <xdr:rowOff>304800</xdr:rowOff>
    </xdr:to>
    <xdr:sp macro="" textlink="">
      <xdr:nvSpPr>
        <xdr:cNvPr id="119" name="AutoShape 50" descr="http://7.chart.apis.google.com/chart?cht=bvg&amp;chs=35x17&amp;chd=t:377816.00,462854.00,647248.00,6976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21</xdr:row>
      <xdr:rowOff>304800</xdr:rowOff>
    </xdr:to>
    <xdr:sp macro="" textlink="">
      <xdr:nvSpPr>
        <xdr:cNvPr id="120" name="AutoShape 51" descr="http://8.chart.apis.google.com/chart?cht=bvg&amp;chs=35x17&amp;chd=t:916434.00,1032563.00,687707.00,6456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114300</xdr:rowOff>
    </xdr:to>
    <xdr:sp macro="" textlink="">
      <xdr:nvSpPr>
        <xdr:cNvPr id="121" name="AutoShape 52" descr="http://0.chart.apis.google.com/chart?cht=bvg&amp;chs=35x17&amp;chd=t:86161.00,72563.00,66882.00,10344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23</xdr:row>
      <xdr:rowOff>304800</xdr:rowOff>
    </xdr:to>
    <xdr:sp macro="" textlink="">
      <xdr:nvSpPr>
        <xdr:cNvPr id="122" name="AutoShape 53" descr="http://1.chart.apis.google.com/chart?cht=bvg&amp;chs=35x17&amp;chd=t:49410.00,45276.00,50701.00,883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114300</xdr:rowOff>
    </xdr:to>
    <xdr:sp macro="" textlink="">
      <xdr:nvSpPr>
        <xdr:cNvPr id="123" name="AutoShape 54" descr="http://2.chart.apis.google.com/chart?cht=bvg&amp;chs=35x17&amp;chd=t:6203300.00,6199017.00,6034304.00,609449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114300</xdr:rowOff>
    </xdr:to>
    <xdr:sp macro="" textlink="">
      <xdr:nvSpPr>
        <xdr:cNvPr id="124" name="AutoShape 55" descr="http://3.chart.apis.google.com/chart?cht=bvg&amp;chs=35x17&amp;chd=t:5658278.00,5756186.00,3976201.00,55934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104775</xdr:rowOff>
    </xdr:to>
    <xdr:sp macro="" textlink="">
      <xdr:nvSpPr>
        <xdr:cNvPr id="125" name="AutoShape 56" descr="http://4.chart.apis.google.com/chart?cht=bvg&amp;chs=35x17&amp;chd=t:8511.00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304800</xdr:rowOff>
    </xdr:to>
    <xdr:sp macro="" textlink="">
      <xdr:nvSpPr>
        <xdr:cNvPr id="126" name="AutoShape 57" descr="http://5.chart.apis.google.com/chart?cht=bvg&amp;chs=35x17&amp;chd=t:382012.00,322763.00,381360.00,37734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114300</xdr:rowOff>
    </xdr:to>
    <xdr:sp macro="" textlink="">
      <xdr:nvSpPr>
        <xdr:cNvPr id="127" name="AutoShape 58" descr="http://6.chart.apis.google.com/chart?cht=bvg&amp;chs=35x17&amp;chd=t:9727682.00,9721583.00,9397465.00,93511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128" name="AutoShape 59" descr="http://7.chart.apis.google.com/chart?cht=bvg&amp;chs=35x17&amp;chd=t:5583027.00,5653756.00,5377640.00,53837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129" name="AutoShape 60" descr="http://8.chart.apis.google.com/chart?cht=bvg&amp;chs=35x17&amp;chd=t:1732630.00,1968878.00,1535838.00,15669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114300</xdr:rowOff>
    </xdr:to>
    <xdr:sp macro="" textlink="">
      <xdr:nvSpPr>
        <xdr:cNvPr id="130" name="AutoShape 61" descr="http://0.chart.apis.google.com/chart?cht=bvg&amp;chs=35x17&amp;chd=t:3850397.00,3684878.00,3841802.00,38167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114300</xdr:rowOff>
    </xdr:to>
    <xdr:sp macro="" textlink="">
      <xdr:nvSpPr>
        <xdr:cNvPr id="131" name="AutoShape 62" descr="http://1.chart.apis.google.com/chart?cht=bvg&amp;chs=35x17&amp;chd=t:4144655.00,4067826.00,4019825.00,31238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304800</xdr:rowOff>
    </xdr:to>
    <xdr:sp macro="" textlink="">
      <xdr:nvSpPr>
        <xdr:cNvPr id="132" name="AutoShape 63" descr="http://2.chart.apis.google.com/chart?cht=bvg&amp;chs=35x17&amp;chd=t:2558575.00,2558575.00,2558575.00,255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304800</xdr:rowOff>
    </xdr:to>
    <xdr:sp macro="" textlink="">
      <xdr:nvSpPr>
        <xdr:cNvPr id="133" name="AutoShape 64" descr="http://3.chart.apis.google.com/chart?cht=bvg&amp;chs=35x17&amp;chd=t:_,_,0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304800</xdr:rowOff>
    </xdr:to>
    <xdr:sp macro="" textlink="">
      <xdr:nvSpPr>
        <xdr:cNvPr id="134" name="AutoShape 65" descr="http://4.chart.apis.google.com/chart?cht=bvg&amp;chs=35x17&amp;chd=t:521743.00,499235.00,461452.00,4195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304800</xdr:rowOff>
    </xdr:to>
    <xdr:sp macro="" textlink="">
      <xdr:nvSpPr>
        <xdr:cNvPr id="135" name="AutoShape 66" descr="http://5.chart.apis.google.com/chart?cht=bvg&amp;chs=35x17&amp;chd=t:_,_,0.00,8436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3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304800</xdr:rowOff>
    </xdr:to>
    <xdr:sp macro="" textlink="">
      <xdr:nvSpPr>
        <xdr:cNvPr id="136" name="AutoShape 67" descr="http://6.chart.apis.google.com/chart?cht=bvg&amp;chs=35x17&amp;chd=t:9727682.00,9721583.00,9397465.00,93511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39</xdr:row>
      <xdr:rowOff>304800</xdr:rowOff>
    </xdr:to>
    <xdr:sp macro="" textlink="">
      <xdr:nvSpPr>
        <xdr:cNvPr id="137" name="AutoShape 68" descr="http://7.chart.apis.google.com/chart?cht=bvg&amp;chs=35x17&amp;chd=t:5583027.00,5653756.00,5377640.00,53837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6105525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84667</xdr:colOff>
      <xdr:row>2</xdr:row>
      <xdr:rowOff>31750</xdr:rowOff>
    </xdr:from>
    <xdr:to>
      <xdr:col>10</xdr:col>
      <xdr:colOff>994833</xdr:colOff>
      <xdr:row>18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2250" y="349250"/>
          <a:ext cx="3302000" cy="260350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2" name="AutoShape 1" descr="http://0.chart.apis.google.com/chart?cht=bvg&amp;chs=35x17&amp;chd=t:13668916.00,7633622.00,6189651.00,447727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3" name="AutoShape 2" descr="http://1.chart.apis.google.com/chart?cht=bvg&amp;chs=35x17&amp;chd=t:12557080.00,7077702.00,5725278.00,41546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4" name="AutoShape 3" descr="http://2.chart.apis.google.com/chart?cht=bvg&amp;chs=35x17&amp;chd=t:1111836.00,555920.00,464373.00,32261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260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5" name="AutoShape 4" descr="http://3.chart.apis.google.com/chart?cht=bvg&amp;chs=35x17&amp;chd=t:126103.00,118764.00,118291.00,9210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3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6" name="AutoShape 5" descr="http://4.chart.apis.google.com/chart?cht=bvg&amp;chs=35x17&amp;chd=t:1591.00,373.00,-956.00,21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7" name="AutoShape 6" descr="http://6.chart.apis.google.com/chart?cht=bvg&amp;chs=35x17&amp;chd=t:362817.00,214752.00,216762.00,1222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8" name="AutoShape 7" descr="http://7.chart.apis.google.com/chart?cht=bvg&amp;chs=35x17&amp;chd=t:887394.00,459559.00,366858.00,2922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6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9" name="AutoShape 8" descr="http://8.chart.apis.google.com/chart?cht=bvg&amp;chs=35x17&amp;chd=t:39275.00,13995.00,16768.00,74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41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10" name="AutoShape 9" descr="http://0.chart.apis.google.com/chart?cht=bvg&amp;chs=35x17&amp;chd=t:_,-9267.00,9525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6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11" name="AutoShape 10" descr="http://1.chart.apis.google.com/chart?cht=bvg&amp;chs=35x17&amp;chd=t:926669.00,464287.00,393151.00,2997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1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12" name="AutoShape 11" descr="http://2.chart.apis.google.com/chart?cht=bvg&amp;chs=35x17&amp;chd=t:732803.00,357466.00,279878.00,2185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13" name="AutoShape 12" descr="http://3.chart.apis.google.com/chart?cht=bvg&amp;chs=35x17&amp;chd=t:666081.00,357466.00,257138.00,2185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14" name="AutoShape 13" descr="http://4.chart.apis.google.com/chart?cht=bvg&amp;chs=35x17&amp;chd=t:14770.00,_,6103.00,559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822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15" name="AutoShape 14" descr="http://5.chart.apis.google.com/chart?cht=bvg&amp;chs=35x17&amp;chd=t:6485875.00,3635696.00,3995926.00,30478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07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16" name="AutoShape 15" descr="http://6.chart.apis.google.com/chart?cht=bvg&amp;chs=35x17&amp;chd=t:1461622.00,469023.00,618518.00,6814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26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17" name="AutoShape 16" descr="http://7.chart.apis.google.com/chart?cht=bvg&amp;chs=35x17&amp;chd=t:928100.00,629080.00,1055500.00,5153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04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8" name="AutoShape 17" descr="http://8.chart.apis.google.com/chart?cht=bvg&amp;chs=35x17&amp;chd=t:2608590.00,2129478.00,2010312.00,14578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42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19" name="AutoShape 18" descr="http://0.chart.apis.google.com/chart?cht=bvg&amp;chs=35x17&amp;chd=t:1051277.00,269594.00,248340.00,3838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8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20" name="AutoShape 19" descr="http://1.chart.apis.google.com/chart?cht=bvg&amp;chs=35x17&amp;chd=t:436286.00,138521.00,63256.00,93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21" name="AutoShape 20" descr="http://2.chart.apis.google.com/chart?cht=bvg&amp;chs=35x17&amp;chd=t:1329221.00,1227365.00,556334.00,5651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304800</xdr:rowOff>
    </xdr:to>
    <xdr:sp macro="" textlink="">
      <xdr:nvSpPr>
        <xdr:cNvPr id="22" name="AutoShape 21" descr="http://3.chart.apis.google.com/chart?cht=bvg&amp;chs=35x17&amp;chd=t:439784.00,254678.00,250365.00,2269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57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23" name="AutoShape 22" descr="http://4.chart.apis.google.com/chart?cht=bvg&amp;chs=35x17&amp;chd=t:91814.00,104795.00,92307.00,962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89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24" name="AutoShape 23" descr="http://5.chart.apis.google.com/chart?cht=bvg&amp;chs=35x17&amp;chd=t:492937.00,781240.00,104524.00,1118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25" name="AutoShape 24" descr="http://6.chart.apis.google.com/chart?cht=bvg&amp;chs=35x17&amp;chd=t:7815096.00,4863062.00,4552260.00,3613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26" name="AutoShape 25" descr="http://7.chart.apis.google.com/chart?cht=bvg&amp;chs=35x17&amp;chd=t:4572560.00,2153670.00,2083766.00,1535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27" name="AutoShape 26" descr="http://8.chart.apis.google.com/chart?cht=bvg&amp;chs=35x17&amp;chd=t:4559133.00,2139242.00,2002896.00,152064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sp macro="" textlink="">
      <xdr:nvSpPr>
        <xdr:cNvPr id="28" name="AutoShape 27" descr="http://0.chart.apis.google.com/chart?cht=bvg&amp;chs=35x17&amp;chd=t:13427.00,14428.00,80871.00,144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0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29" name="AutoShape 28" descr="http://1.chart.apis.google.com/chart?cht=bvg&amp;chs=35x17&amp;chd=t:3242536.00,2527241.00,2302477.00,2078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24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30" name="AutoShape 29" descr="http://2.chart.apis.google.com/chart?cht=bvg&amp;chs=35x17&amp;chd=t:468575.00,422000.00,422000.00,422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43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304800</xdr:rowOff>
    </xdr:to>
    <xdr:sp macro="" textlink="">
      <xdr:nvSpPr>
        <xdr:cNvPr id="31" name="AutoShape 30" descr="http://3.chart.apis.google.com/chart?cht=bvg&amp;chs=35x17&amp;chd=t:1385224.00,869140.00,869140.00,8691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82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32" name="AutoShape 31" descr="http://4.chart.apis.google.com/chart?cht=bvg&amp;chs=35x17&amp;chd=t:639053.00,560148.00,465964.00,3510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20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33" name="AutoShape 32" descr="http://5.chart.apis.google.com/chart?cht=bvg&amp;chs=35x17&amp;chd=t:_,182151.00,166017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6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34" name="AutoShape 33" descr="http://6.chart.apis.google.com/chart?cht=bvg&amp;chs=35x17&amp;chd=t:7815096.00,4863062.00,4552260.00,3613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35" name="AutoShape 1" descr="http://0.chart.apis.google.com/chart?cht=bvg&amp;chs=35x17&amp;chd=t:5761451.00,5267603.00,4961315.00,44605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36" name="AutoShape 2" descr="http://1.chart.apis.google.com/chart?cht=bvg&amp;chs=35x17&amp;chd=t:4984219.00,4718955.00,4401835.00,39992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37" name="AutoShape 3" descr="http://2.chart.apis.google.com/chart?cht=bvg&amp;chs=35x17&amp;chd=t:777232.00,548649.00,559480.00,46129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260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38" name="AutoShape 4" descr="http://3.chart.apis.google.com/chart?cht=bvg&amp;chs=35x17&amp;chd=t:131573.00,159117.00,163990.00,15811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3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39" name="AutoShape 5" descr="http://4.chart.apis.google.com/chart?cht=bvg&amp;chs=35x17&amp;chd=t:227120.00,145820.00,178261.00,5044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40" name="AutoShape 6" descr="http://5.chart.apis.google.com/chart?cht=bvg&amp;chs=35x17&amp;chd=t:7832.00,5902.00,11474.00,916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41" name="AutoShape 7" descr="http://6.chart.apis.google.com/chart?cht=bvg&amp;chs=35x17&amp;chd=t:211778.00,189504.00,176337.00,23881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42" name="AutoShape 8" descr="http://7.chart.apis.google.com/chart?cht=bvg&amp;chs=35x17&amp;chd=t:494021.00,366539.00,357398.00,-1330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6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43" name="AutoShape 9" descr="http://8.chart.apis.google.com/chart?cht=bvg&amp;chs=35x17&amp;chd=t:52218.00,90678.00,16133.00,1516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41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44" name="AutoShape 10" descr="http://0.chart.apis.google.com/chart?cht=bvg&amp;chs=35x17&amp;chd=t:_,28474.00,22343.00,1458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6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45" name="AutoShape 11" descr="http://1.chart.apis.google.com/chart?cht=bvg&amp;chs=35x17&amp;chd=t:546239.00,485691.00,395874.00,331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1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46" name="AutoShape 12" descr="http://2.chart.apis.google.com/chart?cht=bvg&amp;chs=35x17&amp;chd=t:432691.00,402086.00,313773.00,75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47" name="AutoShape 13" descr="http://3.chart.apis.google.com/chart?cht=bvg&amp;chs=35x17&amp;chd=t:368091.00,341140.00,239359.00,1092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48" name="AutoShape 14" descr="http://4.chart.apis.google.com/chart?cht=bvg&amp;chs=35x17&amp;chd=t:1315.00,1333.00,1029.00,4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822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49" name="AutoShape 15" descr="http://5.chart.apis.google.com/chart?cht=bvg&amp;chs=35x17&amp;chd=t:3628092.00,3257897.00,3445352.00,322764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07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50" name="AutoShape 16" descr="http://6.chart.apis.google.com/chart?cht=bvg&amp;chs=35x17&amp;chd=t:2236855.00,1719356.00,1995074.00,10889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26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51" name="AutoShape 17" descr="http://7.chart.apis.google.com/chart?cht=bvg&amp;chs=35x17&amp;chd=t:402259.00,677679.00,577348.00,14233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04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52" name="AutoShape 18" descr="http://8.chart.apis.google.com/chart?cht=bvg&amp;chs=35x17&amp;chd=t:849952.00,645993.00,665165.00,18808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42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53" name="AutoShape 19" descr="http://0.chart.apis.google.com/chart?cht=bvg&amp;chs=35x17&amp;chd=t:102836.00,103035.00,111056.00,8326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8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54" name="AutoShape 20" descr="http://1.chart.apis.google.com/chart?cht=bvg&amp;chs=35x17&amp;chd=t:36190.00,111835.00,96708.00,321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55" name="AutoShape 21" descr="http://2.chart.apis.google.com/chart?cht=bvg&amp;chs=35x17&amp;chd=t:6028072.00,6091982.00,6102275.00,470434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0</xdr:rowOff>
    </xdr:to>
    <xdr:sp macro="" textlink="">
      <xdr:nvSpPr>
        <xdr:cNvPr id="56" name="AutoShape 22" descr="http://3.chart.apis.google.com/chart?cht=bvg&amp;chs=35x17&amp;chd=t:5523012.00,5590499.00,5588676.00,415027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572875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57" name="AutoShape 23" descr="http://4.chart.apis.google.com/chart?cht=bvg&amp;chs=35x17&amp;chd=t:8511.00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89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58" name="AutoShape 24" descr="http://5.chart.apis.google.com/chart?cht=bvg&amp;chs=35x17&amp;chd=t:370122.00,378303.00,356755.00,3453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59" name="AutoShape 25" descr="http://6.chart.apis.google.com/chart?cht=bvg&amp;chs=35x17&amp;chd=t:9656164.00,9349879.00,9547627.00,79319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60" name="AutoShape 26" descr="http://7.chart.apis.google.com/chart?cht=bvg&amp;chs=35x17&amp;chd=t:5330725.00,5377457.00,5925150.00,46191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61" name="AutoShape 27" descr="http://8.chart.apis.google.com/chart?cht=bvg&amp;chs=35x17&amp;chd=t:2177980.00,1521849.00,1819991.00,159630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sp macro="" textlink="">
      <xdr:nvSpPr>
        <xdr:cNvPr id="62" name="AutoShape 28" descr="http://0.chart.apis.google.com/chart?cht=bvg&amp;chs=35x17&amp;chd=t:3152745.00,3855608.00,4105158.00,302284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0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63" name="AutoShape 29" descr="http://1.chart.apis.google.com/chart?cht=bvg&amp;chs=35x17&amp;chd=t:4325439.00,3130771.00,2818638.00,25895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24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64" name="AutoShape 30" descr="http://2.chart.apis.google.com/chart?cht=bvg&amp;chs=35x17&amp;chd=t:2558575.00,2558575.00,2326000.00,2326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43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65" name="AutoShape 31" descr="http://4.chart.apis.google.com/chart?cht=bvg&amp;chs=35x17&amp;chd=t:678409.00,426453.00,285800.00,1061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20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66" name="AutoShape 32" descr="http://5.chart.apis.google.com/chart?cht=bvg&amp;chs=35x17&amp;chd=t:_,841651.00,803839.00,7233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6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67" name="AutoShape 33" descr="http://6.chart.apis.google.com/chart?cht=bvg&amp;chs=35x17&amp;chd=t:9656164.00,9349879.00,9547627.00,79319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123825</xdr:rowOff>
    </xdr:to>
    <xdr:sp macro="" textlink="">
      <xdr:nvSpPr>
        <xdr:cNvPr id="68" name="AutoShape 34" descr="http://7.chart.apis.google.com/chart?cht=bvg&amp;chs=35x17&amp;chd=t:5330725.00,5377457.00,5925150.00,46191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6305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2" name="AutoShape 1" descr="http://0.chart.apis.google.com/chart?cht=bvg&amp;chs=35x17&amp;chd=t:5316662.00,5002814.00,3142215.00,54759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3" name="AutoShape 2" descr="http://1.chart.apis.google.com/chart?cht=bvg&amp;chs=35x17&amp;chd=t:4857190.00,4591474.00,2822528.00,49899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4" name="AutoShape 3" descr="http://2.chart.apis.google.com/chart?cht=bvg&amp;chs=35x17&amp;chd=t:459471.00,411341.00,319687.00,4859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5" name="AutoShape 4" descr="http://3.chart.apis.google.com/chart?cht=bvg&amp;chs=35x17&amp;chd=t:39599.00,40786.00,30276.00,523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6" name="AutoShape 5" descr="http://4.chart.apis.google.com/chart?cht=bvg&amp;chs=35x17&amp;chd=t:39.00,_,36.00,3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7" name="AutoShape 6" descr="http://5.chart.apis.google.com/chart?cht=bvg&amp;chs=35x17&amp;chd=t:68.00,717.00,1103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8" name="AutoShape 7" descr="http://6.chart.apis.google.com/chart?cht=bvg&amp;chs=35x17&amp;chd=t:72209.00,24659.00,79019.00,2131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9" name="AutoShape 8" descr="http://7.chart.apis.google.com/chart?cht=bvg&amp;chs=35x17&amp;chd=t:440331.00,432276.00,274412.00,33176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10" name="AutoShape 9" descr="http://8.chart.apis.google.com/chart?cht=bvg&amp;chs=35x17&amp;chd=t:15265.00,10337.00,15569.00,157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11" name="AutoShape 10" descr="http://1.chart.apis.google.com/chart?cht=bvg&amp;chs=35x17&amp;chd=t:455596.00,442612.00,289982.00,3475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12" name="AutoShape 11" descr="http://2.chart.apis.google.com/chart?cht=bvg&amp;chs=35x17&amp;chd=t:365987.00,354916.00,240538.00,2837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13" name="AutoShape 12" descr="http://3.chart.apis.google.com/chart?cht=bvg&amp;chs=35x17&amp;chd=t:365987.00,354916.00,240538.00,25226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14" name="AutoShape 13" descr="http://4.chart.apis.google.com/chart?cht=bvg&amp;chs=35x17&amp;chd=t:7346.00,7206.00,4884.00,547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15" name="AutoShape 14" descr="http://5.chart.apis.google.com/chart?cht=bvg&amp;chs=35x17&amp;chd=t:8115143.00,7190422.00,6645212.00,64627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16" name="AutoShape 15" descr="http://6.chart.apis.google.com/chart?cht=bvg&amp;chs=35x17&amp;chd=t:2139299.00,1360997.00,1094320.00,144162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17" name="AutoShape 16" descr="http://7.chart.apis.google.com/chart?cht=bvg&amp;chs=35x17&amp;chd=t:1742000.00,1386000.00,1206100.00,9481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8" name="AutoShape 17" descr="http://8.chart.apis.google.com/chart?cht=bvg&amp;chs=35x17&amp;chd=t:2753735.00,2654120.00,2554426.00,260948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19" name="AutoShape 18" descr="http://0.chart.apis.google.com/chart?cht=bvg&amp;chs=35x17&amp;chd=t:992171.00,1286267.00,1311724.00,104272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20" name="AutoShape 19" descr="http://1.chart.apis.google.com/chart?cht=bvg&amp;chs=35x17&amp;chd=t:487937.00,503038.00,478642.00,42080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21" name="AutoShape 20" descr="http://2.chart.apis.google.com/chart?cht=bvg&amp;chs=35x17&amp;chd=t:1041522.00,1038201.00,980604.00,13444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114300</xdr:rowOff>
    </xdr:to>
    <xdr:sp macro="" textlink="">
      <xdr:nvSpPr>
        <xdr:cNvPr id="22" name="AutoShape 21" descr="http://3.chart.apis.google.com/chart?cht=bvg&amp;chs=35x17&amp;chd=t:464835.00,442474.00,454547.00,4397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23" name="AutoShape 22" descr="http://4.chart.apis.google.com/chart?cht=bvg&amp;chs=35x17&amp;chd=t:81896.00,86693.00,91017.00,9181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24" name="AutoShape 23" descr="http://5.chart.apis.google.com/chart?cht=bvg&amp;chs=35x17&amp;chd=t:175802.00,171559.00,127981.00,49293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25" name="AutoShape 24" descr="http://6.chart.apis.google.com/chart?cht=bvg&amp;chs=35x17&amp;chd=t:9156664.00,8228622.00,7625817.00,78071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26" name="AutoShape 25" descr="http://7.chart.apis.google.com/chart?cht=bvg&amp;chs=35x17&amp;chd=t:5128032.00,4696936.00,4142743.00,456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27" name="AutoShape 26" descr="http://8.chart.apis.google.com/chart?cht=bvg&amp;chs=35x17&amp;chd=t:5115988.00,4684274.00,4129282.00,45512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28" name="AutoShape 27" descr="http://0.chart.apis.google.com/chart?cht=bvg&amp;chs=35x17&amp;chd=t:12044.00,12662.00,13461.00,134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29" name="AutoShape 28" descr="http://1.chart.apis.google.com/chart?cht=bvg&amp;chs=35x17&amp;chd=t:4028633.00,3531687.00,3483073.00,324253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30" name="AutoShape 29" descr="http://2.chart.apis.google.com/chart?cht=bvg&amp;chs=35x17&amp;chd=t:491971.00,468575.00,468575.00,46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304800</xdr:rowOff>
    </xdr:to>
    <xdr:sp macro="" textlink="">
      <xdr:nvSpPr>
        <xdr:cNvPr id="31" name="AutoShape 30" descr="http://3.chart.apis.google.com/chart?cht=bvg&amp;chs=35x17&amp;chd=t:1492788.00,1385224.00,1385224.00,13852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32" name="AutoShape 31" descr="http://4.chart.apis.google.com/chart?cht=bvg&amp;chs=35x17&amp;chd=t:974664.00,608677.00,879591.00,6390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33" name="AutoShape 32" descr="http://6.chart.apis.google.com/chart?cht=bvg&amp;chs=35x17&amp;chd=t:9156664.00,8228622.00,7625817.00,78071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34" name="AutoShape 33" descr="http://7.chart.apis.google.com/chart?cht=bvg&amp;chs=35x17&amp;chd=t:5128032.00,4696936.00,4142743.00,456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2</xdr:row>
      <xdr:rowOff>304800</xdr:rowOff>
    </xdr:to>
    <xdr:sp macro="" textlink="">
      <xdr:nvSpPr>
        <xdr:cNvPr id="35" name="AutoShape 34" descr="http://0.chart.apis.google.com/chart?cht=bvg&amp;chs=35x17&amp;chd=t:3818960.00,2777244.00,1596812.00,26405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36" name="AutoShape 35" descr="http://1.chart.apis.google.com/chart?cht=bvg&amp;chs=35x17&amp;chd=t:3529292.00,2565021.00,1472828.00,245950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37" name="AutoShape 36" descr="http://2.chart.apis.google.com/chart?cht=bvg&amp;chs=35x17&amp;chd=t:289667.00,212223.00,123985.00,1810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5</xdr:row>
      <xdr:rowOff>304800</xdr:rowOff>
    </xdr:to>
    <xdr:sp macro="" textlink="">
      <xdr:nvSpPr>
        <xdr:cNvPr id="38" name="AutoShape 37" descr="http://3.chart.apis.google.com/chart?cht=bvg&amp;chs=35x17&amp;chd=t:24981.00,24346.00,24465.00,353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114300</xdr:rowOff>
    </xdr:to>
    <xdr:sp macro="" textlink="">
      <xdr:nvSpPr>
        <xdr:cNvPr id="39" name="AutoShape 38" descr="http://4.chart.apis.google.com/chart?cht=bvg&amp;chs=35x17&amp;chd=t:624.00,622.00,5.00,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104775</xdr:rowOff>
    </xdr:to>
    <xdr:sp macro="" textlink="">
      <xdr:nvSpPr>
        <xdr:cNvPr id="40" name="AutoShape 39" descr="http://5.chart.apis.google.com/chart?cht=bvg&amp;chs=35x17&amp;chd=t:_,_,0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8</xdr:row>
      <xdr:rowOff>304800</xdr:rowOff>
    </xdr:to>
    <xdr:sp macro="" textlink="">
      <xdr:nvSpPr>
        <xdr:cNvPr id="41" name="AutoShape 40" descr="http://6.chart.apis.google.com/chart?cht=bvg&amp;chs=35x17&amp;chd=t:46650.00,46463.00,56579.00,780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42" name="AutoShape 41" descr="http://7.chart.apis.google.com/chart?cht=bvg&amp;chs=35x17&amp;chd=t:270815.00,192053.00,92762.00,1382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43" name="AutoShape 42" descr="http://8.chart.apis.google.com/chart?cht=bvg&amp;chs=35x17&amp;chd=t:5726.00,11430.00,6327.00,-773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11</xdr:row>
      <xdr:rowOff>304800</xdr:rowOff>
    </xdr:to>
    <xdr:sp macro="" textlink="">
      <xdr:nvSpPr>
        <xdr:cNvPr id="44" name="AutoShape 43" descr="http://0.chart.apis.google.com/chart?cht=bvg&amp;chs=35x17&amp;chd=t:_,_,0.00,37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12</xdr:row>
      <xdr:rowOff>304800</xdr:rowOff>
    </xdr:to>
    <xdr:sp macro="" textlink="">
      <xdr:nvSpPr>
        <xdr:cNvPr id="45" name="AutoShape 44" descr="http://1.chart.apis.google.com/chart?cht=bvg&amp;chs=35x17&amp;chd=t:276541.00,203483.00,99089.00,13433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13</xdr:row>
      <xdr:rowOff>304800</xdr:rowOff>
    </xdr:to>
    <xdr:sp macro="" textlink="">
      <xdr:nvSpPr>
        <xdr:cNvPr id="46" name="AutoShape 45" descr="http://2.chart.apis.google.com/chart?cht=bvg&amp;chs=35x17&amp;chd=t:210241.00,159005.00,79845.00,1009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14</xdr:row>
      <xdr:rowOff>304800</xdr:rowOff>
    </xdr:to>
    <xdr:sp macro="" textlink="">
      <xdr:nvSpPr>
        <xdr:cNvPr id="47" name="AutoShape 46" descr="http://3.chart.apis.google.com/chart?cht=bvg&amp;chs=35x17&amp;chd=t:198617.00,141483.00,73714.00,9257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15</xdr:row>
      <xdr:rowOff>304800</xdr:rowOff>
    </xdr:to>
    <xdr:sp macro="" textlink="">
      <xdr:nvSpPr>
        <xdr:cNvPr id="48" name="AutoShape 47" descr="http://4.chart.apis.google.com/chart?cht=bvg&amp;chs=35x17&amp;chd=t:4447.00,3190.00,1662.00,219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114300</xdr:rowOff>
    </xdr:to>
    <xdr:sp macro="" textlink="">
      <xdr:nvSpPr>
        <xdr:cNvPr id="49" name="AutoShape 48" descr="http://5.chart.apis.google.com/chart?cht=bvg&amp;chs=35x17&amp;chd=t:5749137.00,4878681.00,4185404.00,363569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19</xdr:row>
      <xdr:rowOff>304800</xdr:rowOff>
    </xdr:to>
    <xdr:sp macro="" textlink="">
      <xdr:nvSpPr>
        <xdr:cNvPr id="50" name="AutoShape 49" descr="http://6.chart.apis.google.com/chart?cht=bvg&amp;chs=35x17&amp;chd=t:1250110.00,882142.00,881895.00,46902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20</xdr:row>
      <xdr:rowOff>304800</xdr:rowOff>
    </xdr:to>
    <xdr:sp macro="" textlink="">
      <xdr:nvSpPr>
        <xdr:cNvPr id="51" name="AutoShape 50" descr="http://7.chart.apis.google.com/chart?cht=bvg&amp;chs=35x17&amp;chd=t:1023100.00,1098100.00,903100.00,6290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21</xdr:row>
      <xdr:rowOff>304800</xdr:rowOff>
    </xdr:to>
    <xdr:sp macro="" textlink="">
      <xdr:nvSpPr>
        <xdr:cNvPr id="52" name="AutoShape 51" descr="http://8.chart.apis.google.com/chart?cht=bvg&amp;chs=35x17&amp;chd=t:2149442.00,1926354.00,1783691.00,21294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114300</xdr:rowOff>
    </xdr:to>
    <xdr:sp macro="" textlink="">
      <xdr:nvSpPr>
        <xdr:cNvPr id="53" name="AutoShape 52" descr="http://0.chart.apis.google.com/chart?cht=bvg&amp;chs=35x17&amp;chd=t:998774.00,722205.00,469821.00,2695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23</xdr:row>
      <xdr:rowOff>304800</xdr:rowOff>
    </xdr:to>
    <xdr:sp macro="" textlink="">
      <xdr:nvSpPr>
        <xdr:cNvPr id="54" name="AutoShape 53" descr="http://1.chart.apis.google.com/chart?cht=bvg&amp;chs=35x17&amp;chd=t:327711.00,249879.00,146897.00,13852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114300</xdr:rowOff>
    </xdr:to>
    <xdr:sp macro="" textlink="">
      <xdr:nvSpPr>
        <xdr:cNvPr id="55" name="AutoShape 54" descr="http://2.chart.apis.google.com/chart?cht=bvg&amp;chs=35x17&amp;chd=t:927509.00,837828.00,811442.00,12273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114300</xdr:rowOff>
    </xdr:to>
    <xdr:sp macro="" textlink="">
      <xdr:nvSpPr>
        <xdr:cNvPr id="56" name="AutoShape 55" descr="http://3.chart.apis.google.com/chart?cht=bvg&amp;chs=35x17&amp;chd=t:429072.00,359227.00,258520.00,2546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104775</xdr:rowOff>
    </xdr:to>
    <xdr:sp macro="" textlink="">
      <xdr:nvSpPr>
        <xdr:cNvPr id="57" name="AutoShape 56" descr="http://4.chart.apis.google.com/chart?cht=bvg&amp;chs=35x17&amp;chd=t:102405.00,103202.00,103999.00,1047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304800</xdr:rowOff>
    </xdr:to>
    <xdr:sp macro="" textlink="">
      <xdr:nvSpPr>
        <xdr:cNvPr id="58" name="AutoShape 57" descr="http://5.chart.apis.google.com/chart?cht=bvg&amp;chs=35x17&amp;chd=t:177829.00,163402.00,280381.00,7812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114300</xdr:rowOff>
    </xdr:to>
    <xdr:sp macro="" textlink="">
      <xdr:nvSpPr>
        <xdr:cNvPr id="59" name="AutoShape 58" descr="http://6.chart.apis.google.com/chart?cht=bvg&amp;chs=35x17&amp;chd=t:6676646.00,5716509.00,4996847.00,48630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60" name="AutoShape 59" descr="http://7.chart.apis.google.com/chart?cht=bvg&amp;chs=35x17&amp;chd=t:3717408.00,3013284.00,2216815.00,21536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61" name="AutoShape 60" descr="http://8.chart.apis.google.com/chart?cht=bvg&amp;chs=35x17&amp;chd=t:3703962.00,2999593.00,2200438.00,213924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114300</xdr:rowOff>
    </xdr:to>
    <xdr:sp macro="" textlink="">
      <xdr:nvSpPr>
        <xdr:cNvPr id="62" name="AutoShape 61" descr="http://0.chart.apis.google.com/chart?cht=bvg&amp;chs=35x17&amp;chd=t:13447.00,13691.00,16378.00,144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114300</xdr:rowOff>
    </xdr:to>
    <xdr:sp macro="" textlink="">
      <xdr:nvSpPr>
        <xdr:cNvPr id="63" name="AutoShape 62" descr="http://1.chart.apis.google.com/chart?cht=bvg&amp;chs=35x17&amp;chd=t:2959237.00,2703225.00,2780031.00,252724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304800</xdr:rowOff>
    </xdr:to>
    <xdr:sp macro="" textlink="">
      <xdr:nvSpPr>
        <xdr:cNvPr id="64" name="AutoShape 63" descr="http://2.chart.apis.google.com/chart?cht=bvg&amp;chs=35x17&amp;chd=t:432530.00,422000.00,422000.00,422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304800</xdr:rowOff>
    </xdr:to>
    <xdr:sp macro="" textlink="">
      <xdr:nvSpPr>
        <xdr:cNvPr id="65" name="AutoShape 64" descr="http://3.chart.apis.google.com/chart?cht=bvg&amp;chs=35x17&amp;chd=t:895421.00,869140.00,869140.00,8691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304800</xdr:rowOff>
    </xdr:to>
    <xdr:sp macro="" textlink="">
      <xdr:nvSpPr>
        <xdr:cNvPr id="66" name="AutoShape 65" descr="http://4.chart.apis.google.com/chart?cht=bvg&amp;chs=35x17&amp;chd=t:664294.00,465842.00,629145.00,56014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304800</xdr:rowOff>
    </xdr:to>
    <xdr:sp macro="" textlink="">
      <xdr:nvSpPr>
        <xdr:cNvPr id="67" name="AutoShape 66" descr="http://5.chart.apis.google.com/chart?cht=bvg&amp;chs=35x17&amp;chd=t:_,_,0.00,18215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3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304800</xdr:rowOff>
    </xdr:to>
    <xdr:sp macro="" textlink="">
      <xdr:nvSpPr>
        <xdr:cNvPr id="68" name="AutoShape 67" descr="http://6.chart.apis.google.com/chart?cht=bvg&amp;chs=35x17&amp;chd=t:6676646.00,5716509.00,4996847.00,48630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39</xdr:row>
      <xdr:rowOff>304800</xdr:rowOff>
    </xdr:to>
    <xdr:sp macro="" textlink="">
      <xdr:nvSpPr>
        <xdr:cNvPr id="69" name="AutoShape 68" descr="http://7.chart.apis.google.com/chart?cht=bvg&amp;chs=35x17&amp;chd=t:3717408.00,3013284.00,2216815.00,21536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6105525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70" name="AutoShape 1" descr="http://0.chart.apis.google.com/chart?cht=bvg&amp;chs=35x17&amp;chd=t:1602141.00,1737110.00,1533691.00,16759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71" name="AutoShape 2" descr="http://1.chart.apis.google.com/chart?cht=bvg&amp;chs=35x17&amp;chd=t:1416913.00,1520026.00,1383687.00,14242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72" name="AutoShape 3" descr="http://2.chart.apis.google.com/chart?cht=bvg&amp;chs=35x17&amp;chd=t:185229.00,217084.00,150004.00,25162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73" name="AutoShape 4" descr="http://3.chart.apis.google.com/chart?cht=bvg&amp;chs=35x17&amp;chd=t:35559.00,29031.00,47056.00,4046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123825</xdr:rowOff>
    </xdr:to>
    <xdr:sp macro="" textlink="">
      <xdr:nvSpPr>
        <xdr:cNvPr id="74" name="AutoShape 5" descr="http://4.chart.apis.google.com/chart?cht=bvg&amp;chs=35x17&amp;chd=t:31153.00,28131.00,36109.00,326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486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75" name="AutoShape 6" descr="http://5.chart.apis.google.com/chart?cht=bvg&amp;chs=35x17&amp;chd=t:1828.00,1742.00,1747.00,180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76" name="AutoShape 7" descr="http://6.chart.apis.google.com/chart?cht=bvg&amp;chs=35x17&amp;chd=t:56918.00,60991.00,50143.00,534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77" name="AutoShape 8" descr="http://7.chart.apis.google.com/chart?cht=bvg&amp;chs=35x17&amp;chd=t:130889.00,159322.00,115114.00,20410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78" name="AutoShape 9" descr="http://8.chart.apis.google.com/chart?cht=bvg&amp;chs=35x17&amp;chd=t:10930.00,16810.00,6913.00,1827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79" name="AutoShape 10" descr="http://0.chart.apis.google.com/chart?cht=bvg&amp;chs=35x17&amp;chd=t:7761.00,_,_,59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80" name="AutoShape 11" descr="http://1.chart.apis.google.com/chart?cht=bvg&amp;chs=35x17&amp;chd=t:149579.00,176132.00,122027.00,22832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81" name="AutoShape 12" descr="http://2.chart.apis.google.com/chart?cht=bvg&amp;chs=35x17&amp;chd=t:126571.00,142832.00,99203.00,1786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82" name="AutoShape 13" descr="http://3.chart.apis.google.com/chart?cht=bvg&amp;chs=35x17&amp;chd=t:108912.00,109269.00,74245.00,1547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83" name="AutoShape 14" descr="http://4.chart.apis.google.com/chart?cht=bvg&amp;chs=35x17&amp;chd=t:387.00,427.00,290.00,60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84" name="AutoShape 15" descr="http://5.chart.apis.google.com/chart?cht=bvg&amp;chs=35x17&amp;chd=t:4009286.00,3906772.00,3835486.00,36411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85" name="AutoShape 16" descr="http://6.chart.apis.google.com/chart?cht=bvg&amp;chs=35x17&amp;chd=t:1895814.00,1899107.00,2134156.00,22353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86" name="AutoShape 17" descr="http://7.chart.apis.google.com/chart?cht=bvg&amp;chs=35x17&amp;chd=t:1057500.00,931742.00,475342.00,40375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87" name="AutoShape 18" descr="http://8.chart.apis.google.com/chart?cht=bvg&amp;chs=35x17&amp;chd=t:951046.00,987830.00,1132998.00,8630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88" name="AutoShape 19" descr="http://0.chart.apis.google.com/chart?cht=bvg&amp;chs=35x17&amp;chd=t:62814.00,51051.00,46780.00,10283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89" name="AutoShape 20" descr="http://1.chart.apis.google.com/chart?cht=bvg&amp;chs=35x17&amp;chd=t:42113.00,37042.00,46210.00,361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90" name="AutoShape 21" descr="http://2.chart.apis.google.com/chart?cht=bvg&amp;chs=35x17&amp;chd=t:5542089.00,5740219.00,5852572.00,602029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114300</xdr:rowOff>
    </xdr:to>
    <xdr:sp macro="" textlink="">
      <xdr:nvSpPr>
        <xdr:cNvPr id="91" name="AutoShape 22" descr="http://3.chart.apis.google.com/chart?cht=bvg&amp;chs=35x17&amp;chd=t:5184835.00,5302224.00,5401896.00,55228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92" name="AutoShape 23" descr="http://4.chart.apis.google.com/chart?cht=bvg&amp;chs=35x17&amp;chd=t:_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93" name="AutoShape 24" descr="http://5.chart.apis.google.com/chart?cht=bvg&amp;chs=35x17&amp;chd=t:227206.00,292059.00,309846.00,3715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94" name="AutoShape 25" descr="http://6.chart.apis.google.com/chart?cht=bvg&amp;chs=35x17&amp;chd=t:9551375.00,9646991.00,9688057.00,96614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95" name="AutoShape 26" descr="http://7.chart.apis.google.com/chart?cht=bvg&amp;chs=35x17&amp;chd=t:5326182.00,5142709.00,5263640.00,53378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96" name="AutoShape 27" descr="http://8.chart.apis.google.com/chart?cht=bvg&amp;chs=35x17&amp;chd=t:2143823.00,1842224.00,2142338.00,210024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97" name="AutoShape 28" descr="http://0.chart.apis.google.com/chart?cht=bvg&amp;chs=35x17&amp;chd=t:3182359.00,3300485.00,3121303.00,32376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98" name="AutoShape 29" descr="http://1.chart.apis.google.com/chart?cht=bvg&amp;chs=35x17&amp;chd=t:4225193.00,4504282.00,4424417.00,432361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99" name="AutoShape 30" descr="http://2.chart.apis.google.com/chart?cht=bvg&amp;chs=35x17&amp;chd=t:2814402.00,2558575.00,2558575.00,255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100" name="AutoShape 31" descr="http://4.chart.apis.google.com/chart?cht=bvg&amp;chs=35x17&amp;chd=t:453453.00,809593.00,752654.00,6767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101" name="AutoShape 32" descr="http://6.chart.apis.google.com/chart?cht=bvg&amp;chs=35x17&amp;chd=t:9551375.00,9646991.00,9688057.00,96614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102" name="AutoShape 33" descr="http://7.chart.apis.google.com/chart?cht=bvg&amp;chs=35x17&amp;chd=t:5326182.00,5142709.00,5263640.00,53378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2</xdr:row>
      <xdr:rowOff>304800</xdr:rowOff>
    </xdr:to>
    <xdr:sp macro="" textlink="">
      <xdr:nvSpPr>
        <xdr:cNvPr id="103" name="AutoShape 34" descr="http://0.chart.apis.google.com/chart?cht=bvg&amp;chs=35x17&amp;chd=t:1511482.00,1414932.00,1117331.00,137698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104" name="AutoShape 35" descr="http://1.chart.apis.google.com/chart?cht=bvg&amp;chs=35x17&amp;chd=t:1289337.00,1226631.00,1007117.00,118484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5" name="AutoShape 36" descr="http://2.chart.apis.google.com/chart?cht=bvg&amp;chs=35x17&amp;chd=t:222145.00,188301.00,110215.00,19214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5</xdr:row>
      <xdr:rowOff>304800</xdr:rowOff>
    </xdr:to>
    <xdr:sp macro="" textlink="">
      <xdr:nvSpPr>
        <xdr:cNvPr id="106" name="AutoShape 37" descr="http://3.chart.apis.google.com/chart?cht=bvg&amp;chs=35x17&amp;chd=t:26803.00,32163.00,32573.00,3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123825</xdr:rowOff>
    </xdr:to>
    <xdr:sp macro="" textlink="">
      <xdr:nvSpPr>
        <xdr:cNvPr id="107" name="AutoShape 38" descr="http://4.chart.apis.google.com/chart?cht=bvg&amp;chs=35x17&amp;chd=t:111594.00,53936.00,26425.00,384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486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104775</xdr:rowOff>
    </xdr:to>
    <xdr:sp macro="" textlink="">
      <xdr:nvSpPr>
        <xdr:cNvPr id="108" name="AutoShape 39" descr="http://5.chart.apis.google.com/chart?cht=bvg&amp;chs=35x17&amp;chd=t:2088.00,2251.00,794.00,105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8</xdr:row>
      <xdr:rowOff>304800</xdr:rowOff>
    </xdr:to>
    <xdr:sp macro="" textlink="">
      <xdr:nvSpPr>
        <xdr:cNvPr id="109" name="AutoShape 40" descr="http://6.chart.apis.google.com/chart?cht=bvg&amp;chs=35x17&amp;chd=t:54532.00,63367.00,42159.00,6023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110" name="AutoShape 41" descr="http://7.chart.apis.google.com/chart?cht=bvg&amp;chs=35x17&amp;chd=t:80735.00,100910.00,73410.00,12709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11" name="AutoShape 42" descr="http://8.chart.apis.google.com/chart?cht=bvg&amp;chs=35x17&amp;chd=t:8890.00,21259.00,4160.00,56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11</xdr:row>
      <xdr:rowOff>304800</xdr:rowOff>
    </xdr:to>
    <xdr:sp macro="" textlink="">
      <xdr:nvSpPr>
        <xdr:cNvPr id="112" name="AutoShape 43" descr="http://0.chart.apis.google.com/chart?cht=bvg&amp;chs=35x17&amp;chd=t:10535.00,9043.00,6400.00,916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12</xdr:row>
      <xdr:rowOff>304800</xdr:rowOff>
    </xdr:to>
    <xdr:sp macro="" textlink="">
      <xdr:nvSpPr>
        <xdr:cNvPr id="113" name="AutoShape 44" descr="http://1.chart.apis.google.com/chart?cht=bvg&amp;chs=35x17&amp;chd=t:100160.00,131213.00,83970.00,1419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13</xdr:row>
      <xdr:rowOff>304800</xdr:rowOff>
    </xdr:to>
    <xdr:sp macro="" textlink="">
      <xdr:nvSpPr>
        <xdr:cNvPr id="114" name="AutoShape 45" descr="http://2.chart.apis.google.com/chart?cht=bvg&amp;chs=35x17&amp;chd=t:76173.00,106229.00,67790.00,1104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14</xdr:row>
      <xdr:rowOff>304800</xdr:rowOff>
    </xdr:to>
    <xdr:sp macro="" textlink="">
      <xdr:nvSpPr>
        <xdr:cNvPr id="115" name="AutoShape 46" descr="http://3.chart.apis.google.com/chart?cht=bvg&amp;chs=35x17&amp;chd=t:61615.00,83164.00,51266.00,929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15</xdr:row>
      <xdr:rowOff>304800</xdr:rowOff>
    </xdr:to>
    <xdr:sp macro="" textlink="">
      <xdr:nvSpPr>
        <xdr:cNvPr id="116" name="AutoShape 47" descr="http://4.chart.apis.google.com/chart?cht=bvg&amp;chs=35x17&amp;chd=t:241.00,325.00,200.00,4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114300</xdr:rowOff>
    </xdr:to>
    <xdr:sp macro="" textlink="">
      <xdr:nvSpPr>
        <xdr:cNvPr id="117" name="AutoShape 48" descr="http://5.chart.apis.google.com/chart?cht=bvg&amp;chs=35x17&amp;chd=t:3524382.00,3522566.00,3363161.00,32566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19</xdr:row>
      <xdr:rowOff>304800</xdr:rowOff>
    </xdr:to>
    <xdr:sp macro="" textlink="">
      <xdr:nvSpPr>
        <xdr:cNvPr id="118" name="AutoShape 49" descr="http://6.chart.apis.google.com/chart?cht=bvg&amp;chs=35x17&amp;chd=t:2094560.00,1909311.00,1910623.00,17215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20</xdr:row>
      <xdr:rowOff>304800</xdr:rowOff>
    </xdr:to>
    <xdr:sp macro="" textlink="">
      <xdr:nvSpPr>
        <xdr:cNvPr id="119" name="AutoShape 50" descr="http://7.chart.apis.google.com/chart?cht=bvg&amp;chs=35x17&amp;chd=t:377816.00,462854.00,647248.00,6976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21</xdr:row>
      <xdr:rowOff>304800</xdr:rowOff>
    </xdr:to>
    <xdr:sp macro="" textlink="">
      <xdr:nvSpPr>
        <xdr:cNvPr id="120" name="AutoShape 51" descr="http://8.chart.apis.google.com/chart?cht=bvg&amp;chs=35x17&amp;chd=t:916434.00,1032563.00,687707.00,6456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114300</xdr:rowOff>
    </xdr:to>
    <xdr:sp macro="" textlink="">
      <xdr:nvSpPr>
        <xdr:cNvPr id="121" name="AutoShape 52" descr="http://0.chart.apis.google.com/chart?cht=bvg&amp;chs=35x17&amp;chd=t:86161.00,72563.00,66882.00,10344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23</xdr:row>
      <xdr:rowOff>304800</xdr:rowOff>
    </xdr:to>
    <xdr:sp macro="" textlink="">
      <xdr:nvSpPr>
        <xdr:cNvPr id="122" name="AutoShape 53" descr="http://1.chart.apis.google.com/chart?cht=bvg&amp;chs=35x17&amp;chd=t:49410.00,45276.00,50701.00,883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114300</xdr:rowOff>
    </xdr:to>
    <xdr:sp macro="" textlink="">
      <xdr:nvSpPr>
        <xdr:cNvPr id="123" name="AutoShape 54" descr="http://2.chart.apis.google.com/chart?cht=bvg&amp;chs=35x17&amp;chd=t:6203300.00,6199017.00,6034304.00,609449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114300</xdr:rowOff>
    </xdr:to>
    <xdr:sp macro="" textlink="">
      <xdr:nvSpPr>
        <xdr:cNvPr id="124" name="AutoShape 55" descr="http://3.chart.apis.google.com/chart?cht=bvg&amp;chs=35x17&amp;chd=t:5658278.00,5756186.00,3976201.00,55934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104775</xdr:rowOff>
    </xdr:to>
    <xdr:sp macro="" textlink="">
      <xdr:nvSpPr>
        <xdr:cNvPr id="125" name="AutoShape 56" descr="http://4.chart.apis.google.com/chart?cht=bvg&amp;chs=35x17&amp;chd=t:8511.00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304800</xdr:rowOff>
    </xdr:to>
    <xdr:sp macro="" textlink="">
      <xdr:nvSpPr>
        <xdr:cNvPr id="126" name="AutoShape 57" descr="http://5.chart.apis.google.com/chart?cht=bvg&amp;chs=35x17&amp;chd=t:382012.00,322763.00,381360.00,37734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114300</xdr:rowOff>
    </xdr:to>
    <xdr:sp macro="" textlink="">
      <xdr:nvSpPr>
        <xdr:cNvPr id="127" name="AutoShape 58" descr="http://6.chart.apis.google.com/chart?cht=bvg&amp;chs=35x17&amp;chd=t:9727682.00,9721583.00,9397465.00,93511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128" name="AutoShape 59" descr="http://7.chart.apis.google.com/chart?cht=bvg&amp;chs=35x17&amp;chd=t:5583027.00,5653756.00,5377640.00,53837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129" name="AutoShape 60" descr="http://8.chart.apis.google.com/chart?cht=bvg&amp;chs=35x17&amp;chd=t:1732630.00,1968878.00,1535838.00,15669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114300</xdr:rowOff>
    </xdr:to>
    <xdr:sp macro="" textlink="">
      <xdr:nvSpPr>
        <xdr:cNvPr id="130" name="AutoShape 61" descr="http://0.chart.apis.google.com/chart?cht=bvg&amp;chs=35x17&amp;chd=t:3850397.00,3684878.00,3841802.00,38167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114300</xdr:rowOff>
    </xdr:to>
    <xdr:sp macro="" textlink="">
      <xdr:nvSpPr>
        <xdr:cNvPr id="131" name="AutoShape 62" descr="http://1.chart.apis.google.com/chart?cht=bvg&amp;chs=35x17&amp;chd=t:4144655.00,4067826.00,4019825.00,31238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304800</xdr:rowOff>
    </xdr:to>
    <xdr:sp macro="" textlink="">
      <xdr:nvSpPr>
        <xdr:cNvPr id="132" name="AutoShape 63" descr="http://2.chart.apis.google.com/chart?cht=bvg&amp;chs=35x17&amp;chd=t:2558575.00,2558575.00,2558575.00,255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304800</xdr:rowOff>
    </xdr:to>
    <xdr:sp macro="" textlink="">
      <xdr:nvSpPr>
        <xdr:cNvPr id="133" name="AutoShape 64" descr="http://3.chart.apis.google.com/chart?cht=bvg&amp;chs=35x17&amp;chd=t:_,_,0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304800</xdr:rowOff>
    </xdr:to>
    <xdr:sp macro="" textlink="">
      <xdr:nvSpPr>
        <xdr:cNvPr id="134" name="AutoShape 65" descr="http://4.chart.apis.google.com/chart?cht=bvg&amp;chs=35x17&amp;chd=t:521743.00,499235.00,461452.00,4195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304800</xdr:rowOff>
    </xdr:to>
    <xdr:sp macro="" textlink="">
      <xdr:nvSpPr>
        <xdr:cNvPr id="135" name="AutoShape 66" descr="http://5.chart.apis.google.com/chart?cht=bvg&amp;chs=35x17&amp;chd=t:_,_,0.00,8436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3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304800</xdr:rowOff>
    </xdr:to>
    <xdr:sp macro="" textlink="">
      <xdr:nvSpPr>
        <xdr:cNvPr id="136" name="AutoShape 67" descr="http://6.chart.apis.google.com/chart?cht=bvg&amp;chs=35x17&amp;chd=t:9727682.00,9721583.00,9397465.00,93511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39</xdr:row>
      <xdr:rowOff>304800</xdr:rowOff>
    </xdr:to>
    <xdr:sp macro="" textlink="">
      <xdr:nvSpPr>
        <xdr:cNvPr id="137" name="AutoShape 68" descr="http://7.chart.apis.google.com/chart?cht=bvg&amp;chs=35x17&amp;chd=t:5583027.00,5653756.00,5377640.00,53837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6105525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2</xdr:row>
      <xdr:rowOff>0</xdr:rowOff>
    </xdr:from>
    <xdr:to>
      <xdr:col>10</xdr:col>
      <xdr:colOff>833463</xdr:colOff>
      <xdr:row>18</xdr:row>
      <xdr:rowOff>84667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2583" y="317500"/>
          <a:ext cx="2971297" cy="2624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2" name="AutoShape 1" descr="http://0.chart.apis.google.com/chart?cht=bvg&amp;chs=35x17&amp;chd=t:13668916.00,7633622.00,6189651.00,447727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3" name="AutoShape 2" descr="http://1.chart.apis.google.com/chart?cht=bvg&amp;chs=35x17&amp;chd=t:12557080.00,7077702.00,5725278.00,41546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4" name="AutoShape 3" descr="http://2.chart.apis.google.com/chart?cht=bvg&amp;chs=35x17&amp;chd=t:1111836.00,555920.00,464373.00,32261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260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5" name="AutoShape 4" descr="http://3.chart.apis.google.com/chart?cht=bvg&amp;chs=35x17&amp;chd=t:126103.00,118764.00,118291.00,9210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3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6" name="AutoShape 5" descr="http://4.chart.apis.google.com/chart?cht=bvg&amp;chs=35x17&amp;chd=t:1591.00,373.00,-956.00,21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7" name="AutoShape 6" descr="http://6.chart.apis.google.com/chart?cht=bvg&amp;chs=35x17&amp;chd=t:362817.00,214752.00,216762.00,1222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8" name="AutoShape 7" descr="http://7.chart.apis.google.com/chart?cht=bvg&amp;chs=35x17&amp;chd=t:887394.00,459559.00,366858.00,2922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6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9" name="AutoShape 8" descr="http://8.chart.apis.google.com/chart?cht=bvg&amp;chs=35x17&amp;chd=t:39275.00,13995.00,16768.00,74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41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10" name="AutoShape 9" descr="http://0.chart.apis.google.com/chart?cht=bvg&amp;chs=35x17&amp;chd=t:_,-9267.00,9525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6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11" name="AutoShape 10" descr="http://1.chart.apis.google.com/chart?cht=bvg&amp;chs=35x17&amp;chd=t:926669.00,464287.00,393151.00,2997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1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12" name="AutoShape 11" descr="http://2.chart.apis.google.com/chart?cht=bvg&amp;chs=35x17&amp;chd=t:732803.00,357466.00,279878.00,2185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13" name="AutoShape 12" descr="http://3.chart.apis.google.com/chart?cht=bvg&amp;chs=35x17&amp;chd=t:666081.00,357466.00,257138.00,2185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14" name="AutoShape 13" descr="http://4.chart.apis.google.com/chart?cht=bvg&amp;chs=35x17&amp;chd=t:14770.00,_,6103.00,559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822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15" name="AutoShape 14" descr="http://5.chart.apis.google.com/chart?cht=bvg&amp;chs=35x17&amp;chd=t:6485875.00,3635696.00,3995926.00,30478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07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16" name="AutoShape 15" descr="http://6.chart.apis.google.com/chart?cht=bvg&amp;chs=35x17&amp;chd=t:1461622.00,469023.00,618518.00,6814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26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17" name="AutoShape 16" descr="http://7.chart.apis.google.com/chart?cht=bvg&amp;chs=35x17&amp;chd=t:928100.00,629080.00,1055500.00,5153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04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8" name="AutoShape 17" descr="http://8.chart.apis.google.com/chart?cht=bvg&amp;chs=35x17&amp;chd=t:2608590.00,2129478.00,2010312.00,14578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42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19" name="AutoShape 18" descr="http://0.chart.apis.google.com/chart?cht=bvg&amp;chs=35x17&amp;chd=t:1051277.00,269594.00,248340.00,3838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8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20" name="AutoShape 19" descr="http://1.chart.apis.google.com/chart?cht=bvg&amp;chs=35x17&amp;chd=t:436286.00,138521.00,63256.00,93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21" name="AutoShape 20" descr="http://2.chart.apis.google.com/chart?cht=bvg&amp;chs=35x17&amp;chd=t:1329221.00,1227365.00,556334.00,5651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304800</xdr:rowOff>
    </xdr:to>
    <xdr:sp macro="" textlink="">
      <xdr:nvSpPr>
        <xdr:cNvPr id="22" name="AutoShape 21" descr="http://3.chart.apis.google.com/chart?cht=bvg&amp;chs=35x17&amp;chd=t:439784.00,254678.00,250365.00,2269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57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23" name="AutoShape 22" descr="http://4.chart.apis.google.com/chart?cht=bvg&amp;chs=35x17&amp;chd=t:91814.00,104795.00,92307.00,962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89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24" name="AutoShape 23" descr="http://5.chart.apis.google.com/chart?cht=bvg&amp;chs=35x17&amp;chd=t:492937.00,781240.00,104524.00,1118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25" name="AutoShape 24" descr="http://6.chart.apis.google.com/chart?cht=bvg&amp;chs=35x17&amp;chd=t:7815096.00,4863062.00,4552260.00,3613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26" name="AutoShape 25" descr="http://7.chart.apis.google.com/chart?cht=bvg&amp;chs=35x17&amp;chd=t:4572560.00,2153670.00,2083766.00,1535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27" name="AutoShape 26" descr="http://8.chart.apis.google.com/chart?cht=bvg&amp;chs=35x17&amp;chd=t:4559133.00,2139242.00,2002896.00,152064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sp macro="" textlink="">
      <xdr:nvSpPr>
        <xdr:cNvPr id="28" name="AutoShape 27" descr="http://0.chart.apis.google.com/chart?cht=bvg&amp;chs=35x17&amp;chd=t:13427.00,14428.00,80871.00,144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0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29" name="AutoShape 28" descr="http://1.chart.apis.google.com/chart?cht=bvg&amp;chs=35x17&amp;chd=t:3242536.00,2527241.00,2302477.00,2078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24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30" name="AutoShape 29" descr="http://2.chart.apis.google.com/chart?cht=bvg&amp;chs=35x17&amp;chd=t:468575.00,422000.00,422000.00,422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43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304800</xdr:rowOff>
    </xdr:to>
    <xdr:sp macro="" textlink="">
      <xdr:nvSpPr>
        <xdr:cNvPr id="31" name="AutoShape 30" descr="http://3.chart.apis.google.com/chart?cht=bvg&amp;chs=35x17&amp;chd=t:1385224.00,869140.00,869140.00,8691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82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32" name="AutoShape 31" descr="http://4.chart.apis.google.com/chart?cht=bvg&amp;chs=35x17&amp;chd=t:639053.00,560148.00,465964.00,3510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20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33" name="AutoShape 32" descr="http://5.chart.apis.google.com/chart?cht=bvg&amp;chs=35x17&amp;chd=t:_,182151.00,166017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6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34" name="AutoShape 33" descr="http://6.chart.apis.google.com/chart?cht=bvg&amp;chs=35x17&amp;chd=t:7815096.00,4863062.00,4552260.00,3613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35" name="AutoShape 1" descr="http://0.chart.apis.google.com/chart?cht=bvg&amp;chs=35x17&amp;chd=t:5761451.00,5267603.00,4961315.00,44605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36" name="AutoShape 2" descr="http://1.chart.apis.google.com/chart?cht=bvg&amp;chs=35x17&amp;chd=t:4984219.00,4718955.00,4401835.00,39992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37" name="AutoShape 3" descr="http://2.chart.apis.google.com/chart?cht=bvg&amp;chs=35x17&amp;chd=t:777232.00,548649.00,559480.00,46129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260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38" name="AutoShape 4" descr="http://3.chart.apis.google.com/chart?cht=bvg&amp;chs=35x17&amp;chd=t:131573.00,159117.00,163990.00,15811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3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39" name="AutoShape 5" descr="http://4.chart.apis.google.com/chart?cht=bvg&amp;chs=35x17&amp;chd=t:227120.00,145820.00,178261.00,5044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40" name="AutoShape 6" descr="http://5.chart.apis.google.com/chart?cht=bvg&amp;chs=35x17&amp;chd=t:7832.00,5902.00,11474.00,916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41" name="AutoShape 7" descr="http://6.chart.apis.google.com/chart?cht=bvg&amp;chs=35x17&amp;chd=t:211778.00,189504.00,176337.00,23881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42" name="AutoShape 8" descr="http://7.chart.apis.google.com/chart?cht=bvg&amp;chs=35x17&amp;chd=t:494021.00,366539.00,357398.00,-1330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6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43" name="AutoShape 9" descr="http://8.chart.apis.google.com/chart?cht=bvg&amp;chs=35x17&amp;chd=t:52218.00,90678.00,16133.00,1516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41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44" name="AutoShape 10" descr="http://0.chart.apis.google.com/chart?cht=bvg&amp;chs=35x17&amp;chd=t:_,28474.00,22343.00,1458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6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45" name="AutoShape 11" descr="http://1.chart.apis.google.com/chart?cht=bvg&amp;chs=35x17&amp;chd=t:546239.00,485691.00,395874.00,331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1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46" name="AutoShape 12" descr="http://2.chart.apis.google.com/chart?cht=bvg&amp;chs=35x17&amp;chd=t:432691.00,402086.00,313773.00,75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47" name="AutoShape 13" descr="http://3.chart.apis.google.com/chart?cht=bvg&amp;chs=35x17&amp;chd=t:368091.00,341140.00,239359.00,1092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48" name="AutoShape 14" descr="http://4.chart.apis.google.com/chart?cht=bvg&amp;chs=35x17&amp;chd=t:1315.00,1333.00,1029.00,4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822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49" name="AutoShape 15" descr="http://5.chart.apis.google.com/chart?cht=bvg&amp;chs=35x17&amp;chd=t:3628092.00,3257897.00,3445352.00,322764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07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50" name="AutoShape 16" descr="http://6.chart.apis.google.com/chart?cht=bvg&amp;chs=35x17&amp;chd=t:2236855.00,1719356.00,1995074.00,10889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26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51" name="AutoShape 17" descr="http://7.chart.apis.google.com/chart?cht=bvg&amp;chs=35x17&amp;chd=t:402259.00,677679.00,577348.00,14233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04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52" name="AutoShape 18" descr="http://8.chart.apis.google.com/chart?cht=bvg&amp;chs=35x17&amp;chd=t:849952.00,645993.00,665165.00,18808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42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53" name="AutoShape 19" descr="http://0.chart.apis.google.com/chart?cht=bvg&amp;chs=35x17&amp;chd=t:102836.00,103035.00,111056.00,8326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8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54" name="AutoShape 20" descr="http://1.chart.apis.google.com/chart?cht=bvg&amp;chs=35x17&amp;chd=t:36190.00,111835.00,96708.00,321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55" name="AutoShape 21" descr="http://2.chart.apis.google.com/chart?cht=bvg&amp;chs=35x17&amp;chd=t:6028072.00,6091982.00,6102275.00,470434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0</xdr:rowOff>
    </xdr:to>
    <xdr:sp macro="" textlink="">
      <xdr:nvSpPr>
        <xdr:cNvPr id="56" name="AutoShape 22" descr="http://3.chart.apis.google.com/chart?cht=bvg&amp;chs=35x17&amp;chd=t:5523012.00,5590499.00,5588676.00,415027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572875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57" name="AutoShape 23" descr="http://4.chart.apis.google.com/chart?cht=bvg&amp;chs=35x17&amp;chd=t:8511.00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89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58" name="AutoShape 24" descr="http://5.chart.apis.google.com/chart?cht=bvg&amp;chs=35x17&amp;chd=t:370122.00,378303.00,356755.00,3453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59" name="AutoShape 25" descr="http://6.chart.apis.google.com/chart?cht=bvg&amp;chs=35x17&amp;chd=t:9656164.00,9349879.00,9547627.00,79319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60" name="AutoShape 26" descr="http://7.chart.apis.google.com/chart?cht=bvg&amp;chs=35x17&amp;chd=t:5330725.00,5377457.00,5925150.00,46191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61" name="AutoShape 27" descr="http://8.chart.apis.google.com/chart?cht=bvg&amp;chs=35x17&amp;chd=t:2177980.00,1521849.00,1819991.00,159630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sp macro="" textlink="">
      <xdr:nvSpPr>
        <xdr:cNvPr id="62" name="AutoShape 28" descr="http://0.chart.apis.google.com/chart?cht=bvg&amp;chs=35x17&amp;chd=t:3152745.00,3855608.00,4105158.00,302284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0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63" name="AutoShape 29" descr="http://1.chart.apis.google.com/chart?cht=bvg&amp;chs=35x17&amp;chd=t:4325439.00,3130771.00,2818638.00,25895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24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64" name="AutoShape 30" descr="http://2.chart.apis.google.com/chart?cht=bvg&amp;chs=35x17&amp;chd=t:2558575.00,2558575.00,2326000.00,2326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43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65" name="AutoShape 31" descr="http://4.chart.apis.google.com/chart?cht=bvg&amp;chs=35x17&amp;chd=t:678409.00,426453.00,285800.00,1061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20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66" name="AutoShape 32" descr="http://5.chart.apis.google.com/chart?cht=bvg&amp;chs=35x17&amp;chd=t:_,841651.00,803839.00,7233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6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67" name="AutoShape 33" descr="http://6.chart.apis.google.com/chart?cht=bvg&amp;chs=35x17&amp;chd=t:9656164.00,9349879.00,9547627.00,79319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123825</xdr:rowOff>
    </xdr:to>
    <xdr:sp macro="" textlink="">
      <xdr:nvSpPr>
        <xdr:cNvPr id="68" name="AutoShape 34" descr="http://7.chart.apis.google.com/chart?cht=bvg&amp;chs=35x17&amp;chd=t:5330725.00,5377457.00,5925150.00,46191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6305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2" name="AutoShape 1" descr="http://0.chart.apis.google.com/chart?cht=bvg&amp;chs=35x17&amp;chd=t:5316662.00,5002814.00,3142215.00,54759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3" name="AutoShape 2" descr="http://1.chart.apis.google.com/chart?cht=bvg&amp;chs=35x17&amp;chd=t:4857190.00,4591474.00,2822528.00,49899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4" name="AutoShape 3" descr="http://2.chart.apis.google.com/chart?cht=bvg&amp;chs=35x17&amp;chd=t:459471.00,411341.00,319687.00,4859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5" name="AutoShape 4" descr="http://3.chart.apis.google.com/chart?cht=bvg&amp;chs=35x17&amp;chd=t:39599.00,40786.00,30276.00,523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6" name="AutoShape 5" descr="http://4.chart.apis.google.com/chart?cht=bvg&amp;chs=35x17&amp;chd=t:39.00,_,36.00,3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7" name="AutoShape 6" descr="http://5.chart.apis.google.com/chart?cht=bvg&amp;chs=35x17&amp;chd=t:68.00,717.00,1103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8" name="AutoShape 7" descr="http://6.chart.apis.google.com/chart?cht=bvg&amp;chs=35x17&amp;chd=t:72209.00,24659.00,79019.00,2131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9" name="AutoShape 8" descr="http://7.chart.apis.google.com/chart?cht=bvg&amp;chs=35x17&amp;chd=t:440331.00,432276.00,274412.00,33176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10" name="AutoShape 9" descr="http://8.chart.apis.google.com/chart?cht=bvg&amp;chs=35x17&amp;chd=t:15265.00,10337.00,15569.00,157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11" name="AutoShape 10" descr="http://1.chart.apis.google.com/chart?cht=bvg&amp;chs=35x17&amp;chd=t:455596.00,442612.00,289982.00,3475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12" name="AutoShape 11" descr="http://2.chart.apis.google.com/chart?cht=bvg&amp;chs=35x17&amp;chd=t:365987.00,354916.00,240538.00,2837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13" name="AutoShape 12" descr="http://3.chart.apis.google.com/chart?cht=bvg&amp;chs=35x17&amp;chd=t:365987.00,354916.00,240538.00,25226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14" name="AutoShape 13" descr="http://4.chart.apis.google.com/chart?cht=bvg&amp;chs=35x17&amp;chd=t:7346.00,7206.00,4884.00,547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15" name="AutoShape 14" descr="http://5.chart.apis.google.com/chart?cht=bvg&amp;chs=35x17&amp;chd=t:8115143.00,7190422.00,6645212.00,64627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16" name="AutoShape 15" descr="http://6.chart.apis.google.com/chart?cht=bvg&amp;chs=35x17&amp;chd=t:2139299.00,1360997.00,1094320.00,144162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17" name="AutoShape 16" descr="http://7.chart.apis.google.com/chart?cht=bvg&amp;chs=35x17&amp;chd=t:1742000.00,1386000.00,1206100.00,9481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8" name="AutoShape 17" descr="http://8.chart.apis.google.com/chart?cht=bvg&amp;chs=35x17&amp;chd=t:2753735.00,2654120.00,2554426.00,260948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19" name="AutoShape 18" descr="http://0.chart.apis.google.com/chart?cht=bvg&amp;chs=35x17&amp;chd=t:992171.00,1286267.00,1311724.00,104272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20" name="AutoShape 19" descr="http://1.chart.apis.google.com/chart?cht=bvg&amp;chs=35x17&amp;chd=t:487937.00,503038.00,478642.00,42080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21" name="AutoShape 20" descr="http://2.chart.apis.google.com/chart?cht=bvg&amp;chs=35x17&amp;chd=t:1041522.00,1038201.00,980604.00,13444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114300</xdr:rowOff>
    </xdr:to>
    <xdr:sp macro="" textlink="">
      <xdr:nvSpPr>
        <xdr:cNvPr id="22" name="AutoShape 21" descr="http://3.chart.apis.google.com/chart?cht=bvg&amp;chs=35x17&amp;chd=t:464835.00,442474.00,454547.00,4397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23" name="AutoShape 22" descr="http://4.chart.apis.google.com/chart?cht=bvg&amp;chs=35x17&amp;chd=t:81896.00,86693.00,91017.00,9181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24" name="AutoShape 23" descr="http://5.chart.apis.google.com/chart?cht=bvg&amp;chs=35x17&amp;chd=t:175802.00,171559.00,127981.00,49293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25" name="AutoShape 24" descr="http://6.chart.apis.google.com/chart?cht=bvg&amp;chs=35x17&amp;chd=t:9156664.00,8228622.00,7625817.00,78071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26" name="AutoShape 25" descr="http://7.chart.apis.google.com/chart?cht=bvg&amp;chs=35x17&amp;chd=t:5128032.00,4696936.00,4142743.00,456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27" name="AutoShape 26" descr="http://8.chart.apis.google.com/chart?cht=bvg&amp;chs=35x17&amp;chd=t:5115988.00,4684274.00,4129282.00,45512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28" name="AutoShape 27" descr="http://0.chart.apis.google.com/chart?cht=bvg&amp;chs=35x17&amp;chd=t:12044.00,12662.00,13461.00,134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29" name="AutoShape 28" descr="http://1.chart.apis.google.com/chart?cht=bvg&amp;chs=35x17&amp;chd=t:4028633.00,3531687.00,3483073.00,324253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30" name="AutoShape 29" descr="http://2.chart.apis.google.com/chart?cht=bvg&amp;chs=35x17&amp;chd=t:491971.00,468575.00,468575.00,46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304800</xdr:rowOff>
    </xdr:to>
    <xdr:sp macro="" textlink="">
      <xdr:nvSpPr>
        <xdr:cNvPr id="31" name="AutoShape 30" descr="http://3.chart.apis.google.com/chart?cht=bvg&amp;chs=35x17&amp;chd=t:1492788.00,1385224.00,1385224.00,13852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32" name="AutoShape 31" descr="http://4.chart.apis.google.com/chart?cht=bvg&amp;chs=35x17&amp;chd=t:974664.00,608677.00,879591.00,6390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33" name="AutoShape 32" descr="http://6.chart.apis.google.com/chart?cht=bvg&amp;chs=35x17&amp;chd=t:9156664.00,8228622.00,7625817.00,78071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34" name="AutoShape 33" descr="http://7.chart.apis.google.com/chart?cht=bvg&amp;chs=35x17&amp;chd=t:5128032.00,4696936.00,4142743.00,456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2</xdr:row>
      <xdr:rowOff>304800</xdr:rowOff>
    </xdr:to>
    <xdr:sp macro="" textlink="">
      <xdr:nvSpPr>
        <xdr:cNvPr id="35" name="AutoShape 34" descr="http://0.chart.apis.google.com/chart?cht=bvg&amp;chs=35x17&amp;chd=t:3818960.00,2777244.00,1596812.00,26405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36" name="AutoShape 35" descr="http://1.chart.apis.google.com/chart?cht=bvg&amp;chs=35x17&amp;chd=t:3529292.00,2565021.00,1472828.00,245950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37" name="AutoShape 36" descr="http://2.chart.apis.google.com/chart?cht=bvg&amp;chs=35x17&amp;chd=t:289667.00,212223.00,123985.00,1810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5</xdr:row>
      <xdr:rowOff>304800</xdr:rowOff>
    </xdr:to>
    <xdr:sp macro="" textlink="">
      <xdr:nvSpPr>
        <xdr:cNvPr id="38" name="AutoShape 37" descr="http://3.chart.apis.google.com/chart?cht=bvg&amp;chs=35x17&amp;chd=t:24981.00,24346.00,24465.00,353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114300</xdr:rowOff>
    </xdr:to>
    <xdr:sp macro="" textlink="">
      <xdr:nvSpPr>
        <xdr:cNvPr id="39" name="AutoShape 38" descr="http://4.chart.apis.google.com/chart?cht=bvg&amp;chs=35x17&amp;chd=t:624.00,622.00,5.00,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104775</xdr:rowOff>
    </xdr:to>
    <xdr:sp macro="" textlink="">
      <xdr:nvSpPr>
        <xdr:cNvPr id="40" name="AutoShape 39" descr="http://5.chart.apis.google.com/chart?cht=bvg&amp;chs=35x17&amp;chd=t:_,_,0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8</xdr:row>
      <xdr:rowOff>304800</xdr:rowOff>
    </xdr:to>
    <xdr:sp macro="" textlink="">
      <xdr:nvSpPr>
        <xdr:cNvPr id="41" name="AutoShape 40" descr="http://6.chart.apis.google.com/chart?cht=bvg&amp;chs=35x17&amp;chd=t:46650.00,46463.00,56579.00,780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42" name="AutoShape 41" descr="http://7.chart.apis.google.com/chart?cht=bvg&amp;chs=35x17&amp;chd=t:270815.00,192053.00,92762.00,1382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43" name="AutoShape 42" descr="http://8.chart.apis.google.com/chart?cht=bvg&amp;chs=35x17&amp;chd=t:5726.00,11430.00,6327.00,-773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11</xdr:row>
      <xdr:rowOff>304800</xdr:rowOff>
    </xdr:to>
    <xdr:sp macro="" textlink="">
      <xdr:nvSpPr>
        <xdr:cNvPr id="44" name="AutoShape 43" descr="http://0.chart.apis.google.com/chart?cht=bvg&amp;chs=35x17&amp;chd=t:_,_,0.00,37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12</xdr:row>
      <xdr:rowOff>304800</xdr:rowOff>
    </xdr:to>
    <xdr:sp macro="" textlink="">
      <xdr:nvSpPr>
        <xdr:cNvPr id="45" name="AutoShape 44" descr="http://1.chart.apis.google.com/chart?cht=bvg&amp;chs=35x17&amp;chd=t:276541.00,203483.00,99089.00,13433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13</xdr:row>
      <xdr:rowOff>304800</xdr:rowOff>
    </xdr:to>
    <xdr:sp macro="" textlink="">
      <xdr:nvSpPr>
        <xdr:cNvPr id="46" name="AutoShape 45" descr="http://2.chart.apis.google.com/chart?cht=bvg&amp;chs=35x17&amp;chd=t:210241.00,159005.00,79845.00,1009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14</xdr:row>
      <xdr:rowOff>304800</xdr:rowOff>
    </xdr:to>
    <xdr:sp macro="" textlink="">
      <xdr:nvSpPr>
        <xdr:cNvPr id="47" name="AutoShape 46" descr="http://3.chart.apis.google.com/chart?cht=bvg&amp;chs=35x17&amp;chd=t:198617.00,141483.00,73714.00,9257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15</xdr:row>
      <xdr:rowOff>304800</xdr:rowOff>
    </xdr:to>
    <xdr:sp macro="" textlink="">
      <xdr:nvSpPr>
        <xdr:cNvPr id="48" name="AutoShape 47" descr="http://4.chart.apis.google.com/chart?cht=bvg&amp;chs=35x17&amp;chd=t:4447.00,3190.00,1662.00,219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114300</xdr:rowOff>
    </xdr:to>
    <xdr:sp macro="" textlink="">
      <xdr:nvSpPr>
        <xdr:cNvPr id="49" name="AutoShape 48" descr="http://5.chart.apis.google.com/chart?cht=bvg&amp;chs=35x17&amp;chd=t:5749137.00,4878681.00,4185404.00,363569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19</xdr:row>
      <xdr:rowOff>304800</xdr:rowOff>
    </xdr:to>
    <xdr:sp macro="" textlink="">
      <xdr:nvSpPr>
        <xdr:cNvPr id="50" name="AutoShape 49" descr="http://6.chart.apis.google.com/chart?cht=bvg&amp;chs=35x17&amp;chd=t:1250110.00,882142.00,881895.00,46902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20</xdr:row>
      <xdr:rowOff>304800</xdr:rowOff>
    </xdr:to>
    <xdr:sp macro="" textlink="">
      <xdr:nvSpPr>
        <xdr:cNvPr id="51" name="AutoShape 50" descr="http://7.chart.apis.google.com/chart?cht=bvg&amp;chs=35x17&amp;chd=t:1023100.00,1098100.00,903100.00,6290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21</xdr:row>
      <xdr:rowOff>304800</xdr:rowOff>
    </xdr:to>
    <xdr:sp macro="" textlink="">
      <xdr:nvSpPr>
        <xdr:cNvPr id="52" name="AutoShape 51" descr="http://8.chart.apis.google.com/chart?cht=bvg&amp;chs=35x17&amp;chd=t:2149442.00,1926354.00,1783691.00,21294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114300</xdr:rowOff>
    </xdr:to>
    <xdr:sp macro="" textlink="">
      <xdr:nvSpPr>
        <xdr:cNvPr id="53" name="AutoShape 52" descr="http://0.chart.apis.google.com/chart?cht=bvg&amp;chs=35x17&amp;chd=t:998774.00,722205.00,469821.00,2695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23</xdr:row>
      <xdr:rowOff>304800</xdr:rowOff>
    </xdr:to>
    <xdr:sp macro="" textlink="">
      <xdr:nvSpPr>
        <xdr:cNvPr id="54" name="AutoShape 53" descr="http://1.chart.apis.google.com/chart?cht=bvg&amp;chs=35x17&amp;chd=t:327711.00,249879.00,146897.00,13852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114300</xdr:rowOff>
    </xdr:to>
    <xdr:sp macro="" textlink="">
      <xdr:nvSpPr>
        <xdr:cNvPr id="55" name="AutoShape 54" descr="http://2.chart.apis.google.com/chart?cht=bvg&amp;chs=35x17&amp;chd=t:927509.00,837828.00,811442.00,12273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114300</xdr:rowOff>
    </xdr:to>
    <xdr:sp macro="" textlink="">
      <xdr:nvSpPr>
        <xdr:cNvPr id="56" name="AutoShape 55" descr="http://3.chart.apis.google.com/chart?cht=bvg&amp;chs=35x17&amp;chd=t:429072.00,359227.00,258520.00,2546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104775</xdr:rowOff>
    </xdr:to>
    <xdr:sp macro="" textlink="">
      <xdr:nvSpPr>
        <xdr:cNvPr id="57" name="AutoShape 56" descr="http://4.chart.apis.google.com/chart?cht=bvg&amp;chs=35x17&amp;chd=t:102405.00,103202.00,103999.00,1047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304800</xdr:rowOff>
    </xdr:to>
    <xdr:sp macro="" textlink="">
      <xdr:nvSpPr>
        <xdr:cNvPr id="58" name="AutoShape 57" descr="http://5.chart.apis.google.com/chart?cht=bvg&amp;chs=35x17&amp;chd=t:177829.00,163402.00,280381.00,7812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114300</xdr:rowOff>
    </xdr:to>
    <xdr:sp macro="" textlink="">
      <xdr:nvSpPr>
        <xdr:cNvPr id="59" name="AutoShape 58" descr="http://6.chart.apis.google.com/chart?cht=bvg&amp;chs=35x17&amp;chd=t:6676646.00,5716509.00,4996847.00,48630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60" name="AutoShape 59" descr="http://7.chart.apis.google.com/chart?cht=bvg&amp;chs=35x17&amp;chd=t:3717408.00,3013284.00,2216815.00,21536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61" name="AutoShape 60" descr="http://8.chart.apis.google.com/chart?cht=bvg&amp;chs=35x17&amp;chd=t:3703962.00,2999593.00,2200438.00,213924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114300</xdr:rowOff>
    </xdr:to>
    <xdr:sp macro="" textlink="">
      <xdr:nvSpPr>
        <xdr:cNvPr id="62" name="AutoShape 61" descr="http://0.chart.apis.google.com/chart?cht=bvg&amp;chs=35x17&amp;chd=t:13447.00,13691.00,16378.00,144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114300</xdr:rowOff>
    </xdr:to>
    <xdr:sp macro="" textlink="">
      <xdr:nvSpPr>
        <xdr:cNvPr id="63" name="AutoShape 62" descr="http://1.chart.apis.google.com/chart?cht=bvg&amp;chs=35x17&amp;chd=t:2959237.00,2703225.00,2780031.00,252724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304800</xdr:rowOff>
    </xdr:to>
    <xdr:sp macro="" textlink="">
      <xdr:nvSpPr>
        <xdr:cNvPr id="64" name="AutoShape 63" descr="http://2.chart.apis.google.com/chart?cht=bvg&amp;chs=35x17&amp;chd=t:432530.00,422000.00,422000.00,422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304800</xdr:rowOff>
    </xdr:to>
    <xdr:sp macro="" textlink="">
      <xdr:nvSpPr>
        <xdr:cNvPr id="65" name="AutoShape 64" descr="http://3.chart.apis.google.com/chart?cht=bvg&amp;chs=35x17&amp;chd=t:895421.00,869140.00,869140.00,8691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304800</xdr:rowOff>
    </xdr:to>
    <xdr:sp macro="" textlink="">
      <xdr:nvSpPr>
        <xdr:cNvPr id="66" name="AutoShape 65" descr="http://4.chart.apis.google.com/chart?cht=bvg&amp;chs=35x17&amp;chd=t:664294.00,465842.00,629145.00,56014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304800</xdr:rowOff>
    </xdr:to>
    <xdr:sp macro="" textlink="">
      <xdr:nvSpPr>
        <xdr:cNvPr id="67" name="AutoShape 66" descr="http://5.chart.apis.google.com/chart?cht=bvg&amp;chs=35x17&amp;chd=t:_,_,0.00,18215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3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304800</xdr:rowOff>
    </xdr:to>
    <xdr:sp macro="" textlink="">
      <xdr:nvSpPr>
        <xdr:cNvPr id="68" name="AutoShape 67" descr="http://6.chart.apis.google.com/chart?cht=bvg&amp;chs=35x17&amp;chd=t:6676646.00,5716509.00,4996847.00,48630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39</xdr:row>
      <xdr:rowOff>304800</xdr:rowOff>
    </xdr:to>
    <xdr:sp macro="" textlink="">
      <xdr:nvSpPr>
        <xdr:cNvPr id="69" name="AutoShape 68" descr="http://7.chart.apis.google.com/chart?cht=bvg&amp;chs=35x17&amp;chd=t:3717408.00,3013284.00,2216815.00,21536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6105525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70" name="AutoShape 1" descr="http://0.chart.apis.google.com/chart?cht=bvg&amp;chs=35x17&amp;chd=t:1602141.00,1737110.00,1533691.00,16759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71" name="AutoShape 2" descr="http://1.chart.apis.google.com/chart?cht=bvg&amp;chs=35x17&amp;chd=t:1416913.00,1520026.00,1383687.00,14242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72" name="AutoShape 3" descr="http://2.chart.apis.google.com/chart?cht=bvg&amp;chs=35x17&amp;chd=t:185229.00,217084.00,150004.00,25162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73" name="AutoShape 4" descr="http://3.chart.apis.google.com/chart?cht=bvg&amp;chs=35x17&amp;chd=t:35559.00,29031.00,47056.00,4046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123825</xdr:rowOff>
    </xdr:to>
    <xdr:sp macro="" textlink="">
      <xdr:nvSpPr>
        <xdr:cNvPr id="74" name="AutoShape 5" descr="http://4.chart.apis.google.com/chart?cht=bvg&amp;chs=35x17&amp;chd=t:31153.00,28131.00,36109.00,326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486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75" name="AutoShape 6" descr="http://5.chart.apis.google.com/chart?cht=bvg&amp;chs=35x17&amp;chd=t:1828.00,1742.00,1747.00,180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76" name="AutoShape 7" descr="http://6.chart.apis.google.com/chart?cht=bvg&amp;chs=35x17&amp;chd=t:56918.00,60991.00,50143.00,534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77" name="AutoShape 8" descr="http://7.chart.apis.google.com/chart?cht=bvg&amp;chs=35x17&amp;chd=t:130889.00,159322.00,115114.00,20410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78" name="AutoShape 9" descr="http://8.chart.apis.google.com/chart?cht=bvg&amp;chs=35x17&amp;chd=t:10930.00,16810.00,6913.00,1827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79" name="AutoShape 10" descr="http://0.chart.apis.google.com/chart?cht=bvg&amp;chs=35x17&amp;chd=t:7761.00,_,_,59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80" name="AutoShape 11" descr="http://1.chart.apis.google.com/chart?cht=bvg&amp;chs=35x17&amp;chd=t:149579.00,176132.00,122027.00,22832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81" name="AutoShape 12" descr="http://2.chart.apis.google.com/chart?cht=bvg&amp;chs=35x17&amp;chd=t:126571.00,142832.00,99203.00,1786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82" name="AutoShape 13" descr="http://3.chart.apis.google.com/chart?cht=bvg&amp;chs=35x17&amp;chd=t:108912.00,109269.00,74245.00,1547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83" name="AutoShape 14" descr="http://4.chart.apis.google.com/chart?cht=bvg&amp;chs=35x17&amp;chd=t:387.00,427.00,290.00,60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84" name="AutoShape 15" descr="http://5.chart.apis.google.com/chart?cht=bvg&amp;chs=35x17&amp;chd=t:4009286.00,3906772.00,3835486.00,36411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85" name="AutoShape 16" descr="http://6.chart.apis.google.com/chart?cht=bvg&amp;chs=35x17&amp;chd=t:1895814.00,1899107.00,2134156.00,22353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86" name="AutoShape 17" descr="http://7.chart.apis.google.com/chart?cht=bvg&amp;chs=35x17&amp;chd=t:1057500.00,931742.00,475342.00,40375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87" name="AutoShape 18" descr="http://8.chart.apis.google.com/chart?cht=bvg&amp;chs=35x17&amp;chd=t:951046.00,987830.00,1132998.00,8630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88" name="AutoShape 19" descr="http://0.chart.apis.google.com/chart?cht=bvg&amp;chs=35x17&amp;chd=t:62814.00,51051.00,46780.00,10283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89" name="AutoShape 20" descr="http://1.chart.apis.google.com/chart?cht=bvg&amp;chs=35x17&amp;chd=t:42113.00,37042.00,46210.00,361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90" name="AutoShape 21" descr="http://2.chart.apis.google.com/chart?cht=bvg&amp;chs=35x17&amp;chd=t:5542089.00,5740219.00,5852572.00,602029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114300</xdr:rowOff>
    </xdr:to>
    <xdr:sp macro="" textlink="">
      <xdr:nvSpPr>
        <xdr:cNvPr id="91" name="AutoShape 22" descr="http://3.chart.apis.google.com/chart?cht=bvg&amp;chs=35x17&amp;chd=t:5184835.00,5302224.00,5401896.00,55228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92" name="AutoShape 23" descr="http://4.chart.apis.google.com/chart?cht=bvg&amp;chs=35x17&amp;chd=t:_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93" name="AutoShape 24" descr="http://5.chart.apis.google.com/chart?cht=bvg&amp;chs=35x17&amp;chd=t:227206.00,292059.00,309846.00,3715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94" name="AutoShape 25" descr="http://6.chart.apis.google.com/chart?cht=bvg&amp;chs=35x17&amp;chd=t:9551375.00,9646991.00,9688057.00,96614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95" name="AutoShape 26" descr="http://7.chart.apis.google.com/chart?cht=bvg&amp;chs=35x17&amp;chd=t:5326182.00,5142709.00,5263640.00,53378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96" name="AutoShape 27" descr="http://8.chart.apis.google.com/chart?cht=bvg&amp;chs=35x17&amp;chd=t:2143823.00,1842224.00,2142338.00,210024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97" name="AutoShape 28" descr="http://0.chart.apis.google.com/chart?cht=bvg&amp;chs=35x17&amp;chd=t:3182359.00,3300485.00,3121303.00,32376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98" name="AutoShape 29" descr="http://1.chart.apis.google.com/chart?cht=bvg&amp;chs=35x17&amp;chd=t:4225193.00,4504282.00,4424417.00,432361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99" name="AutoShape 30" descr="http://2.chart.apis.google.com/chart?cht=bvg&amp;chs=35x17&amp;chd=t:2814402.00,2558575.00,2558575.00,255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100" name="AutoShape 31" descr="http://4.chart.apis.google.com/chart?cht=bvg&amp;chs=35x17&amp;chd=t:453453.00,809593.00,752654.00,6767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101" name="AutoShape 32" descr="http://6.chart.apis.google.com/chart?cht=bvg&amp;chs=35x17&amp;chd=t:9551375.00,9646991.00,9688057.00,96614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102" name="AutoShape 33" descr="http://7.chart.apis.google.com/chart?cht=bvg&amp;chs=35x17&amp;chd=t:5326182.00,5142709.00,5263640.00,53378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2</xdr:row>
      <xdr:rowOff>304800</xdr:rowOff>
    </xdr:to>
    <xdr:sp macro="" textlink="">
      <xdr:nvSpPr>
        <xdr:cNvPr id="103" name="AutoShape 34" descr="http://0.chart.apis.google.com/chart?cht=bvg&amp;chs=35x17&amp;chd=t:1511482.00,1414932.00,1117331.00,137698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104" name="AutoShape 35" descr="http://1.chart.apis.google.com/chart?cht=bvg&amp;chs=35x17&amp;chd=t:1289337.00,1226631.00,1007117.00,118484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5" name="AutoShape 36" descr="http://2.chart.apis.google.com/chart?cht=bvg&amp;chs=35x17&amp;chd=t:222145.00,188301.00,110215.00,19214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5</xdr:row>
      <xdr:rowOff>304800</xdr:rowOff>
    </xdr:to>
    <xdr:sp macro="" textlink="">
      <xdr:nvSpPr>
        <xdr:cNvPr id="106" name="AutoShape 37" descr="http://3.chart.apis.google.com/chart?cht=bvg&amp;chs=35x17&amp;chd=t:26803.00,32163.00,32573.00,3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123825</xdr:rowOff>
    </xdr:to>
    <xdr:sp macro="" textlink="">
      <xdr:nvSpPr>
        <xdr:cNvPr id="107" name="AutoShape 38" descr="http://4.chart.apis.google.com/chart?cht=bvg&amp;chs=35x17&amp;chd=t:111594.00,53936.00,26425.00,384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486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104775</xdr:rowOff>
    </xdr:to>
    <xdr:sp macro="" textlink="">
      <xdr:nvSpPr>
        <xdr:cNvPr id="108" name="AutoShape 39" descr="http://5.chart.apis.google.com/chart?cht=bvg&amp;chs=35x17&amp;chd=t:2088.00,2251.00,794.00,105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8</xdr:row>
      <xdr:rowOff>304800</xdr:rowOff>
    </xdr:to>
    <xdr:sp macro="" textlink="">
      <xdr:nvSpPr>
        <xdr:cNvPr id="109" name="AutoShape 40" descr="http://6.chart.apis.google.com/chart?cht=bvg&amp;chs=35x17&amp;chd=t:54532.00,63367.00,42159.00,6023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110" name="AutoShape 41" descr="http://7.chart.apis.google.com/chart?cht=bvg&amp;chs=35x17&amp;chd=t:80735.00,100910.00,73410.00,12709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11" name="AutoShape 42" descr="http://8.chart.apis.google.com/chart?cht=bvg&amp;chs=35x17&amp;chd=t:8890.00,21259.00,4160.00,56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11</xdr:row>
      <xdr:rowOff>304800</xdr:rowOff>
    </xdr:to>
    <xdr:sp macro="" textlink="">
      <xdr:nvSpPr>
        <xdr:cNvPr id="112" name="AutoShape 43" descr="http://0.chart.apis.google.com/chart?cht=bvg&amp;chs=35x17&amp;chd=t:10535.00,9043.00,6400.00,916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12</xdr:row>
      <xdr:rowOff>304800</xdr:rowOff>
    </xdr:to>
    <xdr:sp macro="" textlink="">
      <xdr:nvSpPr>
        <xdr:cNvPr id="113" name="AutoShape 44" descr="http://1.chart.apis.google.com/chart?cht=bvg&amp;chs=35x17&amp;chd=t:100160.00,131213.00,83970.00,1419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13</xdr:row>
      <xdr:rowOff>304800</xdr:rowOff>
    </xdr:to>
    <xdr:sp macro="" textlink="">
      <xdr:nvSpPr>
        <xdr:cNvPr id="114" name="AutoShape 45" descr="http://2.chart.apis.google.com/chart?cht=bvg&amp;chs=35x17&amp;chd=t:76173.00,106229.00,67790.00,1104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14</xdr:row>
      <xdr:rowOff>304800</xdr:rowOff>
    </xdr:to>
    <xdr:sp macro="" textlink="">
      <xdr:nvSpPr>
        <xdr:cNvPr id="115" name="AutoShape 46" descr="http://3.chart.apis.google.com/chart?cht=bvg&amp;chs=35x17&amp;chd=t:61615.00,83164.00,51266.00,929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15</xdr:row>
      <xdr:rowOff>304800</xdr:rowOff>
    </xdr:to>
    <xdr:sp macro="" textlink="">
      <xdr:nvSpPr>
        <xdr:cNvPr id="116" name="AutoShape 47" descr="http://4.chart.apis.google.com/chart?cht=bvg&amp;chs=35x17&amp;chd=t:241.00,325.00,200.00,4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114300</xdr:rowOff>
    </xdr:to>
    <xdr:sp macro="" textlink="">
      <xdr:nvSpPr>
        <xdr:cNvPr id="117" name="AutoShape 48" descr="http://5.chart.apis.google.com/chart?cht=bvg&amp;chs=35x17&amp;chd=t:3524382.00,3522566.00,3363161.00,32566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19</xdr:row>
      <xdr:rowOff>304800</xdr:rowOff>
    </xdr:to>
    <xdr:sp macro="" textlink="">
      <xdr:nvSpPr>
        <xdr:cNvPr id="118" name="AutoShape 49" descr="http://6.chart.apis.google.com/chart?cht=bvg&amp;chs=35x17&amp;chd=t:2094560.00,1909311.00,1910623.00,17215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20</xdr:row>
      <xdr:rowOff>304800</xdr:rowOff>
    </xdr:to>
    <xdr:sp macro="" textlink="">
      <xdr:nvSpPr>
        <xdr:cNvPr id="119" name="AutoShape 50" descr="http://7.chart.apis.google.com/chart?cht=bvg&amp;chs=35x17&amp;chd=t:377816.00,462854.00,647248.00,6976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21</xdr:row>
      <xdr:rowOff>304800</xdr:rowOff>
    </xdr:to>
    <xdr:sp macro="" textlink="">
      <xdr:nvSpPr>
        <xdr:cNvPr id="120" name="AutoShape 51" descr="http://8.chart.apis.google.com/chart?cht=bvg&amp;chs=35x17&amp;chd=t:916434.00,1032563.00,687707.00,6456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114300</xdr:rowOff>
    </xdr:to>
    <xdr:sp macro="" textlink="">
      <xdr:nvSpPr>
        <xdr:cNvPr id="121" name="AutoShape 52" descr="http://0.chart.apis.google.com/chart?cht=bvg&amp;chs=35x17&amp;chd=t:86161.00,72563.00,66882.00,10344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23</xdr:row>
      <xdr:rowOff>304800</xdr:rowOff>
    </xdr:to>
    <xdr:sp macro="" textlink="">
      <xdr:nvSpPr>
        <xdr:cNvPr id="122" name="AutoShape 53" descr="http://1.chart.apis.google.com/chart?cht=bvg&amp;chs=35x17&amp;chd=t:49410.00,45276.00,50701.00,883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114300</xdr:rowOff>
    </xdr:to>
    <xdr:sp macro="" textlink="">
      <xdr:nvSpPr>
        <xdr:cNvPr id="123" name="AutoShape 54" descr="http://2.chart.apis.google.com/chart?cht=bvg&amp;chs=35x17&amp;chd=t:6203300.00,6199017.00,6034304.00,609449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114300</xdr:rowOff>
    </xdr:to>
    <xdr:sp macro="" textlink="">
      <xdr:nvSpPr>
        <xdr:cNvPr id="124" name="AutoShape 55" descr="http://3.chart.apis.google.com/chart?cht=bvg&amp;chs=35x17&amp;chd=t:5658278.00,5756186.00,3976201.00,55934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104775</xdr:rowOff>
    </xdr:to>
    <xdr:sp macro="" textlink="">
      <xdr:nvSpPr>
        <xdr:cNvPr id="125" name="AutoShape 56" descr="http://4.chart.apis.google.com/chart?cht=bvg&amp;chs=35x17&amp;chd=t:8511.00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304800</xdr:rowOff>
    </xdr:to>
    <xdr:sp macro="" textlink="">
      <xdr:nvSpPr>
        <xdr:cNvPr id="126" name="AutoShape 57" descr="http://5.chart.apis.google.com/chart?cht=bvg&amp;chs=35x17&amp;chd=t:382012.00,322763.00,381360.00,37734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114300</xdr:rowOff>
    </xdr:to>
    <xdr:sp macro="" textlink="">
      <xdr:nvSpPr>
        <xdr:cNvPr id="127" name="AutoShape 58" descr="http://6.chart.apis.google.com/chart?cht=bvg&amp;chs=35x17&amp;chd=t:9727682.00,9721583.00,9397465.00,93511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128" name="AutoShape 59" descr="http://7.chart.apis.google.com/chart?cht=bvg&amp;chs=35x17&amp;chd=t:5583027.00,5653756.00,5377640.00,53837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129" name="AutoShape 60" descr="http://8.chart.apis.google.com/chart?cht=bvg&amp;chs=35x17&amp;chd=t:1732630.00,1968878.00,1535838.00,15669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114300</xdr:rowOff>
    </xdr:to>
    <xdr:sp macro="" textlink="">
      <xdr:nvSpPr>
        <xdr:cNvPr id="130" name="AutoShape 61" descr="http://0.chart.apis.google.com/chart?cht=bvg&amp;chs=35x17&amp;chd=t:3850397.00,3684878.00,3841802.00,38167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114300</xdr:rowOff>
    </xdr:to>
    <xdr:sp macro="" textlink="">
      <xdr:nvSpPr>
        <xdr:cNvPr id="131" name="AutoShape 62" descr="http://1.chart.apis.google.com/chart?cht=bvg&amp;chs=35x17&amp;chd=t:4144655.00,4067826.00,4019825.00,31238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304800</xdr:rowOff>
    </xdr:to>
    <xdr:sp macro="" textlink="">
      <xdr:nvSpPr>
        <xdr:cNvPr id="132" name="AutoShape 63" descr="http://2.chart.apis.google.com/chart?cht=bvg&amp;chs=35x17&amp;chd=t:2558575.00,2558575.00,2558575.00,255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304800</xdr:rowOff>
    </xdr:to>
    <xdr:sp macro="" textlink="">
      <xdr:nvSpPr>
        <xdr:cNvPr id="133" name="AutoShape 64" descr="http://3.chart.apis.google.com/chart?cht=bvg&amp;chs=35x17&amp;chd=t:_,_,0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304800</xdr:rowOff>
    </xdr:to>
    <xdr:sp macro="" textlink="">
      <xdr:nvSpPr>
        <xdr:cNvPr id="134" name="AutoShape 65" descr="http://4.chart.apis.google.com/chart?cht=bvg&amp;chs=35x17&amp;chd=t:521743.00,499235.00,461452.00,4195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304800</xdr:rowOff>
    </xdr:to>
    <xdr:sp macro="" textlink="">
      <xdr:nvSpPr>
        <xdr:cNvPr id="135" name="AutoShape 66" descr="http://5.chart.apis.google.com/chart?cht=bvg&amp;chs=35x17&amp;chd=t:_,_,0.00,8436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3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304800</xdr:rowOff>
    </xdr:to>
    <xdr:sp macro="" textlink="">
      <xdr:nvSpPr>
        <xdr:cNvPr id="136" name="AutoShape 67" descr="http://6.chart.apis.google.com/chart?cht=bvg&amp;chs=35x17&amp;chd=t:9727682.00,9721583.00,9397465.00,93511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39</xdr:row>
      <xdr:rowOff>304800</xdr:rowOff>
    </xdr:to>
    <xdr:sp macro="" textlink="">
      <xdr:nvSpPr>
        <xdr:cNvPr id="137" name="AutoShape 68" descr="http://7.chart.apis.google.com/chart?cht=bvg&amp;chs=35x17&amp;chd=t:5583027.00,5653756.00,5377640.00,53837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6105525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2</xdr:row>
      <xdr:rowOff>31750</xdr:rowOff>
    </xdr:from>
    <xdr:to>
      <xdr:col>10</xdr:col>
      <xdr:colOff>895321</xdr:colOff>
      <xdr:row>18</xdr:row>
      <xdr:rowOff>116417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8334" y="349250"/>
          <a:ext cx="3128404" cy="26246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2" name="AutoShape 1" descr="http://0.chart.apis.google.com/chart?cht=bvg&amp;chs=35x17&amp;chd=t:13668916.00,7633622.00,6189651.00,447727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3" name="AutoShape 2" descr="http://1.chart.apis.google.com/chart?cht=bvg&amp;chs=35x17&amp;chd=t:12557080.00,7077702.00,5725278.00,41546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4" name="AutoShape 3" descr="http://2.chart.apis.google.com/chart?cht=bvg&amp;chs=35x17&amp;chd=t:1111836.00,555920.00,464373.00,32261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260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5" name="AutoShape 4" descr="http://3.chart.apis.google.com/chart?cht=bvg&amp;chs=35x17&amp;chd=t:126103.00,118764.00,118291.00,9210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3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6" name="AutoShape 5" descr="http://4.chart.apis.google.com/chart?cht=bvg&amp;chs=35x17&amp;chd=t:1591.00,373.00,-956.00,21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7" name="AutoShape 6" descr="http://6.chart.apis.google.com/chart?cht=bvg&amp;chs=35x17&amp;chd=t:362817.00,214752.00,216762.00,1222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8" name="AutoShape 7" descr="http://7.chart.apis.google.com/chart?cht=bvg&amp;chs=35x17&amp;chd=t:887394.00,459559.00,366858.00,2922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6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9" name="AutoShape 8" descr="http://8.chart.apis.google.com/chart?cht=bvg&amp;chs=35x17&amp;chd=t:39275.00,13995.00,16768.00,74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41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10" name="AutoShape 9" descr="http://0.chart.apis.google.com/chart?cht=bvg&amp;chs=35x17&amp;chd=t:_,-9267.00,9525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6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11" name="AutoShape 10" descr="http://1.chart.apis.google.com/chart?cht=bvg&amp;chs=35x17&amp;chd=t:926669.00,464287.00,393151.00,2997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1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12" name="AutoShape 11" descr="http://2.chart.apis.google.com/chart?cht=bvg&amp;chs=35x17&amp;chd=t:732803.00,357466.00,279878.00,2185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13" name="AutoShape 12" descr="http://3.chart.apis.google.com/chart?cht=bvg&amp;chs=35x17&amp;chd=t:666081.00,357466.00,257138.00,2185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14" name="AutoShape 13" descr="http://4.chart.apis.google.com/chart?cht=bvg&amp;chs=35x17&amp;chd=t:14770.00,_,6103.00,559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822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15" name="AutoShape 14" descr="http://5.chart.apis.google.com/chart?cht=bvg&amp;chs=35x17&amp;chd=t:6485875.00,3635696.00,3995926.00,30478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07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16" name="AutoShape 15" descr="http://6.chart.apis.google.com/chart?cht=bvg&amp;chs=35x17&amp;chd=t:1461622.00,469023.00,618518.00,6814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26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17" name="AutoShape 16" descr="http://7.chart.apis.google.com/chart?cht=bvg&amp;chs=35x17&amp;chd=t:928100.00,629080.00,1055500.00,5153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04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8" name="AutoShape 17" descr="http://8.chart.apis.google.com/chart?cht=bvg&amp;chs=35x17&amp;chd=t:2608590.00,2129478.00,2010312.00,14578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42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19" name="AutoShape 18" descr="http://0.chart.apis.google.com/chart?cht=bvg&amp;chs=35x17&amp;chd=t:1051277.00,269594.00,248340.00,3838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8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20" name="AutoShape 19" descr="http://1.chart.apis.google.com/chart?cht=bvg&amp;chs=35x17&amp;chd=t:436286.00,138521.00,63256.00,93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21" name="AutoShape 20" descr="http://2.chart.apis.google.com/chart?cht=bvg&amp;chs=35x17&amp;chd=t:1329221.00,1227365.00,556334.00,5651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304800</xdr:rowOff>
    </xdr:to>
    <xdr:sp macro="" textlink="">
      <xdr:nvSpPr>
        <xdr:cNvPr id="22" name="AutoShape 21" descr="http://3.chart.apis.google.com/chart?cht=bvg&amp;chs=35x17&amp;chd=t:439784.00,254678.00,250365.00,2269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57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23" name="AutoShape 22" descr="http://4.chart.apis.google.com/chart?cht=bvg&amp;chs=35x17&amp;chd=t:91814.00,104795.00,92307.00,962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89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24" name="AutoShape 23" descr="http://5.chart.apis.google.com/chart?cht=bvg&amp;chs=35x17&amp;chd=t:492937.00,781240.00,104524.00,1118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25" name="AutoShape 24" descr="http://6.chart.apis.google.com/chart?cht=bvg&amp;chs=35x17&amp;chd=t:7815096.00,4863062.00,4552260.00,3613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26" name="AutoShape 25" descr="http://7.chart.apis.google.com/chart?cht=bvg&amp;chs=35x17&amp;chd=t:4572560.00,2153670.00,2083766.00,1535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27" name="AutoShape 26" descr="http://8.chart.apis.google.com/chart?cht=bvg&amp;chs=35x17&amp;chd=t:4559133.00,2139242.00,2002896.00,152064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sp macro="" textlink="">
      <xdr:nvSpPr>
        <xdr:cNvPr id="28" name="AutoShape 27" descr="http://0.chart.apis.google.com/chart?cht=bvg&amp;chs=35x17&amp;chd=t:13427.00,14428.00,80871.00,144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0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29" name="AutoShape 28" descr="http://1.chart.apis.google.com/chart?cht=bvg&amp;chs=35x17&amp;chd=t:3242536.00,2527241.00,2302477.00,2078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24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30" name="AutoShape 29" descr="http://2.chart.apis.google.com/chart?cht=bvg&amp;chs=35x17&amp;chd=t:468575.00,422000.00,422000.00,422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43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304800</xdr:rowOff>
    </xdr:to>
    <xdr:sp macro="" textlink="">
      <xdr:nvSpPr>
        <xdr:cNvPr id="31" name="AutoShape 30" descr="http://3.chart.apis.google.com/chart?cht=bvg&amp;chs=35x17&amp;chd=t:1385224.00,869140.00,869140.00,8691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82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32" name="AutoShape 31" descr="http://4.chart.apis.google.com/chart?cht=bvg&amp;chs=35x17&amp;chd=t:639053.00,560148.00,465964.00,3510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20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33" name="AutoShape 32" descr="http://5.chart.apis.google.com/chart?cht=bvg&amp;chs=35x17&amp;chd=t:_,182151.00,166017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6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34" name="AutoShape 33" descr="http://6.chart.apis.google.com/chart?cht=bvg&amp;chs=35x17&amp;chd=t:7815096.00,4863062.00,4552260.00,361307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35" name="AutoShape 1" descr="http://0.chart.apis.google.com/chart?cht=bvg&amp;chs=35x17&amp;chd=t:5761451.00,5267603.00,4961315.00,44605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36" name="AutoShape 2" descr="http://1.chart.apis.google.com/chart?cht=bvg&amp;chs=35x17&amp;chd=t:4984219.00,4718955.00,4401835.00,39992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37" name="AutoShape 3" descr="http://2.chart.apis.google.com/chart?cht=bvg&amp;chs=35x17&amp;chd=t:777232.00,548649.00,559480.00,46129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260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38" name="AutoShape 4" descr="http://3.chart.apis.google.com/chart?cht=bvg&amp;chs=35x17&amp;chd=t:131573.00,159117.00,163990.00,15811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3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39" name="AutoShape 5" descr="http://4.chart.apis.google.com/chart?cht=bvg&amp;chs=35x17&amp;chd=t:227120.00,145820.00,178261.00,5044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40" name="AutoShape 6" descr="http://5.chart.apis.google.com/chart?cht=bvg&amp;chs=35x17&amp;chd=t:7832.00,5902.00,11474.00,916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41" name="AutoShape 7" descr="http://6.chart.apis.google.com/chart?cht=bvg&amp;chs=35x17&amp;chd=t:211778.00,189504.00,176337.00,23881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42" name="AutoShape 8" descr="http://7.chart.apis.google.com/chart?cht=bvg&amp;chs=35x17&amp;chd=t:494021.00,366539.00,357398.00,-1330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46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43" name="AutoShape 9" descr="http://8.chart.apis.google.com/chart?cht=bvg&amp;chs=35x17&amp;chd=t:52218.00,90678.00,16133.00,1516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41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44" name="AutoShape 10" descr="http://0.chart.apis.google.com/chart?cht=bvg&amp;chs=35x17&amp;chd=t:_,28474.00,22343.00,1458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56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45" name="AutoShape 11" descr="http://1.chart.apis.google.com/chart?cht=bvg&amp;chs=35x17&amp;chd=t:546239.00,485691.00,395874.00,331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1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46" name="AutoShape 12" descr="http://2.chart.apis.google.com/chart?cht=bvg&amp;chs=35x17&amp;chd=t:432691.00,402086.00,313773.00,75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47" name="AutoShape 13" descr="http://3.chart.apis.google.com/chart?cht=bvg&amp;chs=35x17&amp;chd=t:368091.00,341140.00,239359.00,1092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48" name="AutoShape 14" descr="http://4.chart.apis.google.com/chart?cht=bvg&amp;chs=35x17&amp;chd=t:1315.00,1333.00,1029.00,4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822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49" name="AutoShape 15" descr="http://5.chart.apis.google.com/chart?cht=bvg&amp;chs=35x17&amp;chd=t:3628092.00,3257897.00,3445352.00,322764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07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50" name="AutoShape 16" descr="http://6.chart.apis.google.com/chart?cht=bvg&amp;chs=35x17&amp;chd=t:2236855.00,1719356.00,1995074.00,10889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926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51" name="AutoShape 17" descr="http://7.chart.apis.google.com/chart?cht=bvg&amp;chs=35x17&amp;chd=t:402259.00,677679.00,577348.00,14233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04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52" name="AutoShape 18" descr="http://8.chart.apis.google.com/chart?cht=bvg&amp;chs=35x17&amp;chd=t:849952.00,645993.00,665165.00,18808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42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53" name="AutoShape 19" descr="http://0.chart.apis.google.com/chart?cht=bvg&amp;chs=35x17&amp;chd=t:102836.00,103035.00,111056.00,8326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08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54" name="AutoShape 20" descr="http://1.chart.apis.google.com/chart?cht=bvg&amp;chs=35x17&amp;chd=t:36190.00,111835.00,96708.00,321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55" name="AutoShape 21" descr="http://2.chart.apis.google.com/chart?cht=bvg&amp;chs=35x17&amp;chd=t:6028072.00,6091982.00,6102275.00,470434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0</xdr:rowOff>
    </xdr:to>
    <xdr:sp macro="" textlink="">
      <xdr:nvSpPr>
        <xdr:cNvPr id="56" name="AutoShape 22" descr="http://3.chart.apis.google.com/chart?cht=bvg&amp;chs=35x17&amp;chd=t:5523012.00,5590499.00,5588676.00,415027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572875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57" name="AutoShape 23" descr="http://4.chart.apis.google.com/chart?cht=bvg&amp;chs=35x17&amp;chd=t:8511.00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189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58" name="AutoShape 24" descr="http://5.chart.apis.google.com/chart?cht=bvg&amp;chs=35x17&amp;chd=t:370122.00,378303.00,356755.00,3453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59" name="AutoShape 25" descr="http://6.chart.apis.google.com/chart?cht=bvg&amp;chs=35x17&amp;chd=t:9656164.00,9349879.00,9547627.00,79319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60" name="AutoShape 26" descr="http://7.chart.apis.google.com/chart?cht=bvg&amp;chs=35x17&amp;chd=t:5330725.00,5377457.00,5925150.00,46191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61" name="AutoShape 27" descr="http://8.chart.apis.google.com/chart?cht=bvg&amp;chs=35x17&amp;chd=t:2177980.00,1521849.00,1819991.00,159630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sp macro="" textlink="">
      <xdr:nvSpPr>
        <xdr:cNvPr id="62" name="AutoShape 28" descr="http://0.chart.apis.google.com/chart?cht=bvg&amp;chs=35x17&amp;chd=t:3152745.00,3855608.00,4105158.00,302284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0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63" name="AutoShape 29" descr="http://1.chart.apis.google.com/chart?cht=bvg&amp;chs=35x17&amp;chd=t:4325439.00,3130771.00,2818638.00,25895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24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64" name="AutoShape 30" descr="http://2.chart.apis.google.com/chart?cht=bvg&amp;chs=35x17&amp;chd=t:2558575.00,2558575.00,2326000.00,2326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343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65" name="AutoShape 31" descr="http://4.chart.apis.google.com/chart?cht=bvg&amp;chs=35x17&amp;chd=t:678409.00,426453.00,285800.00,1061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20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66" name="AutoShape 32" descr="http://5.chart.apis.google.com/chart?cht=bvg&amp;chs=35x17&amp;chd=t:_,841651.00,803839.00,72332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46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67" name="AutoShape 33" descr="http://6.chart.apis.google.com/chart?cht=bvg&amp;chs=35x17&amp;chd=t:9656164.00,9349879.00,9547627.00,79319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181100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123825</xdr:rowOff>
    </xdr:to>
    <xdr:sp macro="" textlink="">
      <xdr:nvSpPr>
        <xdr:cNvPr id="68" name="AutoShape 34" descr="http://7.chart.apis.google.com/chart?cht=bvg&amp;chs=35x17&amp;chd=t:5330725.00,5377457.00,5925150.00,46191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6305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2" name="AutoShape 1" descr="http://0.chart.apis.google.com/chart?cht=bvg&amp;chs=35x17&amp;chd=t:5316662.00,5002814.00,3142215.00,54759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3" name="AutoShape 2" descr="http://1.chart.apis.google.com/chart?cht=bvg&amp;chs=35x17&amp;chd=t:4857190.00,4591474.00,2822528.00,49899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4" name="AutoShape 3" descr="http://2.chart.apis.google.com/chart?cht=bvg&amp;chs=35x17&amp;chd=t:459471.00,411341.00,319687.00,48596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5" name="AutoShape 4" descr="http://3.chart.apis.google.com/chart?cht=bvg&amp;chs=35x17&amp;chd=t:39599.00,40786.00,30276.00,523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6" name="AutoShape 5" descr="http://4.chart.apis.google.com/chart?cht=bvg&amp;chs=35x17&amp;chd=t:39.00,_,36.00,3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7" name="AutoShape 6" descr="http://5.chart.apis.google.com/chart?cht=bvg&amp;chs=35x17&amp;chd=t:68.00,717.00,1103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8" name="AutoShape 7" descr="http://6.chart.apis.google.com/chart?cht=bvg&amp;chs=35x17&amp;chd=t:72209.00,24659.00,79019.00,2131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9" name="AutoShape 8" descr="http://7.chart.apis.google.com/chart?cht=bvg&amp;chs=35x17&amp;chd=t:440331.00,432276.00,274412.00,33176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10" name="AutoShape 9" descr="http://8.chart.apis.google.com/chart?cht=bvg&amp;chs=35x17&amp;chd=t:15265.00,10337.00,15569.00,157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11" name="AutoShape 10" descr="http://1.chart.apis.google.com/chart?cht=bvg&amp;chs=35x17&amp;chd=t:455596.00,442612.00,289982.00,3475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12" name="AutoShape 11" descr="http://2.chart.apis.google.com/chart?cht=bvg&amp;chs=35x17&amp;chd=t:365987.00,354916.00,240538.00,2837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13" name="AutoShape 12" descr="http://3.chart.apis.google.com/chart?cht=bvg&amp;chs=35x17&amp;chd=t:365987.00,354916.00,240538.00,25226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14" name="AutoShape 13" descr="http://4.chart.apis.google.com/chart?cht=bvg&amp;chs=35x17&amp;chd=t:7346.00,7206.00,4884.00,547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15" name="AutoShape 14" descr="http://5.chart.apis.google.com/chart?cht=bvg&amp;chs=35x17&amp;chd=t:8115143.00,7190422.00,6645212.00,64627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16" name="AutoShape 15" descr="http://6.chart.apis.google.com/chart?cht=bvg&amp;chs=35x17&amp;chd=t:2139299.00,1360997.00,1094320.00,144162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17" name="AutoShape 16" descr="http://7.chart.apis.google.com/chart?cht=bvg&amp;chs=35x17&amp;chd=t:1742000.00,1386000.00,1206100.00,9481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8" name="AutoShape 17" descr="http://8.chart.apis.google.com/chart?cht=bvg&amp;chs=35x17&amp;chd=t:2753735.00,2654120.00,2554426.00,260948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19" name="AutoShape 18" descr="http://0.chart.apis.google.com/chart?cht=bvg&amp;chs=35x17&amp;chd=t:992171.00,1286267.00,1311724.00,104272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20" name="AutoShape 19" descr="http://1.chart.apis.google.com/chart?cht=bvg&amp;chs=35x17&amp;chd=t:487937.00,503038.00,478642.00,42080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21" name="AutoShape 20" descr="http://2.chart.apis.google.com/chart?cht=bvg&amp;chs=35x17&amp;chd=t:1041522.00,1038201.00,980604.00,13444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114300</xdr:rowOff>
    </xdr:to>
    <xdr:sp macro="" textlink="">
      <xdr:nvSpPr>
        <xdr:cNvPr id="22" name="AutoShape 21" descr="http://3.chart.apis.google.com/chart?cht=bvg&amp;chs=35x17&amp;chd=t:464835.00,442474.00,454547.00,4397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23" name="AutoShape 22" descr="http://4.chart.apis.google.com/chart?cht=bvg&amp;chs=35x17&amp;chd=t:81896.00,86693.00,91017.00,9181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24" name="AutoShape 23" descr="http://5.chart.apis.google.com/chart?cht=bvg&amp;chs=35x17&amp;chd=t:175802.00,171559.00,127981.00,49293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25" name="AutoShape 24" descr="http://6.chart.apis.google.com/chart?cht=bvg&amp;chs=35x17&amp;chd=t:9156664.00,8228622.00,7625817.00,78071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26" name="AutoShape 25" descr="http://7.chart.apis.google.com/chart?cht=bvg&amp;chs=35x17&amp;chd=t:5128032.00,4696936.00,4142743.00,456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27" name="AutoShape 26" descr="http://8.chart.apis.google.com/chart?cht=bvg&amp;chs=35x17&amp;chd=t:5115988.00,4684274.00,4129282.00,45512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28" name="AutoShape 27" descr="http://0.chart.apis.google.com/chart?cht=bvg&amp;chs=35x17&amp;chd=t:12044.00,12662.00,13461.00,134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29" name="AutoShape 28" descr="http://1.chart.apis.google.com/chart?cht=bvg&amp;chs=35x17&amp;chd=t:4028633.00,3531687.00,3483073.00,324253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30" name="AutoShape 29" descr="http://2.chart.apis.google.com/chart?cht=bvg&amp;chs=35x17&amp;chd=t:491971.00,468575.00,468575.00,46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304800</xdr:rowOff>
    </xdr:to>
    <xdr:sp macro="" textlink="">
      <xdr:nvSpPr>
        <xdr:cNvPr id="31" name="AutoShape 30" descr="http://3.chart.apis.google.com/chart?cht=bvg&amp;chs=35x17&amp;chd=t:1492788.00,1385224.00,1385224.00,13852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32" name="AutoShape 31" descr="http://4.chart.apis.google.com/chart?cht=bvg&amp;chs=35x17&amp;chd=t:974664.00,608677.00,879591.00,6390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33" name="AutoShape 32" descr="http://6.chart.apis.google.com/chart?cht=bvg&amp;chs=35x17&amp;chd=t:9156664.00,8228622.00,7625817.00,78071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34" name="AutoShape 33" descr="http://7.chart.apis.google.com/chart?cht=bvg&amp;chs=35x17&amp;chd=t:5128032.00,4696936.00,4142743.00,456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2</xdr:row>
      <xdr:rowOff>304800</xdr:rowOff>
    </xdr:to>
    <xdr:sp macro="" textlink="">
      <xdr:nvSpPr>
        <xdr:cNvPr id="35" name="AutoShape 34" descr="http://0.chart.apis.google.com/chart?cht=bvg&amp;chs=35x17&amp;chd=t:3818960.00,2777244.00,1596812.00,26405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36" name="AutoShape 35" descr="http://1.chart.apis.google.com/chart?cht=bvg&amp;chs=35x17&amp;chd=t:3529292.00,2565021.00,1472828.00,245950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37" name="AutoShape 36" descr="http://2.chart.apis.google.com/chart?cht=bvg&amp;chs=35x17&amp;chd=t:289667.00,212223.00,123985.00,1810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5</xdr:row>
      <xdr:rowOff>304800</xdr:rowOff>
    </xdr:to>
    <xdr:sp macro="" textlink="">
      <xdr:nvSpPr>
        <xdr:cNvPr id="38" name="AutoShape 37" descr="http://3.chart.apis.google.com/chart?cht=bvg&amp;chs=35x17&amp;chd=t:24981.00,24346.00,24465.00,353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114300</xdr:rowOff>
    </xdr:to>
    <xdr:sp macro="" textlink="">
      <xdr:nvSpPr>
        <xdr:cNvPr id="39" name="AutoShape 38" descr="http://4.chart.apis.google.com/chart?cht=bvg&amp;chs=35x17&amp;chd=t:624.00,622.00,5.00,3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104775</xdr:rowOff>
    </xdr:to>
    <xdr:sp macro="" textlink="">
      <xdr:nvSpPr>
        <xdr:cNvPr id="40" name="AutoShape 39" descr="http://5.chart.apis.google.com/chart?cht=bvg&amp;chs=35x17&amp;chd=t:_,_,0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8</xdr:row>
      <xdr:rowOff>304800</xdr:rowOff>
    </xdr:to>
    <xdr:sp macro="" textlink="">
      <xdr:nvSpPr>
        <xdr:cNvPr id="41" name="AutoShape 40" descr="http://6.chart.apis.google.com/chart?cht=bvg&amp;chs=35x17&amp;chd=t:46650.00,46463.00,56579.00,780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42" name="AutoShape 41" descr="http://7.chart.apis.google.com/chart?cht=bvg&amp;chs=35x17&amp;chd=t:270815.00,192053.00,92762.00,1382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43" name="AutoShape 42" descr="http://8.chart.apis.google.com/chart?cht=bvg&amp;chs=35x17&amp;chd=t:5726.00,11430.00,6327.00,-773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11</xdr:row>
      <xdr:rowOff>304800</xdr:rowOff>
    </xdr:to>
    <xdr:sp macro="" textlink="">
      <xdr:nvSpPr>
        <xdr:cNvPr id="44" name="AutoShape 43" descr="http://0.chart.apis.google.com/chart?cht=bvg&amp;chs=35x17&amp;chd=t:_,_,0.00,378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12</xdr:row>
      <xdr:rowOff>304800</xdr:rowOff>
    </xdr:to>
    <xdr:sp macro="" textlink="">
      <xdr:nvSpPr>
        <xdr:cNvPr id="45" name="AutoShape 44" descr="http://1.chart.apis.google.com/chart?cht=bvg&amp;chs=35x17&amp;chd=t:276541.00,203483.00,99089.00,13433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13</xdr:row>
      <xdr:rowOff>304800</xdr:rowOff>
    </xdr:to>
    <xdr:sp macro="" textlink="">
      <xdr:nvSpPr>
        <xdr:cNvPr id="46" name="AutoShape 45" descr="http://2.chart.apis.google.com/chart?cht=bvg&amp;chs=35x17&amp;chd=t:210241.00,159005.00,79845.00,1009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14</xdr:row>
      <xdr:rowOff>304800</xdr:rowOff>
    </xdr:to>
    <xdr:sp macro="" textlink="">
      <xdr:nvSpPr>
        <xdr:cNvPr id="47" name="AutoShape 46" descr="http://3.chart.apis.google.com/chart?cht=bvg&amp;chs=35x17&amp;chd=t:198617.00,141483.00,73714.00,9257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15</xdr:row>
      <xdr:rowOff>304800</xdr:rowOff>
    </xdr:to>
    <xdr:sp macro="" textlink="">
      <xdr:nvSpPr>
        <xdr:cNvPr id="48" name="AutoShape 47" descr="http://4.chart.apis.google.com/chart?cht=bvg&amp;chs=35x17&amp;chd=t:4447.00,3190.00,1662.00,219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114300</xdr:rowOff>
    </xdr:to>
    <xdr:sp macro="" textlink="">
      <xdr:nvSpPr>
        <xdr:cNvPr id="49" name="AutoShape 48" descr="http://5.chart.apis.google.com/chart?cht=bvg&amp;chs=35x17&amp;chd=t:5749137.00,4878681.00,4185404.00,363569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19</xdr:row>
      <xdr:rowOff>304800</xdr:rowOff>
    </xdr:to>
    <xdr:sp macro="" textlink="">
      <xdr:nvSpPr>
        <xdr:cNvPr id="50" name="AutoShape 49" descr="http://6.chart.apis.google.com/chart?cht=bvg&amp;chs=35x17&amp;chd=t:1250110.00,882142.00,881895.00,46902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20</xdr:row>
      <xdr:rowOff>304800</xdr:rowOff>
    </xdr:to>
    <xdr:sp macro="" textlink="">
      <xdr:nvSpPr>
        <xdr:cNvPr id="51" name="AutoShape 50" descr="http://7.chart.apis.google.com/chart?cht=bvg&amp;chs=35x17&amp;chd=t:1023100.00,1098100.00,903100.00,6290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21</xdr:row>
      <xdr:rowOff>304800</xdr:rowOff>
    </xdr:to>
    <xdr:sp macro="" textlink="">
      <xdr:nvSpPr>
        <xdr:cNvPr id="52" name="AutoShape 51" descr="http://8.chart.apis.google.com/chart?cht=bvg&amp;chs=35x17&amp;chd=t:2149442.00,1926354.00,1783691.00,21294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114300</xdr:rowOff>
    </xdr:to>
    <xdr:sp macro="" textlink="">
      <xdr:nvSpPr>
        <xdr:cNvPr id="53" name="AutoShape 52" descr="http://0.chart.apis.google.com/chart?cht=bvg&amp;chs=35x17&amp;chd=t:998774.00,722205.00,469821.00,2695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23</xdr:row>
      <xdr:rowOff>304800</xdr:rowOff>
    </xdr:to>
    <xdr:sp macro="" textlink="">
      <xdr:nvSpPr>
        <xdr:cNvPr id="54" name="AutoShape 53" descr="http://1.chart.apis.google.com/chart?cht=bvg&amp;chs=35x17&amp;chd=t:327711.00,249879.00,146897.00,13852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114300</xdr:rowOff>
    </xdr:to>
    <xdr:sp macro="" textlink="">
      <xdr:nvSpPr>
        <xdr:cNvPr id="55" name="AutoShape 54" descr="http://2.chart.apis.google.com/chart?cht=bvg&amp;chs=35x17&amp;chd=t:927509.00,837828.00,811442.00,12273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114300</xdr:rowOff>
    </xdr:to>
    <xdr:sp macro="" textlink="">
      <xdr:nvSpPr>
        <xdr:cNvPr id="56" name="AutoShape 55" descr="http://3.chart.apis.google.com/chart?cht=bvg&amp;chs=35x17&amp;chd=t:429072.00,359227.00,258520.00,25467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104775</xdr:rowOff>
    </xdr:to>
    <xdr:sp macro="" textlink="">
      <xdr:nvSpPr>
        <xdr:cNvPr id="57" name="AutoShape 56" descr="http://4.chart.apis.google.com/chart?cht=bvg&amp;chs=35x17&amp;chd=t:102405.00,103202.00,103999.00,1047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304800</xdr:rowOff>
    </xdr:to>
    <xdr:sp macro="" textlink="">
      <xdr:nvSpPr>
        <xdr:cNvPr id="58" name="AutoShape 57" descr="http://5.chart.apis.google.com/chart?cht=bvg&amp;chs=35x17&amp;chd=t:177829.00,163402.00,280381.00,7812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114300</xdr:rowOff>
    </xdr:to>
    <xdr:sp macro="" textlink="">
      <xdr:nvSpPr>
        <xdr:cNvPr id="59" name="AutoShape 58" descr="http://6.chart.apis.google.com/chart?cht=bvg&amp;chs=35x17&amp;chd=t:6676646.00,5716509.00,4996847.00,48630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60" name="AutoShape 59" descr="http://7.chart.apis.google.com/chart?cht=bvg&amp;chs=35x17&amp;chd=t:3717408.00,3013284.00,2216815.00,21536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61" name="AutoShape 60" descr="http://8.chart.apis.google.com/chart?cht=bvg&amp;chs=35x17&amp;chd=t:3703962.00,2999593.00,2200438.00,213924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114300</xdr:rowOff>
    </xdr:to>
    <xdr:sp macro="" textlink="">
      <xdr:nvSpPr>
        <xdr:cNvPr id="62" name="AutoShape 61" descr="http://0.chart.apis.google.com/chart?cht=bvg&amp;chs=35x17&amp;chd=t:13447.00,13691.00,16378.00,144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114300</xdr:rowOff>
    </xdr:to>
    <xdr:sp macro="" textlink="">
      <xdr:nvSpPr>
        <xdr:cNvPr id="63" name="AutoShape 62" descr="http://1.chart.apis.google.com/chart?cht=bvg&amp;chs=35x17&amp;chd=t:2959237.00,2703225.00,2780031.00,252724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304800</xdr:rowOff>
    </xdr:to>
    <xdr:sp macro="" textlink="">
      <xdr:nvSpPr>
        <xdr:cNvPr id="64" name="AutoShape 63" descr="http://2.chart.apis.google.com/chart?cht=bvg&amp;chs=35x17&amp;chd=t:432530.00,422000.00,422000.00,4220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304800</xdr:rowOff>
    </xdr:to>
    <xdr:sp macro="" textlink="">
      <xdr:nvSpPr>
        <xdr:cNvPr id="65" name="AutoShape 64" descr="http://3.chart.apis.google.com/chart?cht=bvg&amp;chs=35x17&amp;chd=t:895421.00,869140.00,869140.00,8691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304800</xdr:rowOff>
    </xdr:to>
    <xdr:sp macro="" textlink="">
      <xdr:nvSpPr>
        <xdr:cNvPr id="66" name="AutoShape 65" descr="http://4.chart.apis.google.com/chart?cht=bvg&amp;chs=35x17&amp;chd=t:664294.00,465842.00,629145.00,56014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304800</xdr:rowOff>
    </xdr:to>
    <xdr:sp macro="" textlink="">
      <xdr:nvSpPr>
        <xdr:cNvPr id="67" name="AutoShape 66" descr="http://5.chart.apis.google.com/chart?cht=bvg&amp;chs=35x17&amp;chd=t:_,_,0.00,18215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3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304800</xdr:rowOff>
    </xdr:to>
    <xdr:sp macro="" textlink="">
      <xdr:nvSpPr>
        <xdr:cNvPr id="68" name="AutoShape 67" descr="http://6.chart.apis.google.com/chart?cht=bvg&amp;chs=35x17&amp;chd=t:6676646.00,5716509.00,4996847.00,486306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39</xdr:row>
      <xdr:rowOff>304800</xdr:rowOff>
    </xdr:to>
    <xdr:sp macro="" textlink="">
      <xdr:nvSpPr>
        <xdr:cNvPr id="69" name="AutoShape 68" descr="http://7.chart.apis.google.com/chart?cht=bvg&amp;chs=35x17&amp;chd=t:3717408.00,3013284.00,2216815.00,215367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6105525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70" name="AutoShape 1" descr="http://0.chart.apis.google.com/chart?cht=bvg&amp;chs=35x17&amp;chd=t:1602141.00,1737110.00,1533691.00,16759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71" name="AutoShape 2" descr="http://1.chart.apis.google.com/chart?cht=bvg&amp;chs=35x17&amp;chd=t:1416913.00,1520026.00,1383687.00,142429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72" name="AutoShape 3" descr="http://2.chart.apis.google.com/chart?cht=bvg&amp;chs=35x17&amp;chd=t:185229.00,217084.00,150004.00,25162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73" name="AutoShape 4" descr="http://3.chart.apis.google.com/chart?cht=bvg&amp;chs=35x17&amp;chd=t:35559.00,29031.00,47056.00,4046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123825</xdr:rowOff>
    </xdr:to>
    <xdr:sp macro="" textlink="">
      <xdr:nvSpPr>
        <xdr:cNvPr id="74" name="AutoShape 5" descr="http://4.chart.apis.google.com/chart?cht=bvg&amp;chs=35x17&amp;chd=t:31153.00,28131.00,36109.00,3269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486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75" name="AutoShape 6" descr="http://5.chart.apis.google.com/chart?cht=bvg&amp;chs=35x17&amp;chd=t:1828.00,1742.00,1747.00,180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76" name="AutoShape 7" descr="http://6.chart.apis.google.com/chart?cht=bvg&amp;chs=35x17&amp;chd=t:56918.00,60991.00,50143.00,534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77" name="AutoShape 8" descr="http://7.chart.apis.google.com/chart?cht=bvg&amp;chs=35x17&amp;chd=t:130889.00,159322.00,115114.00,20410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78" name="AutoShape 9" descr="http://8.chart.apis.google.com/chart?cht=bvg&amp;chs=35x17&amp;chd=t:10930.00,16810.00,6913.00,1827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79" name="AutoShape 10" descr="http://0.chart.apis.google.com/chart?cht=bvg&amp;chs=35x17&amp;chd=t:7761.00,_,_,594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80" name="AutoShape 11" descr="http://1.chart.apis.google.com/chart?cht=bvg&amp;chs=35x17&amp;chd=t:149579.00,176132.00,122027.00,22832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81" name="AutoShape 12" descr="http://2.chart.apis.google.com/chart?cht=bvg&amp;chs=35x17&amp;chd=t:126571.00,142832.00,99203.00,1786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82" name="AutoShape 13" descr="http://3.chart.apis.google.com/chart?cht=bvg&amp;chs=35x17&amp;chd=t:108912.00,109269.00,74245.00,15471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83" name="AutoShape 14" descr="http://4.chart.apis.google.com/chart?cht=bvg&amp;chs=35x17&amp;chd=t:387.00,427.00,290.00,60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84" name="AutoShape 15" descr="http://5.chart.apis.google.com/chart?cht=bvg&amp;chs=35x17&amp;chd=t:4009286.00,3906772.00,3835486.00,36411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85" name="AutoShape 16" descr="http://6.chart.apis.google.com/chart?cht=bvg&amp;chs=35x17&amp;chd=t:1895814.00,1899107.00,2134156.00,22353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86" name="AutoShape 17" descr="http://7.chart.apis.google.com/chart?cht=bvg&amp;chs=35x17&amp;chd=t:1057500.00,931742.00,475342.00,40375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87" name="AutoShape 18" descr="http://8.chart.apis.google.com/chart?cht=bvg&amp;chs=35x17&amp;chd=t:951046.00,987830.00,1132998.00,86305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88" name="AutoShape 19" descr="http://0.chart.apis.google.com/chart?cht=bvg&amp;chs=35x17&amp;chd=t:62814.00,51051.00,46780.00,10283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89" name="AutoShape 20" descr="http://1.chart.apis.google.com/chart?cht=bvg&amp;chs=35x17&amp;chd=t:42113.00,37042.00,46210.00,3618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90" name="AutoShape 21" descr="http://2.chart.apis.google.com/chart?cht=bvg&amp;chs=35x17&amp;chd=t:5542089.00,5740219.00,5852572.00,602029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114300</xdr:rowOff>
    </xdr:to>
    <xdr:sp macro="" textlink="">
      <xdr:nvSpPr>
        <xdr:cNvPr id="91" name="AutoShape 22" descr="http://3.chart.apis.google.com/chart?cht=bvg&amp;chs=35x17&amp;chd=t:5184835.00,5302224.00,5401896.00,552288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104775</xdr:rowOff>
    </xdr:to>
    <xdr:sp macro="" textlink="">
      <xdr:nvSpPr>
        <xdr:cNvPr id="92" name="AutoShape 23" descr="http://4.chart.apis.google.com/chart?cht=bvg&amp;chs=35x17&amp;chd=t:_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93" name="AutoShape 24" descr="http://5.chart.apis.google.com/chart?cht=bvg&amp;chs=35x17&amp;chd=t:227206.00,292059.00,309846.00,3715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94" name="AutoShape 25" descr="http://6.chart.apis.google.com/chart?cht=bvg&amp;chs=35x17&amp;chd=t:9551375.00,9646991.00,9688057.00,96614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114300</xdr:rowOff>
    </xdr:to>
    <xdr:sp macro="" textlink="">
      <xdr:nvSpPr>
        <xdr:cNvPr id="95" name="AutoShape 26" descr="http://7.chart.apis.google.com/chart?cht=bvg&amp;chs=35x17&amp;chd=t:5326182.00,5142709.00,5263640.00,53378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114300</xdr:rowOff>
    </xdr:to>
    <xdr:sp macro="" textlink="">
      <xdr:nvSpPr>
        <xdr:cNvPr id="96" name="AutoShape 27" descr="http://8.chart.apis.google.com/chart?cht=bvg&amp;chs=35x17&amp;chd=t:2143823.00,1842224.00,2142338.00,210024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97" name="AutoShape 28" descr="http://0.chart.apis.google.com/chart?cht=bvg&amp;chs=35x17&amp;chd=t:3182359.00,3300485.00,3121303.00,323762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114300</xdr:rowOff>
    </xdr:to>
    <xdr:sp macro="" textlink="">
      <xdr:nvSpPr>
        <xdr:cNvPr id="98" name="AutoShape 29" descr="http://1.chart.apis.google.com/chart?cht=bvg&amp;chs=35x17&amp;chd=t:4225193.00,4504282.00,4424417.00,432361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99" name="AutoShape 30" descr="http://2.chart.apis.google.com/chart?cht=bvg&amp;chs=35x17&amp;chd=t:2814402.00,2558575.00,2558575.00,255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100" name="AutoShape 31" descr="http://4.chart.apis.google.com/chart?cht=bvg&amp;chs=35x17&amp;chd=t:453453.00,809593.00,752654.00,67672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101" name="AutoShape 32" descr="http://6.chart.apis.google.com/chart?cht=bvg&amp;chs=35x17&amp;chd=t:9551375.00,9646991.00,9688057.00,96614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1352550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102" name="AutoShape 33" descr="http://7.chart.apis.google.com/chart?cht=bvg&amp;chs=35x17&amp;chd=t:5326182.00,5142709.00,5263640.00,533786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2</xdr:row>
      <xdr:rowOff>304800</xdr:rowOff>
    </xdr:to>
    <xdr:sp macro="" textlink="">
      <xdr:nvSpPr>
        <xdr:cNvPr id="103" name="AutoShape 34" descr="http://0.chart.apis.google.com/chart?cht=bvg&amp;chs=35x17&amp;chd=t:1511482.00,1414932.00,1117331.00,137698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104" name="AutoShape 35" descr="http://1.chart.apis.google.com/chart?cht=bvg&amp;chs=35x17&amp;chd=t:1289337.00,1226631.00,1007117.00,118484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5" name="AutoShape 36" descr="http://2.chart.apis.google.com/chart?cht=bvg&amp;chs=35x17&amp;chd=t:222145.00,188301.00,110215.00,19214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5</xdr:row>
      <xdr:rowOff>304800</xdr:rowOff>
    </xdr:to>
    <xdr:sp macro="" textlink="">
      <xdr:nvSpPr>
        <xdr:cNvPr id="106" name="AutoShape 37" descr="http://3.chart.apis.google.com/chart?cht=bvg&amp;chs=35x17&amp;chd=t:26803.00,32163.00,32573.00,346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123825</xdr:rowOff>
    </xdr:to>
    <xdr:sp macro="" textlink="">
      <xdr:nvSpPr>
        <xdr:cNvPr id="107" name="AutoShape 38" descr="http://4.chart.apis.google.com/chart?cht=bvg&amp;chs=35x17&amp;chd=t:111594.00,53936.00,26425.00,384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4861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104775</xdr:rowOff>
    </xdr:to>
    <xdr:sp macro="" textlink="">
      <xdr:nvSpPr>
        <xdr:cNvPr id="108" name="AutoShape 39" descr="http://5.chart.apis.google.com/chart?cht=bvg&amp;chs=35x17&amp;chd=t:2088.00,2251.00,794.00,105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6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8</xdr:row>
      <xdr:rowOff>304800</xdr:rowOff>
    </xdr:to>
    <xdr:sp macro="" textlink="">
      <xdr:nvSpPr>
        <xdr:cNvPr id="109" name="AutoShape 40" descr="http://6.chart.apis.google.com/chart?cht=bvg&amp;chs=35x17&amp;chd=t:54532.00,63367.00,42159.00,6023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38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110" name="AutoShape 41" descr="http://7.chart.apis.google.com/chart?cht=bvg&amp;chs=35x17&amp;chd=t:80735.00,100910.00,73410.00,12709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11" name="AutoShape 42" descr="http://8.chart.apis.google.com/chart?cht=bvg&amp;chs=35x17&amp;chd=t:8890.00,21259.00,4160.00,565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1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11</xdr:row>
      <xdr:rowOff>304800</xdr:rowOff>
    </xdr:to>
    <xdr:sp macro="" textlink="">
      <xdr:nvSpPr>
        <xdr:cNvPr id="112" name="AutoShape 43" descr="http://0.chart.apis.google.com/chart?cht=bvg&amp;chs=35x17&amp;chd=t:10535.00,9043.00,6400.00,916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12</xdr:row>
      <xdr:rowOff>304800</xdr:rowOff>
    </xdr:to>
    <xdr:sp macro="" textlink="">
      <xdr:nvSpPr>
        <xdr:cNvPr id="113" name="AutoShape 44" descr="http://1.chart.apis.google.com/chart?cht=bvg&amp;chs=35x17&amp;chd=t:100160.00,131213.00,83970.00,1419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58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13</xdr:row>
      <xdr:rowOff>304800</xdr:rowOff>
    </xdr:to>
    <xdr:sp macro="" textlink="">
      <xdr:nvSpPr>
        <xdr:cNvPr id="114" name="AutoShape 45" descr="http://2.chart.apis.google.com/chart?cht=bvg&amp;chs=35x17&amp;chd=t:76173.00,106229.00,67790.00,1104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14</xdr:row>
      <xdr:rowOff>304800</xdr:rowOff>
    </xdr:to>
    <xdr:sp macro="" textlink="">
      <xdr:nvSpPr>
        <xdr:cNvPr id="115" name="AutoShape 46" descr="http://3.chart.apis.google.com/chart?cht=bvg&amp;chs=35x17&amp;chd=t:61615.00,83164.00,51266.00,9295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15</xdr:row>
      <xdr:rowOff>304800</xdr:rowOff>
    </xdr:to>
    <xdr:sp macro="" textlink="">
      <xdr:nvSpPr>
        <xdr:cNvPr id="116" name="AutoShape 47" descr="http://4.chart.apis.google.com/chart?cht=bvg&amp;chs=35x17&amp;chd=t:241.00,325.00,200.00,40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114300</xdr:rowOff>
    </xdr:to>
    <xdr:sp macro="" textlink="">
      <xdr:nvSpPr>
        <xdr:cNvPr id="117" name="AutoShape 48" descr="http://5.chart.apis.google.com/chart?cht=bvg&amp;chs=35x17&amp;chd=t:3524382.00,3522566.00,3363161.00,325669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19</xdr:row>
      <xdr:rowOff>304800</xdr:rowOff>
    </xdr:to>
    <xdr:sp macro="" textlink="">
      <xdr:nvSpPr>
        <xdr:cNvPr id="118" name="AutoShape 49" descr="http://6.chart.apis.google.com/chart?cht=bvg&amp;chs=35x17&amp;chd=t:2094560.00,1909311.00,1910623.00,172155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20</xdr:row>
      <xdr:rowOff>304800</xdr:rowOff>
    </xdr:to>
    <xdr:sp macro="" textlink="">
      <xdr:nvSpPr>
        <xdr:cNvPr id="119" name="AutoShape 50" descr="http://7.chart.apis.google.com/chart?cht=bvg&amp;chs=35x17&amp;chd=t:377816.00,462854.00,647248.00,69767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21</xdr:row>
      <xdr:rowOff>304800</xdr:rowOff>
    </xdr:to>
    <xdr:sp macro="" textlink="">
      <xdr:nvSpPr>
        <xdr:cNvPr id="120" name="AutoShape 51" descr="http://8.chart.apis.google.com/chart?cht=bvg&amp;chs=35x17&amp;chd=t:916434.00,1032563.00,687707.00,645628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114300</xdr:rowOff>
    </xdr:to>
    <xdr:sp macro="" textlink="">
      <xdr:nvSpPr>
        <xdr:cNvPr id="121" name="AutoShape 52" descr="http://0.chart.apis.google.com/chart?cht=bvg&amp;chs=35x17&amp;chd=t:86161.00,72563.00,66882.00,10344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23</xdr:row>
      <xdr:rowOff>304800</xdr:rowOff>
    </xdr:to>
    <xdr:sp macro="" textlink="">
      <xdr:nvSpPr>
        <xdr:cNvPr id="122" name="AutoShape 53" descr="http://1.chart.apis.google.com/chart?cht=bvg&amp;chs=35x17&amp;chd=t:49410.00,45276.00,50701.00,8838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0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114300</xdr:rowOff>
    </xdr:to>
    <xdr:sp macro="" textlink="">
      <xdr:nvSpPr>
        <xdr:cNvPr id="123" name="AutoShape 54" descr="http://2.chart.apis.google.com/chart?cht=bvg&amp;chs=35x17&amp;chd=t:6203300.00,6199017.00,6034304.00,6094499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2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26</xdr:row>
      <xdr:rowOff>114300</xdr:rowOff>
    </xdr:to>
    <xdr:sp macro="" textlink="">
      <xdr:nvSpPr>
        <xdr:cNvPr id="124" name="AutoShape 55" descr="http://3.chart.apis.google.com/chart?cht=bvg&amp;chs=35x17&amp;chd=t:5658278.00,5756186.00,3976201.00,5593452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104775</xdr:rowOff>
    </xdr:to>
    <xdr:sp macro="" textlink="">
      <xdr:nvSpPr>
        <xdr:cNvPr id="125" name="AutoShape 56" descr="http://4.chart.apis.google.com/chart?cht=bvg&amp;chs=35x17&amp;chd=t:8511.00,8511.00,8511.00,8511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304800</xdr:rowOff>
    </xdr:to>
    <xdr:sp macro="" textlink="">
      <xdr:nvSpPr>
        <xdr:cNvPr id="126" name="AutoShape 57" descr="http://5.chart.apis.google.com/chart?cht=bvg&amp;chs=35x17&amp;chd=t:382012.00,322763.00,381360.00,37734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185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114300</xdr:rowOff>
    </xdr:to>
    <xdr:sp macro="" textlink="">
      <xdr:nvSpPr>
        <xdr:cNvPr id="127" name="AutoShape 58" descr="http://6.chart.apis.google.com/chart?cht=bvg&amp;chs=35x17&amp;chd=t:9727682.00,9721583.00,9397465.00,93511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23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128" name="AutoShape 59" descr="http://7.chart.apis.google.com/chart?cht=bvg&amp;chs=35x17&amp;chd=t:5583027.00,5653756.00,5377640.00,53837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129" name="AutoShape 60" descr="http://8.chart.apis.google.com/chart?cht=bvg&amp;chs=35x17&amp;chd=t:1732630.00,1968878.00,1535838.00,15669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6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114300</xdr:rowOff>
    </xdr:to>
    <xdr:sp macro="" textlink="">
      <xdr:nvSpPr>
        <xdr:cNvPr id="130" name="AutoShape 61" descr="http://0.chart.apis.google.com/chart?cht=bvg&amp;chs=35x17&amp;chd=t:3850397.00,3684878.00,3841802.00,3816790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114300</xdr:rowOff>
    </xdr:to>
    <xdr:sp macro="" textlink="">
      <xdr:nvSpPr>
        <xdr:cNvPr id="131" name="AutoShape 62" descr="http://1.chart.apis.google.com/chart?cht=bvg&amp;chs=35x17&amp;chd=t:4144655.00,4067826.00,4019825.00,312382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304800</xdr:rowOff>
    </xdr:to>
    <xdr:sp macro="" textlink="">
      <xdr:nvSpPr>
        <xdr:cNvPr id="132" name="AutoShape 63" descr="http://2.chart.apis.google.com/chart?cht=bvg&amp;chs=35x17&amp;chd=t:2558575.00,2558575.00,2558575.00,2558575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304800</xdr:rowOff>
    </xdr:to>
    <xdr:sp macro="" textlink="">
      <xdr:nvSpPr>
        <xdr:cNvPr id="133" name="AutoShape 64" descr="http://3.chart.apis.google.com/chart?cht=bvg&amp;chs=35x17&amp;chd=t:_,_,0.00,_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304800</xdr:rowOff>
    </xdr:to>
    <xdr:sp macro="" textlink="">
      <xdr:nvSpPr>
        <xdr:cNvPr id="134" name="AutoShape 65" descr="http://4.chart.apis.google.com/chart?cht=bvg&amp;chs=35x17&amp;chd=t:521743.00,499235.00,461452.00,419507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39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304800</xdr:rowOff>
    </xdr:to>
    <xdr:sp macro="" textlink="">
      <xdr:nvSpPr>
        <xdr:cNvPr id="135" name="AutoShape 66" descr="http://5.chart.apis.google.com/chart?cht=bvg&amp;chs=35x17&amp;chd=t:_,_,0.00,843653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3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304800</xdr:rowOff>
    </xdr:to>
    <xdr:sp macro="" textlink="">
      <xdr:nvSpPr>
        <xdr:cNvPr id="136" name="AutoShape 67" descr="http://6.chart.apis.google.com/chart?cht=bvg&amp;chs=35x17&amp;chd=t:9727682.00,9721583.00,9397465.00,9351194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7724775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39</xdr:row>
      <xdr:rowOff>304800</xdr:rowOff>
    </xdr:to>
    <xdr:sp macro="" textlink="">
      <xdr:nvSpPr>
        <xdr:cNvPr id="137" name="AutoShape 68" descr="http://7.chart.apis.google.com/chart?cht=bvg&amp;chs=35x17&amp;chd=t:5583027.00,5653756.00,5377640.00,5383716.00&amp;chds=a&amp;chco=8CADC6|8CADC6|8CADC6|8CADC6&amp;chbh=a,0,3&amp;chxt=x,y&amp;chxs=0,000000,0,0,_,000000|1,000000,0,0,_,000000&amp;chma=0,0,2,0"/>
        <xdr:cNvSpPr>
          <a:spLocks noChangeAspect="1" noChangeArrowheads="1"/>
        </xdr:cNvSpPr>
      </xdr:nvSpPr>
      <xdr:spPr bwMode="auto">
        <a:xfrm>
          <a:off x="6105525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queryTables/queryTable1.xml><?xml version="1.0" encoding="utf-8"?>
<queryTable xmlns="http://schemas.openxmlformats.org/spreadsheetml/2006/main" name="stockonline.php?stcid=al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"/>
  <sheetViews>
    <sheetView showGridLines="0" workbookViewId="0">
      <selection activeCell="N28" sqref="N28"/>
    </sheetView>
  </sheetViews>
  <sheetFormatPr defaultColWidth="9" defaultRowHeight="13.5"/>
  <cols>
    <col min="1" max="1" width="9" style="33"/>
    <col min="2" max="2" width="2.85546875" style="33" bestFit="1" customWidth="1"/>
    <col min="3" max="3" width="4.28515625" style="33" bestFit="1" customWidth="1"/>
    <col min="4" max="4" width="9.42578125" style="33" bestFit="1" customWidth="1"/>
    <col min="5" max="5" width="10.140625" style="33" bestFit="1" customWidth="1"/>
    <col min="6" max="6" width="7.42578125" style="33" bestFit="1" customWidth="1"/>
    <col min="7" max="7" width="2.85546875" style="33" customWidth="1"/>
    <col min="8" max="8" width="10.140625" style="33" bestFit="1" customWidth="1"/>
    <col min="9" max="9" width="7.42578125" style="33" bestFit="1" customWidth="1"/>
    <col min="10" max="10" width="2.7109375" style="33" customWidth="1"/>
    <col min="11" max="11" width="6.7109375" style="33" bestFit="1" customWidth="1"/>
    <col min="12" max="12" width="6.42578125" style="33" bestFit="1" customWidth="1"/>
    <col min="13" max="13" width="2.42578125" style="33" customWidth="1"/>
    <col min="14" max="14" width="12.42578125" style="33" bestFit="1" customWidth="1"/>
    <col min="15" max="16384" width="9" style="33"/>
  </cols>
  <sheetData>
    <row r="2" spans="2:14">
      <c r="E2" s="110" t="s">
        <v>1645</v>
      </c>
      <c r="F2" s="110"/>
      <c r="G2" s="34"/>
      <c r="H2" s="111" t="s">
        <v>1646</v>
      </c>
      <c r="I2" s="111"/>
      <c r="J2" s="34"/>
      <c r="K2" s="112" t="s">
        <v>1647</v>
      </c>
      <c r="L2" s="112"/>
      <c r="M2" s="34"/>
      <c r="N2" s="35" t="s">
        <v>1648</v>
      </c>
    </row>
    <row r="3" spans="2:14">
      <c r="B3" s="36" t="s">
        <v>819</v>
      </c>
      <c r="C3" s="36" t="s">
        <v>148</v>
      </c>
      <c r="D3" s="37" t="s">
        <v>820</v>
      </c>
      <c r="E3" s="38" t="s">
        <v>1644</v>
      </c>
      <c r="F3" s="38" t="s">
        <v>765</v>
      </c>
      <c r="G3" s="39"/>
      <c r="H3" s="38" t="s">
        <v>1644</v>
      </c>
      <c r="I3" s="38" t="s">
        <v>765</v>
      </c>
      <c r="J3" s="40"/>
      <c r="K3" s="38" t="s">
        <v>36</v>
      </c>
      <c r="L3" s="38" t="s">
        <v>765</v>
      </c>
      <c r="M3" s="39"/>
      <c r="N3" s="41"/>
    </row>
    <row r="4" spans="2:14">
      <c r="B4" s="42">
        <v>1</v>
      </c>
      <c r="C4" s="43" t="s">
        <v>617</v>
      </c>
      <c r="D4" s="44" t="e">
        <f>VLOOKUP(C4,#REF!,12,FALSE)*1000</f>
        <v>#REF!</v>
      </c>
      <c r="E4" s="45">
        <v>43227</v>
      </c>
      <c r="F4" s="46">
        <v>21800</v>
      </c>
      <c r="G4" s="39"/>
      <c r="H4" s="45">
        <v>43233</v>
      </c>
      <c r="I4" s="46">
        <v>21550</v>
      </c>
      <c r="J4" s="47"/>
      <c r="K4" s="48">
        <f>(I4-F4)/F4</f>
        <v>-1.1467889908256881E-2</v>
      </c>
      <c r="L4" s="49">
        <f>I4-F4</f>
        <v>-250</v>
      </c>
      <c r="M4" s="39"/>
      <c r="N4" s="42" t="s">
        <v>1649</v>
      </c>
    </row>
    <row r="5" spans="2:14">
      <c r="B5" s="113" t="s">
        <v>1650</v>
      </c>
      <c r="C5" s="113"/>
      <c r="D5" s="113"/>
      <c r="E5" s="50">
        <v>42875</v>
      </c>
      <c r="F5" s="46">
        <v>20500</v>
      </c>
      <c r="G5" s="39"/>
      <c r="H5" s="50">
        <v>43245</v>
      </c>
      <c r="I5" s="46">
        <v>22500</v>
      </c>
      <c r="J5" s="39"/>
      <c r="K5" s="52">
        <f t="shared" ref="K5:K6" si="0">(I5-F5)/F5</f>
        <v>9.7560975609756101E-2</v>
      </c>
      <c r="L5" s="54">
        <f t="shared" ref="L5:L6" si="1">I5-F5</f>
        <v>2000</v>
      </c>
      <c r="M5" s="39"/>
      <c r="N5" s="42" t="s">
        <v>1649</v>
      </c>
    </row>
    <row r="6" spans="2:14">
      <c r="B6" s="107">
        <f>SUM(K4:K6)</f>
        <v>6.4353955266716611E-2</v>
      </c>
      <c r="C6" s="108"/>
      <c r="D6" s="109"/>
      <c r="E6" s="50">
        <v>43246</v>
      </c>
      <c r="F6" s="46">
        <v>23000</v>
      </c>
      <c r="G6" s="51"/>
      <c r="H6" s="50">
        <v>42891</v>
      </c>
      <c r="I6" s="46">
        <v>22500</v>
      </c>
      <c r="J6" s="51"/>
      <c r="K6" s="48">
        <f t="shared" si="0"/>
        <v>-2.1739130434782608E-2</v>
      </c>
      <c r="L6" s="49">
        <f t="shared" si="1"/>
        <v>-500</v>
      </c>
      <c r="M6" s="51"/>
      <c r="N6" s="53" t="s">
        <v>1651</v>
      </c>
    </row>
  </sheetData>
  <mergeCells count="5">
    <mergeCell ref="B6:D6"/>
    <mergeCell ref="E2:F2"/>
    <mergeCell ref="H2:I2"/>
    <mergeCell ref="K2:L2"/>
    <mergeCell ref="B5:D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pane xSplit="3" ySplit="1" topLeftCell="D2" activePane="bottomRight" state="frozen"/>
      <selection activeCell="K58" sqref="K58"/>
      <selection pane="topRight" activeCell="K58" sqref="K58"/>
      <selection pane="bottomLeft" activeCell="K58" sqref="K58"/>
      <selection pane="bottomRight" activeCell="K58" sqref="K58"/>
    </sheetView>
  </sheetViews>
  <sheetFormatPr defaultColWidth="8.85546875" defaultRowHeight="15"/>
  <cols>
    <col min="1" max="3" width="8.85546875" style="15"/>
    <col min="4" max="7" width="16.140625" style="15" customWidth="1"/>
    <col min="8" max="8" width="8.85546875" style="15"/>
    <col min="9" max="12" width="10.140625" style="15" bestFit="1" customWidth="1"/>
    <col min="13" max="13" width="8.85546875" style="15"/>
    <col min="14" max="17" width="14.140625" style="2" bestFit="1" customWidth="1"/>
    <col min="18" max="18" width="9.140625" style="15" bestFit="1" customWidth="1"/>
    <col min="19" max="16384" width="8.85546875" style="15"/>
  </cols>
  <sheetData>
    <row r="1" spans="1:17" ht="49.5" customHeight="1">
      <c r="A1" s="129" t="s">
        <v>0</v>
      </c>
      <c r="B1" s="130"/>
      <c r="C1" s="131"/>
      <c r="D1" s="55" t="s">
        <v>1512</v>
      </c>
      <c r="E1" s="55" t="s">
        <v>1513</v>
      </c>
      <c r="F1" s="55" t="s">
        <v>1514</v>
      </c>
      <c r="G1" s="55" t="s">
        <v>1574</v>
      </c>
      <c r="I1" s="15" t="str">
        <f>REPLACE(D1,9,27,"")</f>
        <v>Năm 2014</v>
      </c>
      <c r="J1" s="15" t="str">
        <f>REPLACE(E1,9,27,"")</f>
        <v>Năm 2015</v>
      </c>
      <c r="K1" s="15" t="str">
        <f>REPLACE(F1,9,27,"")</f>
        <v>Năm 2016</v>
      </c>
      <c r="L1" s="15" t="str">
        <f>REPLACE(G1,9,27,"")</f>
        <v>Năm 2017</v>
      </c>
      <c r="N1" s="2" t="str">
        <f>I1</f>
        <v>Năm 2014</v>
      </c>
      <c r="O1" s="2" t="str">
        <f>J1</f>
        <v>Năm 2015</v>
      </c>
      <c r="P1" s="2" t="str">
        <f>K1</f>
        <v>Năm 2016</v>
      </c>
      <c r="Q1" s="2" t="str">
        <f>L1</f>
        <v>Năm 2017</v>
      </c>
    </row>
    <row r="2" spans="1:17" ht="49.5" customHeight="1" thickBot="1">
      <c r="A2" s="132"/>
      <c r="B2" s="133"/>
      <c r="C2" s="134"/>
      <c r="D2" s="56" t="s">
        <v>1680</v>
      </c>
      <c r="E2" s="56" t="s">
        <v>1680</v>
      </c>
      <c r="F2" s="56" t="s">
        <v>1680</v>
      </c>
      <c r="G2" s="56" t="s">
        <v>1680</v>
      </c>
    </row>
    <row r="3" spans="1:17" ht="45" customHeight="1" thickBot="1">
      <c r="A3" s="135" t="s">
        <v>1</v>
      </c>
      <c r="B3" s="136"/>
      <c r="C3" s="57"/>
      <c r="D3" s="58">
        <v>506181</v>
      </c>
      <c r="E3" s="58">
        <v>1394505</v>
      </c>
      <c r="F3" s="58">
        <v>2506517</v>
      </c>
      <c r="G3" s="58">
        <v>2879241</v>
      </c>
      <c r="I3" s="16">
        <f>REPLACE(D3,1,3,"")/1</f>
        <v>181</v>
      </c>
      <c r="J3" s="16">
        <f t="shared" ref="J3:L16" si="0">REPLACE(E3,1,3,"")/1</f>
        <v>4505</v>
      </c>
      <c r="K3" s="16">
        <f t="shared" si="0"/>
        <v>6517</v>
      </c>
      <c r="L3" s="16">
        <f t="shared" si="0"/>
        <v>9241</v>
      </c>
      <c r="N3" s="2">
        <f>D3</f>
        <v>506181</v>
      </c>
      <c r="O3" s="2">
        <f t="shared" ref="O3:Q17" si="1">E3</f>
        <v>1394505</v>
      </c>
      <c r="P3" s="2">
        <f t="shared" si="1"/>
        <v>2506517</v>
      </c>
      <c r="Q3" s="2">
        <f t="shared" si="1"/>
        <v>2879241</v>
      </c>
    </row>
    <row r="4" spans="1:17" ht="61.5" customHeight="1" thickBot="1">
      <c r="A4" s="127" t="s">
        <v>2</v>
      </c>
      <c r="B4" s="128"/>
      <c r="C4" s="57"/>
      <c r="D4" s="59">
        <v>204365</v>
      </c>
      <c r="E4" s="59">
        <v>735260</v>
      </c>
      <c r="F4" s="59">
        <v>1454880</v>
      </c>
      <c r="G4" s="59">
        <v>1149440</v>
      </c>
      <c r="I4" s="16">
        <f t="shared" ref="I4:I16" si="2">REPLACE(D4,1,3,"")/1</f>
        <v>365</v>
      </c>
      <c r="J4" s="16">
        <f t="shared" si="0"/>
        <v>260</v>
      </c>
      <c r="K4" s="16">
        <f t="shared" si="0"/>
        <v>4880</v>
      </c>
      <c r="L4" s="16">
        <f t="shared" si="0"/>
        <v>9440</v>
      </c>
      <c r="N4" s="2">
        <f t="shared" ref="N4:Q38" si="3">D4</f>
        <v>204365</v>
      </c>
      <c r="O4" s="2">
        <f t="shared" si="1"/>
        <v>735260</v>
      </c>
      <c r="P4" s="2">
        <f t="shared" si="1"/>
        <v>1454880</v>
      </c>
      <c r="Q4" s="2">
        <f t="shared" si="1"/>
        <v>1149440</v>
      </c>
    </row>
    <row r="5" spans="1:17" ht="61.5" customHeight="1" thickBot="1">
      <c r="A5" s="137" t="s">
        <v>3</v>
      </c>
      <c r="B5" s="138"/>
      <c r="C5" s="57"/>
      <c r="D5" s="58">
        <v>301815</v>
      </c>
      <c r="E5" s="58">
        <v>659245</v>
      </c>
      <c r="F5" s="58">
        <v>1051637</v>
      </c>
      <c r="G5" s="58">
        <v>1729801</v>
      </c>
      <c r="I5" s="16">
        <f t="shared" si="2"/>
        <v>815</v>
      </c>
      <c r="J5" s="16">
        <f t="shared" si="0"/>
        <v>245</v>
      </c>
      <c r="K5" s="16">
        <f t="shared" si="0"/>
        <v>1637</v>
      </c>
      <c r="L5" s="16">
        <f t="shared" si="0"/>
        <v>9801</v>
      </c>
      <c r="N5" s="2">
        <f t="shared" si="3"/>
        <v>301815</v>
      </c>
      <c r="O5" s="2">
        <f t="shared" si="1"/>
        <v>659245</v>
      </c>
      <c r="P5" s="2">
        <f t="shared" si="1"/>
        <v>1051637</v>
      </c>
      <c r="Q5" s="2">
        <f t="shared" si="1"/>
        <v>1729801</v>
      </c>
    </row>
    <row r="6" spans="1:17" ht="30" customHeight="1" thickBot="1">
      <c r="A6" s="127" t="s">
        <v>4</v>
      </c>
      <c r="B6" s="128"/>
      <c r="C6" s="57"/>
      <c r="D6" s="59">
        <v>83903</v>
      </c>
      <c r="E6" s="59">
        <v>36844</v>
      </c>
      <c r="F6" s="59">
        <v>104660</v>
      </c>
      <c r="G6" s="59">
        <v>66075</v>
      </c>
      <c r="I6" s="16">
        <f t="shared" si="2"/>
        <v>3</v>
      </c>
      <c r="J6" s="16">
        <f t="shared" si="0"/>
        <v>44</v>
      </c>
      <c r="K6" s="16">
        <f t="shared" si="0"/>
        <v>660</v>
      </c>
      <c r="L6" s="16">
        <f t="shared" si="0"/>
        <v>75</v>
      </c>
      <c r="N6" s="2">
        <f t="shared" si="3"/>
        <v>83903</v>
      </c>
      <c r="O6" s="2">
        <f t="shared" si="1"/>
        <v>36844</v>
      </c>
      <c r="P6" s="2">
        <f t="shared" si="1"/>
        <v>104660</v>
      </c>
      <c r="Q6" s="2">
        <f t="shared" si="1"/>
        <v>66075</v>
      </c>
    </row>
    <row r="7" spans="1:17" ht="15" customHeight="1" thickBot="1">
      <c r="A7" s="127" t="s">
        <v>5</v>
      </c>
      <c r="B7" s="128"/>
      <c r="C7" s="57"/>
      <c r="D7" s="60">
        <v>79</v>
      </c>
      <c r="E7" s="59">
        <v>8495</v>
      </c>
      <c r="F7" s="59">
        <v>32703</v>
      </c>
      <c r="G7" s="59">
        <v>62665</v>
      </c>
      <c r="I7" s="16" t="e">
        <f t="shared" si="2"/>
        <v>#VALUE!</v>
      </c>
      <c r="J7" s="16">
        <f t="shared" si="0"/>
        <v>5</v>
      </c>
      <c r="K7" s="16">
        <f t="shared" si="0"/>
        <v>3</v>
      </c>
      <c r="L7" s="16">
        <f t="shared" si="0"/>
        <v>65</v>
      </c>
      <c r="N7" s="2">
        <f t="shared" si="3"/>
        <v>79</v>
      </c>
      <c r="O7" s="2">
        <f t="shared" si="1"/>
        <v>8495</v>
      </c>
      <c r="P7" s="2">
        <f t="shared" si="1"/>
        <v>32703</v>
      </c>
      <c r="Q7" s="2">
        <f t="shared" si="1"/>
        <v>62665</v>
      </c>
    </row>
    <row r="8" spans="1:17" ht="15.75" customHeight="1" thickBot="1">
      <c r="A8" s="127" t="s">
        <v>6</v>
      </c>
      <c r="B8" s="128"/>
      <c r="C8" s="57"/>
      <c r="D8" s="59">
        <v>54302</v>
      </c>
      <c r="E8" s="59">
        <v>144355</v>
      </c>
      <c r="F8" s="59">
        <v>235753</v>
      </c>
      <c r="G8" s="59">
        <v>294966</v>
      </c>
      <c r="I8" s="16">
        <f t="shared" si="2"/>
        <v>2</v>
      </c>
      <c r="J8" s="16">
        <f t="shared" si="0"/>
        <v>355</v>
      </c>
      <c r="K8" s="16">
        <f t="shared" si="0"/>
        <v>753</v>
      </c>
      <c r="L8" s="16">
        <f t="shared" si="0"/>
        <v>966</v>
      </c>
      <c r="N8" s="2">
        <f t="shared" si="3"/>
        <v>54302</v>
      </c>
      <c r="O8" s="2">
        <f t="shared" si="1"/>
        <v>144355</v>
      </c>
      <c r="P8" s="2">
        <f t="shared" si="1"/>
        <v>235753</v>
      </c>
      <c r="Q8" s="2">
        <f t="shared" si="1"/>
        <v>294966</v>
      </c>
    </row>
    <row r="9" spans="1:17" ht="37.5" customHeight="1" thickBot="1">
      <c r="A9" s="127" t="s">
        <v>7</v>
      </c>
      <c r="B9" s="128"/>
      <c r="C9" s="57"/>
      <c r="D9" s="59">
        <v>82328</v>
      </c>
      <c r="E9" s="59">
        <v>125098</v>
      </c>
      <c r="F9" s="59">
        <v>172799</v>
      </c>
      <c r="G9" s="59">
        <v>248558</v>
      </c>
      <c r="I9" s="16">
        <f t="shared" si="2"/>
        <v>28</v>
      </c>
      <c r="J9" s="16">
        <f t="shared" si="0"/>
        <v>98</v>
      </c>
      <c r="K9" s="16">
        <f t="shared" si="0"/>
        <v>799</v>
      </c>
      <c r="L9" s="16">
        <f t="shared" si="0"/>
        <v>558</v>
      </c>
      <c r="N9" s="2">
        <f t="shared" si="3"/>
        <v>82328</v>
      </c>
      <c r="O9" s="2">
        <f t="shared" si="1"/>
        <v>125098</v>
      </c>
      <c r="P9" s="2">
        <f t="shared" si="1"/>
        <v>172799</v>
      </c>
      <c r="Q9" s="2">
        <f t="shared" si="1"/>
        <v>248558</v>
      </c>
    </row>
    <row r="10" spans="1:17" ht="61.5" customHeight="1" thickBot="1">
      <c r="A10" s="137" t="s">
        <v>8</v>
      </c>
      <c r="B10" s="138"/>
      <c r="C10" s="57"/>
      <c r="D10" s="58">
        <v>249009</v>
      </c>
      <c r="E10" s="58">
        <v>484732</v>
      </c>
      <c r="F10" s="58">
        <v>787085</v>
      </c>
      <c r="G10" s="58">
        <v>1317699</v>
      </c>
      <c r="I10" s="16">
        <f t="shared" si="2"/>
        <v>9</v>
      </c>
      <c r="J10" s="16">
        <f t="shared" si="0"/>
        <v>732</v>
      </c>
      <c r="K10" s="16">
        <f t="shared" si="0"/>
        <v>85</v>
      </c>
      <c r="L10" s="16">
        <f t="shared" si="0"/>
        <v>7699</v>
      </c>
      <c r="N10" s="2">
        <f t="shared" si="3"/>
        <v>249009</v>
      </c>
      <c r="O10" s="2">
        <f t="shared" si="1"/>
        <v>484732</v>
      </c>
      <c r="P10" s="2">
        <f t="shared" si="1"/>
        <v>787085</v>
      </c>
      <c r="Q10" s="2">
        <f t="shared" si="1"/>
        <v>1317699</v>
      </c>
    </row>
    <row r="11" spans="1:17" ht="15" customHeight="1" thickBot="1">
      <c r="A11" s="127" t="s">
        <v>9</v>
      </c>
      <c r="B11" s="128"/>
      <c r="C11" s="57"/>
      <c r="D11" s="59">
        <v>1715</v>
      </c>
      <c r="E11" s="59">
        <v>55657</v>
      </c>
      <c r="F11" s="59">
        <v>34153</v>
      </c>
      <c r="G11" s="59">
        <v>17621</v>
      </c>
      <c r="I11" s="16">
        <f t="shared" si="2"/>
        <v>5</v>
      </c>
      <c r="J11" s="16">
        <f t="shared" si="0"/>
        <v>57</v>
      </c>
      <c r="K11" s="16">
        <f t="shared" si="0"/>
        <v>53</v>
      </c>
      <c r="L11" s="16">
        <f t="shared" si="0"/>
        <v>21</v>
      </c>
      <c r="N11" s="2">
        <f t="shared" si="3"/>
        <v>1715</v>
      </c>
      <c r="O11" s="2">
        <f t="shared" si="1"/>
        <v>55657</v>
      </c>
      <c r="P11" s="2">
        <f t="shared" si="1"/>
        <v>34153</v>
      </c>
      <c r="Q11" s="2">
        <f t="shared" si="1"/>
        <v>17621</v>
      </c>
    </row>
    <row r="12" spans="1:17" ht="45" customHeight="1" thickBot="1">
      <c r="A12" s="127" t="s">
        <v>10</v>
      </c>
      <c r="B12" s="128"/>
      <c r="C12" s="57"/>
      <c r="D12" s="59">
        <v>15645</v>
      </c>
      <c r="E12" s="60"/>
      <c r="F12" s="60"/>
      <c r="G12" s="60"/>
      <c r="I12" s="16">
        <f t="shared" si="2"/>
        <v>45</v>
      </c>
      <c r="J12" s="16" t="e">
        <f t="shared" si="0"/>
        <v>#VALUE!</v>
      </c>
      <c r="K12" s="16" t="e">
        <f t="shared" si="0"/>
        <v>#VALUE!</v>
      </c>
      <c r="L12" s="16" t="e">
        <f t="shared" si="0"/>
        <v>#VALUE!</v>
      </c>
      <c r="N12" s="2">
        <f t="shared" si="3"/>
        <v>15645</v>
      </c>
      <c r="O12" s="2">
        <f t="shared" si="1"/>
        <v>0</v>
      </c>
      <c r="P12" s="2">
        <f t="shared" si="1"/>
        <v>0</v>
      </c>
      <c r="Q12" s="2">
        <f t="shared" si="1"/>
        <v>0</v>
      </c>
    </row>
    <row r="13" spans="1:17" ht="37.5" customHeight="1" thickBot="1">
      <c r="A13" s="137" t="s">
        <v>11</v>
      </c>
      <c r="B13" s="138"/>
      <c r="C13" s="57"/>
      <c r="D13" s="58">
        <v>266369</v>
      </c>
      <c r="E13" s="58">
        <v>540390</v>
      </c>
      <c r="F13" s="58">
        <v>821238</v>
      </c>
      <c r="G13" s="58">
        <v>1335320</v>
      </c>
      <c r="I13" s="16">
        <f t="shared" si="2"/>
        <v>369</v>
      </c>
      <c r="J13" s="16">
        <f t="shared" si="0"/>
        <v>390</v>
      </c>
      <c r="K13" s="16">
        <f t="shared" si="0"/>
        <v>238</v>
      </c>
      <c r="L13" s="16">
        <f t="shared" si="0"/>
        <v>5320</v>
      </c>
      <c r="N13" s="2">
        <f t="shared" si="3"/>
        <v>266369</v>
      </c>
      <c r="O13" s="2">
        <f t="shared" si="1"/>
        <v>540390</v>
      </c>
      <c r="P13" s="2">
        <f t="shared" si="1"/>
        <v>821238</v>
      </c>
      <c r="Q13" s="2">
        <f t="shared" si="1"/>
        <v>1335320</v>
      </c>
    </row>
    <row r="14" spans="1:17" ht="61.5" customHeight="1" thickBot="1">
      <c r="A14" s="137" t="s">
        <v>12</v>
      </c>
      <c r="B14" s="138"/>
      <c r="C14" s="57"/>
      <c r="D14" s="58">
        <v>213048</v>
      </c>
      <c r="E14" s="58">
        <v>445617</v>
      </c>
      <c r="F14" s="58">
        <v>664423</v>
      </c>
      <c r="G14" s="58">
        <v>1085420</v>
      </c>
      <c r="I14" s="16">
        <f t="shared" si="2"/>
        <v>48</v>
      </c>
      <c r="J14" s="16">
        <f t="shared" si="0"/>
        <v>617</v>
      </c>
      <c r="K14" s="16">
        <f t="shared" si="0"/>
        <v>423</v>
      </c>
      <c r="L14" s="16">
        <f t="shared" si="0"/>
        <v>5420</v>
      </c>
      <c r="N14" s="2">
        <f t="shared" si="3"/>
        <v>213048</v>
      </c>
      <c r="O14" s="2">
        <f t="shared" si="1"/>
        <v>445617</v>
      </c>
      <c r="P14" s="2">
        <f t="shared" si="1"/>
        <v>664423</v>
      </c>
      <c r="Q14" s="2">
        <f t="shared" si="1"/>
        <v>1085420</v>
      </c>
    </row>
    <row r="15" spans="1:17" ht="61.5" customHeight="1" thickBot="1">
      <c r="A15" s="137" t="s">
        <v>13</v>
      </c>
      <c r="B15" s="138"/>
      <c r="C15" s="57"/>
      <c r="D15" s="58">
        <v>167834</v>
      </c>
      <c r="E15" s="58">
        <v>336629</v>
      </c>
      <c r="F15" s="58">
        <v>537204</v>
      </c>
      <c r="G15" s="58">
        <v>750891</v>
      </c>
      <c r="I15" s="16">
        <f t="shared" si="2"/>
        <v>834</v>
      </c>
      <c r="J15" s="16">
        <f t="shared" si="0"/>
        <v>629</v>
      </c>
      <c r="K15" s="16">
        <f t="shared" si="0"/>
        <v>204</v>
      </c>
      <c r="L15" s="16">
        <f t="shared" si="0"/>
        <v>891</v>
      </c>
      <c r="N15" s="2">
        <f t="shared" si="3"/>
        <v>167834</v>
      </c>
      <c r="O15" s="2">
        <f t="shared" si="1"/>
        <v>336629</v>
      </c>
      <c r="P15" s="2">
        <f t="shared" si="1"/>
        <v>537204</v>
      </c>
      <c r="Q15" s="2">
        <f t="shared" si="1"/>
        <v>750891</v>
      </c>
    </row>
    <row r="16" spans="1:17" ht="37.5" customHeight="1" thickBot="1">
      <c r="A16" s="127" t="s">
        <v>14</v>
      </c>
      <c r="B16" s="128"/>
      <c r="C16" s="57"/>
      <c r="D16" s="59">
        <v>2346</v>
      </c>
      <c r="E16" s="59">
        <v>3125</v>
      </c>
      <c r="F16" s="59">
        <v>3487</v>
      </c>
      <c r="G16" s="59">
        <v>2478</v>
      </c>
      <c r="I16" s="16">
        <f t="shared" si="2"/>
        <v>6</v>
      </c>
      <c r="J16" s="16">
        <f t="shared" si="0"/>
        <v>5</v>
      </c>
      <c r="K16" s="16">
        <f t="shared" si="0"/>
        <v>7</v>
      </c>
      <c r="L16" s="16">
        <f t="shared" si="0"/>
        <v>8</v>
      </c>
      <c r="N16" s="2">
        <f t="shared" si="3"/>
        <v>2346</v>
      </c>
      <c r="O16" s="2">
        <f t="shared" si="1"/>
        <v>3125</v>
      </c>
      <c r="P16" s="2">
        <f t="shared" si="1"/>
        <v>3487</v>
      </c>
      <c r="Q16" s="2">
        <f t="shared" si="1"/>
        <v>2478</v>
      </c>
    </row>
    <row r="17" spans="1:17" ht="15" customHeight="1" thickBot="1">
      <c r="A17" s="139"/>
      <c r="B17" s="139"/>
      <c r="C17" s="139"/>
      <c r="D17" s="139"/>
      <c r="E17" s="139"/>
      <c r="F17" s="139"/>
      <c r="G17" s="139"/>
      <c r="N17" s="2">
        <f t="shared" si="3"/>
        <v>0</v>
      </c>
      <c r="O17" s="2">
        <f t="shared" si="1"/>
        <v>0</v>
      </c>
      <c r="P17" s="2">
        <f t="shared" si="1"/>
        <v>0</v>
      </c>
      <c r="Q17" s="2">
        <f t="shared" si="1"/>
        <v>0</v>
      </c>
    </row>
    <row r="18" spans="1:17" ht="15" customHeight="1" thickBot="1">
      <c r="A18" s="140" t="s">
        <v>15</v>
      </c>
      <c r="B18" s="141"/>
      <c r="C18" s="142"/>
      <c r="D18" s="61" t="s">
        <v>1681</v>
      </c>
      <c r="E18" s="61" t="s">
        <v>1682</v>
      </c>
      <c r="F18" s="61" t="s">
        <v>1683</v>
      </c>
      <c r="G18" s="61" t="s">
        <v>1684</v>
      </c>
      <c r="I18" s="15" t="str">
        <f>REPLACE(D18,9,27,"")</f>
        <v>Năm 2014</v>
      </c>
      <c r="J18" s="15" t="str">
        <f>REPLACE(E18,9,27,"")</f>
        <v>Năm 2015</v>
      </c>
      <c r="K18" s="15" t="str">
        <f>REPLACE(F18,9,27,"")</f>
        <v>Năm 2016</v>
      </c>
      <c r="L18" s="15" t="str">
        <f>REPLACE(G18,9,27,"")</f>
        <v>Năm 2017</v>
      </c>
      <c r="N18" s="2" t="str">
        <f>I18</f>
        <v>Năm 2014</v>
      </c>
      <c r="O18" s="2" t="str">
        <f>J18</f>
        <v>Năm 2015</v>
      </c>
      <c r="P18" s="2" t="str">
        <f>K18</f>
        <v>Năm 2016</v>
      </c>
      <c r="Q18" s="2" t="str">
        <f>L18</f>
        <v>Năm 2017</v>
      </c>
    </row>
    <row r="19" spans="1:17" ht="15" customHeight="1" thickBot="1">
      <c r="A19" s="135" t="s">
        <v>16</v>
      </c>
      <c r="B19" s="136"/>
      <c r="C19" s="57"/>
      <c r="D19" s="58">
        <v>1678871</v>
      </c>
      <c r="E19" s="58">
        <v>2986757</v>
      </c>
      <c r="F19" s="58">
        <v>4627027</v>
      </c>
      <c r="G19" s="58">
        <v>8840186</v>
      </c>
      <c r="I19" s="16">
        <f t="shared" ref="I19:L38" si="4">REPLACE(D19,1,3,"")/1</f>
        <v>8871</v>
      </c>
      <c r="J19" s="16">
        <f t="shared" si="4"/>
        <v>6757</v>
      </c>
      <c r="K19" s="16">
        <f t="shared" si="4"/>
        <v>7027</v>
      </c>
      <c r="L19" s="16">
        <f t="shared" si="4"/>
        <v>186</v>
      </c>
      <c r="N19" s="2">
        <f t="shared" si="3"/>
        <v>1678871</v>
      </c>
      <c r="O19" s="2">
        <f t="shared" si="3"/>
        <v>2986757</v>
      </c>
      <c r="P19" s="2">
        <f t="shared" si="3"/>
        <v>4627027</v>
      </c>
      <c r="Q19" s="2">
        <f t="shared" si="3"/>
        <v>8840186</v>
      </c>
    </row>
    <row r="20" spans="1:17" ht="61.5" customHeight="1" thickBot="1">
      <c r="A20" s="127" t="s">
        <v>17</v>
      </c>
      <c r="B20" s="128"/>
      <c r="C20" s="57"/>
      <c r="D20" s="59">
        <v>776339</v>
      </c>
      <c r="E20" s="59">
        <v>909523</v>
      </c>
      <c r="F20" s="59">
        <v>1818217</v>
      </c>
      <c r="G20" s="59">
        <v>1687437</v>
      </c>
      <c r="I20" s="16">
        <f t="shared" si="4"/>
        <v>339</v>
      </c>
      <c r="J20" s="16">
        <f t="shared" si="4"/>
        <v>523</v>
      </c>
      <c r="K20" s="16">
        <f t="shared" si="4"/>
        <v>8217</v>
      </c>
      <c r="L20" s="16">
        <f t="shared" si="4"/>
        <v>7437</v>
      </c>
      <c r="N20" s="2">
        <f t="shared" si="3"/>
        <v>776339</v>
      </c>
      <c r="O20" s="2">
        <f t="shared" si="3"/>
        <v>909523</v>
      </c>
      <c r="P20" s="2">
        <f t="shared" si="3"/>
        <v>1818217</v>
      </c>
      <c r="Q20" s="2">
        <f t="shared" si="3"/>
        <v>1687437</v>
      </c>
    </row>
    <row r="21" spans="1:17" ht="30" customHeight="1" thickBot="1">
      <c r="A21" s="127" t="s">
        <v>18</v>
      </c>
      <c r="B21" s="128"/>
      <c r="C21" s="57"/>
      <c r="D21" s="60"/>
      <c r="E21" s="60"/>
      <c r="F21" s="60"/>
      <c r="G21" s="59">
        <v>226023</v>
      </c>
      <c r="I21" s="16" t="e">
        <f t="shared" si="4"/>
        <v>#VALUE!</v>
      </c>
      <c r="J21" s="16" t="e">
        <f t="shared" si="4"/>
        <v>#VALUE!</v>
      </c>
      <c r="K21" s="16" t="e">
        <f t="shared" si="4"/>
        <v>#VALUE!</v>
      </c>
      <c r="L21" s="16">
        <f t="shared" si="4"/>
        <v>23</v>
      </c>
      <c r="N21" s="2">
        <f t="shared" si="3"/>
        <v>0</v>
      </c>
      <c r="O21" s="2">
        <f t="shared" si="3"/>
        <v>0</v>
      </c>
      <c r="P21" s="2">
        <f t="shared" si="3"/>
        <v>0</v>
      </c>
      <c r="Q21" s="2">
        <f t="shared" si="3"/>
        <v>226023</v>
      </c>
    </row>
    <row r="22" spans="1:17" ht="30" customHeight="1" thickBot="1">
      <c r="A22" s="127" t="s">
        <v>19</v>
      </c>
      <c r="B22" s="128"/>
      <c r="C22" s="57"/>
      <c r="D22" s="59">
        <v>288128</v>
      </c>
      <c r="E22" s="59">
        <v>925131</v>
      </c>
      <c r="F22" s="59">
        <v>1865020</v>
      </c>
      <c r="G22" s="59">
        <v>3440572</v>
      </c>
      <c r="I22" s="16">
        <f t="shared" si="4"/>
        <v>128</v>
      </c>
      <c r="J22" s="16">
        <f t="shared" si="4"/>
        <v>131</v>
      </c>
      <c r="K22" s="16">
        <f t="shared" si="4"/>
        <v>5020</v>
      </c>
      <c r="L22" s="16">
        <f t="shared" si="4"/>
        <v>572</v>
      </c>
      <c r="N22" s="2">
        <f t="shared" si="3"/>
        <v>288128</v>
      </c>
      <c r="O22" s="2">
        <f t="shared" si="3"/>
        <v>925131</v>
      </c>
      <c r="P22" s="2">
        <f t="shared" si="3"/>
        <v>1865020</v>
      </c>
      <c r="Q22" s="2">
        <f t="shared" si="3"/>
        <v>3440572</v>
      </c>
    </row>
    <row r="23" spans="1:17" ht="15" customHeight="1" thickBot="1">
      <c r="A23" s="127" t="s">
        <v>20</v>
      </c>
      <c r="B23" s="128"/>
      <c r="C23" s="57"/>
      <c r="D23" s="59">
        <v>499214</v>
      </c>
      <c r="E23" s="59">
        <v>1122029</v>
      </c>
      <c r="F23" s="59">
        <v>915503</v>
      </c>
      <c r="G23" s="59">
        <v>3400583</v>
      </c>
      <c r="I23" s="16">
        <f t="shared" si="4"/>
        <v>214</v>
      </c>
      <c r="J23" s="16">
        <f t="shared" si="4"/>
        <v>2029</v>
      </c>
      <c r="K23" s="16">
        <f t="shared" si="4"/>
        <v>503</v>
      </c>
      <c r="L23" s="16">
        <f t="shared" si="4"/>
        <v>583</v>
      </c>
      <c r="N23" s="2">
        <f t="shared" si="3"/>
        <v>499214</v>
      </c>
      <c r="O23" s="2">
        <f t="shared" si="3"/>
        <v>1122029</v>
      </c>
      <c r="P23" s="2">
        <f t="shared" si="3"/>
        <v>915503</v>
      </c>
      <c r="Q23" s="2">
        <f t="shared" si="3"/>
        <v>3400583</v>
      </c>
    </row>
    <row r="24" spans="1:17" ht="30" customHeight="1" thickBot="1">
      <c r="A24" s="127" t="s">
        <v>21</v>
      </c>
      <c r="B24" s="128"/>
      <c r="C24" s="57"/>
      <c r="D24" s="59">
        <v>115189</v>
      </c>
      <c r="E24" s="59">
        <v>30074</v>
      </c>
      <c r="F24" s="59">
        <v>28287</v>
      </c>
      <c r="G24" s="59">
        <v>85570</v>
      </c>
      <c r="I24" s="16">
        <f t="shared" si="4"/>
        <v>189</v>
      </c>
      <c r="J24" s="16">
        <f t="shared" si="4"/>
        <v>74</v>
      </c>
      <c r="K24" s="16">
        <f t="shared" si="4"/>
        <v>87</v>
      </c>
      <c r="L24" s="16">
        <f t="shared" si="4"/>
        <v>70</v>
      </c>
      <c r="N24" s="2">
        <f t="shared" si="3"/>
        <v>115189</v>
      </c>
      <c r="O24" s="2">
        <f t="shared" si="3"/>
        <v>30074</v>
      </c>
      <c r="P24" s="2">
        <f t="shared" si="3"/>
        <v>28287</v>
      </c>
      <c r="Q24" s="2">
        <f t="shared" si="3"/>
        <v>85570</v>
      </c>
    </row>
    <row r="25" spans="1:17" ht="15" customHeight="1" thickBot="1">
      <c r="A25" s="137" t="s">
        <v>22</v>
      </c>
      <c r="B25" s="138"/>
      <c r="C25" s="57"/>
      <c r="D25" s="58">
        <v>481582</v>
      </c>
      <c r="E25" s="58">
        <v>586591</v>
      </c>
      <c r="F25" s="58">
        <v>935765</v>
      </c>
      <c r="G25" s="58">
        <v>1424216</v>
      </c>
      <c r="I25" s="16">
        <f t="shared" si="4"/>
        <v>582</v>
      </c>
      <c r="J25" s="16">
        <f t="shared" si="4"/>
        <v>591</v>
      </c>
      <c r="K25" s="16">
        <f t="shared" si="4"/>
        <v>765</v>
      </c>
      <c r="L25" s="16">
        <f t="shared" si="4"/>
        <v>4216</v>
      </c>
      <c r="N25" s="2">
        <f t="shared" si="3"/>
        <v>481582</v>
      </c>
      <c r="O25" s="2">
        <f t="shared" si="3"/>
        <v>586591</v>
      </c>
      <c r="P25" s="2">
        <f t="shared" si="3"/>
        <v>935765</v>
      </c>
      <c r="Q25" s="2">
        <f t="shared" si="3"/>
        <v>1424216</v>
      </c>
    </row>
    <row r="26" spans="1:17" ht="25.5" customHeight="1" thickBot="1">
      <c r="A26" s="127" t="s">
        <v>23</v>
      </c>
      <c r="B26" s="128"/>
      <c r="C26" s="57"/>
      <c r="D26" s="59">
        <v>10208</v>
      </c>
      <c r="E26" s="59">
        <v>21038</v>
      </c>
      <c r="F26" s="59">
        <v>38857</v>
      </c>
      <c r="G26" s="59">
        <v>63945</v>
      </c>
      <c r="I26" s="16">
        <f t="shared" si="4"/>
        <v>8</v>
      </c>
      <c r="J26" s="16">
        <f t="shared" si="4"/>
        <v>38</v>
      </c>
      <c r="K26" s="16">
        <f t="shared" si="4"/>
        <v>57</v>
      </c>
      <c r="L26" s="16">
        <f t="shared" si="4"/>
        <v>45</v>
      </c>
      <c r="N26" s="2">
        <f t="shared" si="3"/>
        <v>10208</v>
      </c>
      <c r="O26" s="2">
        <f t="shared" si="3"/>
        <v>21038</v>
      </c>
      <c r="P26" s="2">
        <f t="shared" si="3"/>
        <v>38857</v>
      </c>
      <c r="Q26" s="2">
        <f t="shared" si="3"/>
        <v>63945</v>
      </c>
    </row>
    <row r="27" spans="1:17" ht="15.75" customHeight="1" thickBot="1">
      <c r="A27" s="127" t="s">
        <v>24</v>
      </c>
      <c r="B27" s="128"/>
      <c r="C27" s="57"/>
      <c r="D27" s="59">
        <v>22784</v>
      </c>
      <c r="E27" s="59">
        <v>22564</v>
      </c>
      <c r="F27" s="59">
        <v>37838</v>
      </c>
      <c r="G27" s="59">
        <v>28646</v>
      </c>
      <c r="I27" s="16">
        <f t="shared" si="4"/>
        <v>84</v>
      </c>
      <c r="J27" s="16">
        <f t="shared" si="4"/>
        <v>64</v>
      </c>
      <c r="K27" s="16">
        <f t="shared" si="4"/>
        <v>38</v>
      </c>
      <c r="L27" s="16">
        <f t="shared" si="4"/>
        <v>46</v>
      </c>
      <c r="N27" s="2">
        <f t="shared" si="3"/>
        <v>22784</v>
      </c>
      <c r="O27" s="2">
        <f t="shared" si="3"/>
        <v>22564</v>
      </c>
      <c r="P27" s="2">
        <f t="shared" si="3"/>
        <v>37838</v>
      </c>
      <c r="Q27" s="2">
        <f t="shared" si="3"/>
        <v>28646</v>
      </c>
    </row>
    <row r="28" spans="1:17" ht="30" customHeight="1" thickBot="1">
      <c r="A28" s="127" t="s">
        <v>25</v>
      </c>
      <c r="B28" s="128"/>
      <c r="C28" s="57"/>
      <c r="D28" s="59">
        <v>364848</v>
      </c>
      <c r="E28" s="59">
        <v>392681</v>
      </c>
      <c r="F28" s="59">
        <v>580053</v>
      </c>
      <c r="G28" s="59">
        <v>962083</v>
      </c>
      <c r="I28" s="16">
        <f t="shared" si="4"/>
        <v>848</v>
      </c>
      <c r="J28" s="16">
        <f t="shared" si="4"/>
        <v>681</v>
      </c>
      <c r="K28" s="16">
        <f t="shared" si="4"/>
        <v>53</v>
      </c>
      <c r="L28" s="16">
        <f t="shared" si="4"/>
        <v>83</v>
      </c>
      <c r="N28" s="2">
        <f t="shared" si="3"/>
        <v>364848</v>
      </c>
      <c r="O28" s="2">
        <f t="shared" si="3"/>
        <v>392681</v>
      </c>
      <c r="P28" s="2">
        <f t="shared" si="3"/>
        <v>580053</v>
      </c>
      <c r="Q28" s="2">
        <f t="shared" si="3"/>
        <v>962083</v>
      </c>
    </row>
    <row r="29" spans="1:17" ht="15" customHeight="1" thickBot="1">
      <c r="A29" s="137" t="s">
        <v>26</v>
      </c>
      <c r="B29" s="138"/>
      <c r="C29" s="57"/>
      <c r="D29" s="58">
        <v>2160453</v>
      </c>
      <c r="E29" s="58">
        <v>3573347</v>
      </c>
      <c r="F29" s="58">
        <v>5562791</v>
      </c>
      <c r="G29" s="58">
        <v>10264403</v>
      </c>
      <c r="I29" s="16">
        <f t="shared" si="4"/>
        <v>453</v>
      </c>
      <c r="J29" s="16">
        <f t="shared" si="4"/>
        <v>3347</v>
      </c>
      <c r="K29" s="16">
        <f t="shared" si="4"/>
        <v>2791</v>
      </c>
      <c r="L29" s="16">
        <f t="shared" si="4"/>
        <v>64403</v>
      </c>
      <c r="N29" s="2">
        <f t="shared" si="3"/>
        <v>2160453</v>
      </c>
      <c r="O29" s="2">
        <f t="shared" si="3"/>
        <v>3573347</v>
      </c>
      <c r="P29" s="2">
        <f t="shared" si="3"/>
        <v>5562791</v>
      </c>
      <c r="Q29" s="2">
        <f t="shared" si="3"/>
        <v>10264403</v>
      </c>
    </row>
    <row r="30" spans="1:17" ht="15" customHeight="1" thickBot="1">
      <c r="A30" s="137" t="s">
        <v>27</v>
      </c>
      <c r="B30" s="138"/>
      <c r="C30" s="57"/>
      <c r="D30" s="58">
        <v>1088225</v>
      </c>
      <c r="E30" s="58">
        <v>1801988</v>
      </c>
      <c r="F30" s="58">
        <v>2025436</v>
      </c>
      <c r="G30" s="58">
        <v>5610557</v>
      </c>
      <c r="I30" s="16">
        <f t="shared" si="4"/>
        <v>8225</v>
      </c>
      <c r="J30" s="16">
        <f t="shared" si="4"/>
        <v>1988</v>
      </c>
      <c r="K30" s="16">
        <f t="shared" si="4"/>
        <v>5436</v>
      </c>
      <c r="L30" s="16">
        <f t="shared" si="4"/>
        <v>557</v>
      </c>
      <c r="N30" s="2">
        <f t="shared" si="3"/>
        <v>1088225</v>
      </c>
      <c r="O30" s="2">
        <f t="shared" si="3"/>
        <v>1801988</v>
      </c>
      <c r="P30" s="2">
        <f t="shared" si="3"/>
        <v>2025436</v>
      </c>
      <c r="Q30" s="2">
        <f t="shared" si="3"/>
        <v>5610557</v>
      </c>
    </row>
    <row r="31" spans="1:17" ht="15" customHeight="1" thickBot="1">
      <c r="A31" s="127" t="s">
        <v>28</v>
      </c>
      <c r="B31" s="128"/>
      <c r="C31" s="57"/>
      <c r="D31" s="59">
        <v>965363</v>
      </c>
      <c r="E31" s="59">
        <v>1516713</v>
      </c>
      <c r="F31" s="59">
        <v>1527605</v>
      </c>
      <c r="G31" s="59">
        <v>3726609</v>
      </c>
      <c r="I31" s="16">
        <f t="shared" si="4"/>
        <v>363</v>
      </c>
      <c r="J31" s="16">
        <f t="shared" si="4"/>
        <v>6713</v>
      </c>
      <c r="K31" s="16">
        <f t="shared" si="4"/>
        <v>7605</v>
      </c>
      <c r="L31" s="16">
        <f t="shared" si="4"/>
        <v>6609</v>
      </c>
      <c r="N31" s="2">
        <f t="shared" si="3"/>
        <v>965363</v>
      </c>
      <c r="O31" s="2">
        <f t="shared" si="3"/>
        <v>1516713</v>
      </c>
      <c r="P31" s="2">
        <f t="shared" si="3"/>
        <v>1527605</v>
      </c>
      <c r="Q31" s="2">
        <f t="shared" si="3"/>
        <v>3726609</v>
      </c>
    </row>
    <row r="32" spans="1:17" ht="15.75" customHeight="1" thickBot="1">
      <c r="A32" s="127" t="s">
        <v>29</v>
      </c>
      <c r="B32" s="128"/>
      <c r="C32" s="57"/>
      <c r="D32" s="59">
        <v>122862</v>
      </c>
      <c r="E32" s="59">
        <v>285275</v>
      </c>
      <c r="F32" s="59">
        <v>497831</v>
      </c>
      <c r="G32" s="59">
        <v>1883948</v>
      </c>
      <c r="I32" s="16">
        <f t="shared" si="4"/>
        <v>862</v>
      </c>
      <c r="J32" s="16">
        <f t="shared" si="4"/>
        <v>275</v>
      </c>
      <c r="K32" s="16">
        <f t="shared" si="4"/>
        <v>831</v>
      </c>
      <c r="L32" s="16">
        <f t="shared" si="4"/>
        <v>3948</v>
      </c>
      <c r="N32" s="2">
        <f t="shared" si="3"/>
        <v>122862</v>
      </c>
      <c r="O32" s="2">
        <f t="shared" si="3"/>
        <v>285275</v>
      </c>
      <c r="P32" s="2">
        <f t="shared" si="3"/>
        <v>497831</v>
      </c>
      <c r="Q32" s="2">
        <f t="shared" si="3"/>
        <v>1883948</v>
      </c>
    </row>
    <row r="33" spans="1:18" ht="15" customHeight="1" thickBot="1">
      <c r="A33" s="137" t="s">
        <v>30</v>
      </c>
      <c r="B33" s="138"/>
      <c r="C33" s="57"/>
      <c r="D33" s="58">
        <v>1002760</v>
      </c>
      <c r="E33" s="58">
        <v>1771359</v>
      </c>
      <c r="F33" s="58">
        <v>3537355</v>
      </c>
      <c r="G33" s="58">
        <v>4653845</v>
      </c>
      <c r="I33" s="16">
        <f t="shared" si="4"/>
        <v>2760</v>
      </c>
      <c r="J33" s="16">
        <f t="shared" si="4"/>
        <v>1359</v>
      </c>
      <c r="K33" s="16">
        <f t="shared" si="4"/>
        <v>7355</v>
      </c>
      <c r="L33" s="16">
        <f t="shared" si="4"/>
        <v>3845</v>
      </c>
      <c r="N33" s="2">
        <f t="shared" si="3"/>
        <v>1002760</v>
      </c>
      <c r="O33" s="2">
        <f t="shared" si="3"/>
        <v>1771359</v>
      </c>
      <c r="P33" s="2">
        <f t="shared" si="3"/>
        <v>3537355</v>
      </c>
      <c r="Q33" s="2">
        <f t="shared" si="3"/>
        <v>4653845</v>
      </c>
      <c r="R33" s="16"/>
    </row>
    <row r="34" spans="1:18" ht="30" customHeight="1" thickBot="1">
      <c r="A34" s="127" t="s">
        <v>31</v>
      </c>
      <c r="B34" s="128"/>
      <c r="C34" s="57"/>
      <c r="D34" s="59">
        <v>750000</v>
      </c>
      <c r="E34" s="59">
        <v>1172636</v>
      </c>
      <c r="F34" s="59">
        <v>2530491</v>
      </c>
      <c r="G34" s="59">
        <v>3031927</v>
      </c>
      <c r="I34" s="16">
        <f t="shared" si="4"/>
        <v>0</v>
      </c>
      <c r="J34" s="16">
        <f t="shared" si="4"/>
        <v>2636</v>
      </c>
      <c r="K34" s="16">
        <f t="shared" si="4"/>
        <v>491</v>
      </c>
      <c r="L34" s="16">
        <f t="shared" si="4"/>
        <v>1927</v>
      </c>
      <c r="N34" s="2">
        <f t="shared" si="3"/>
        <v>750000</v>
      </c>
      <c r="O34" s="2">
        <f t="shared" si="3"/>
        <v>1172636</v>
      </c>
      <c r="P34" s="2">
        <f t="shared" si="3"/>
        <v>2530491</v>
      </c>
      <c r="Q34" s="2">
        <f t="shared" si="3"/>
        <v>3031927</v>
      </c>
    </row>
    <row r="35" spans="1:18" ht="30" customHeight="1" thickBot="1">
      <c r="A35" s="127" t="s">
        <v>32</v>
      </c>
      <c r="B35" s="128"/>
      <c r="C35" s="57"/>
      <c r="D35" s="59">
        <v>10868</v>
      </c>
      <c r="E35" s="59">
        <v>10868</v>
      </c>
      <c r="F35" s="59">
        <v>10868</v>
      </c>
      <c r="G35" s="59">
        <v>10868</v>
      </c>
      <c r="I35" s="16">
        <f t="shared" si="4"/>
        <v>68</v>
      </c>
      <c r="J35" s="16">
        <f t="shared" si="4"/>
        <v>68</v>
      </c>
      <c r="K35" s="16">
        <f t="shared" si="4"/>
        <v>68</v>
      </c>
      <c r="L35" s="16">
        <f t="shared" si="4"/>
        <v>68</v>
      </c>
      <c r="N35" s="2">
        <f t="shared" si="3"/>
        <v>10868</v>
      </c>
      <c r="O35" s="2">
        <f t="shared" si="3"/>
        <v>10868</v>
      </c>
      <c r="P35" s="2">
        <f t="shared" si="3"/>
        <v>10868</v>
      </c>
      <c r="Q35" s="2">
        <f t="shared" si="3"/>
        <v>10868</v>
      </c>
    </row>
    <row r="36" spans="1:18" ht="37.5" customHeight="1" thickBot="1">
      <c r="A36" s="127" t="s">
        <v>33</v>
      </c>
      <c r="B36" s="128"/>
      <c r="C36" s="57"/>
      <c r="D36" s="59">
        <v>229083</v>
      </c>
      <c r="E36" s="59">
        <v>382014</v>
      </c>
      <c r="F36" s="59">
        <v>676747</v>
      </c>
      <c r="G36" s="59">
        <v>745716</v>
      </c>
      <c r="I36" s="16">
        <f t="shared" si="4"/>
        <v>83</v>
      </c>
      <c r="J36" s="16">
        <f t="shared" si="4"/>
        <v>14</v>
      </c>
      <c r="K36" s="16">
        <f t="shared" si="4"/>
        <v>747</v>
      </c>
      <c r="L36" s="16">
        <f t="shared" si="4"/>
        <v>716</v>
      </c>
      <c r="N36" s="2">
        <f t="shared" si="3"/>
        <v>229083</v>
      </c>
      <c r="O36" s="2">
        <f t="shared" si="3"/>
        <v>382014</v>
      </c>
      <c r="P36" s="2">
        <f t="shared" si="3"/>
        <v>676747</v>
      </c>
      <c r="Q36" s="2">
        <f t="shared" si="3"/>
        <v>745716</v>
      </c>
    </row>
    <row r="37" spans="1:18" ht="30" customHeight="1" thickBot="1">
      <c r="A37" s="137" t="s">
        <v>34</v>
      </c>
      <c r="B37" s="138"/>
      <c r="C37" s="57"/>
      <c r="D37" s="58">
        <v>69467</v>
      </c>
      <c r="E37" s="62"/>
      <c r="F37" s="62"/>
      <c r="G37" s="62"/>
      <c r="I37" s="16">
        <f t="shared" si="4"/>
        <v>67</v>
      </c>
      <c r="J37" s="16" t="e">
        <f t="shared" si="4"/>
        <v>#VALUE!</v>
      </c>
      <c r="K37" s="16" t="e">
        <f t="shared" si="4"/>
        <v>#VALUE!</v>
      </c>
      <c r="L37" s="16" t="e">
        <f t="shared" si="4"/>
        <v>#VALUE!</v>
      </c>
      <c r="N37" s="2">
        <f t="shared" si="3"/>
        <v>69467</v>
      </c>
      <c r="O37" s="2">
        <f t="shared" si="3"/>
        <v>0</v>
      </c>
      <c r="P37" s="2">
        <f t="shared" si="3"/>
        <v>0</v>
      </c>
      <c r="Q37" s="2">
        <f t="shared" si="3"/>
        <v>0</v>
      </c>
    </row>
    <row r="38" spans="1:18" ht="30" customHeight="1" thickBot="1">
      <c r="A38" s="137" t="s">
        <v>35</v>
      </c>
      <c r="B38" s="138"/>
      <c r="C38" s="57"/>
      <c r="D38" s="58">
        <v>2160453</v>
      </c>
      <c r="E38" s="58">
        <v>3573347</v>
      </c>
      <c r="F38" s="58">
        <v>5562791</v>
      </c>
      <c r="G38" s="58">
        <v>10264403</v>
      </c>
      <c r="I38" s="16">
        <f t="shared" si="4"/>
        <v>453</v>
      </c>
      <c r="J38" s="16">
        <f t="shared" si="4"/>
        <v>3347</v>
      </c>
      <c r="K38" s="16">
        <f t="shared" si="4"/>
        <v>2791</v>
      </c>
      <c r="L38" s="16">
        <f t="shared" si="4"/>
        <v>64403</v>
      </c>
      <c r="N38" s="2">
        <f t="shared" si="3"/>
        <v>2160453</v>
      </c>
      <c r="O38" s="2">
        <f t="shared" si="3"/>
        <v>3573347</v>
      </c>
      <c r="P38" s="2">
        <f t="shared" si="3"/>
        <v>5562791</v>
      </c>
      <c r="Q38" s="2">
        <f t="shared" si="3"/>
        <v>10264403</v>
      </c>
    </row>
    <row r="39" spans="1:18">
      <c r="A39" t="s">
        <v>1745</v>
      </c>
      <c r="B39"/>
      <c r="C39"/>
      <c r="D39"/>
      <c r="E39"/>
      <c r="F39"/>
      <c r="G39"/>
    </row>
  </sheetData>
  <mergeCells count="37">
    <mergeCell ref="A38:B38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G17"/>
    <mergeCell ref="A18:C18"/>
    <mergeCell ref="A19:B19"/>
    <mergeCell ref="A8:B8"/>
    <mergeCell ref="A9:B9"/>
    <mergeCell ref="A10:B10"/>
    <mergeCell ref="A11:B11"/>
    <mergeCell ref="A12:B12"/>
    <mergeCell ref="A13:B13"/>
    <mergeCell ref="A1:C2"/>
    <mergeCell ref="A3:B3"/>
    <mergeCell ref="A4:B4"/>
    <mergeCell ref="A5:B5"/>
    <mergeCell ref="A6:B6"/>
    <mergeCell ref="A7:B7"/>
  </mergeCells>
  <pageMargins left="0.7" right="0.7" top="0.75" bottom="0.75" header="0.3" footer="0.3"/>
  <pageSetup orientation="portrait" horizont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workbookViewId="0">
      <pane xSplit="3" ySplit="1" topLeftCell="F2" activePane="bottomRight" state="frozen"/>
      <selection activeCell="K58" sqref="K58"/>
      <selection pane="topRight" activeCell="K58" sqref="K58"/>
      <selection pane="bottomLeft" activeCell="K58" sqref="K58"/>
      <selection pane="bottomRight" activeCell="K58" sqref="K58"/>
    </sheetView>
  </sheetViews>
  <sheetFormatPr defaultColWidth="8.85546875" defaultRowHeight="15"/>
  <cols>
    <col min="1" max="1" width="11.42578125" style="15" customWidth="1"/>
    <col min="2" max="3" width="8.85546875" style="15"/>
    <col min="4" max="6" width="15.42578125" style="15" bestFit="1" customWidth="1"/>
    <col min="7" max="7" width="16.140625" style="15" bestFit="1" customWidth="1"/>
    <col min="8" max="8" width="12.85546875" style="15" customWidth="1"/>
    <col min="9" max="9" width="11.42578125" style="15" customWidth="1"/>
    <col min="10" max="10" width="8.85546875" style="15"/>
    <col min="11" max="11" width="16.140625" style="15" customWidth="1"/>
    <col min="12" max="14" width="15.42578125" style="15" bestFit="1" customWidth="1"/>
    <col min="15" max="15" width="8.85546875" style="15"/>
    <col min="16" max="19" width="13.140625" style="1" bestFit="1" customWidth="1"/>
    <col min="20" max="23" width="12.140625" style="1" bestFit="1" customWidth="1"/>
    <col min="24" max="24" width="8.85546875" style="15"/>
    <col min="25" max="32" width="14.140625" style="15" bestFit="1" customWidth="1"/>
    <col min="33" max="16384" width="8.85546875" style="15"/>
  </cols>
  <sheetData>
    <row r="1" spans="1:32" ht="49.5" customHeight="1">
      <c r="A1" s="129" t="s">
        <v>0</v>
      </c>
      <c r="B1" s="130"/>
      <c r="C1" s="131"/>
      <c r="D1" s="55" t="s">
        <v>1424</v>
      </c>
      <c r="E1" s="55" t="s">
        <v>1573</v>
      </c>
      <c r="F1" s="55" t="s">
        <v>1611</v>
      </c>
      <c r="G1" s="55" t="s">
        <v>1612</v>
      </c>
      <c r="H1" s="143" t="s">
        <v>0</v>
      </c>
      <c r="I1" s="130"/>
      <c r="J1" s="131"/>
      <c r="K1" s="55" t="s">
        <v>1425</v>
      </c>
      <c r="L1" s="55" t="s">
        <v>1421</v>
      </c>
      <c r="M1" s="55" t="s">
        <v>1422</v>
      </c>
      <c r="N1" s="55" t="s">
        <v>1423</v>
      </c>
      <c r="P1" s="1" t="str">
        <f>REPLACE(D1,11,27,"")</f>
        <v>Quý 3/2017</v>
      </c>
      <c r="Q1" s="1" t="str">
        <f>REPLACE(E1,11,27,"")</f>
        <v>Quý 4/2017</v>
      </c>
      <c r="R1" s="1" t="str">
        <f>REPLACE(F1,11,27,"")</f>
        <v>Quý 1/2018</v>
      </c>
      <c r="S1" s="1" t="str">
        <f>REPLACE(G1,11,27,"")</f>
        <v>Quý 2/2018</v>
      </c>
      <c r="T1" s="1" t="str">
        <f>REPLACE(K1,11,27,"")</f>
        <v>Quý 3/2016</v>
      </c>
      <c r="U1" s="1" t="str">
        <f>REPLACE(L1,11,27,"")</f>
        <v>Quý 4/2016</v>
      </c>
      <c r="V1" s="1" t="str">
        <f>REPLACE(M1,11,27,"")</f>
        <v>Quý 1/2017</v>
      </c>
      <c r="W1" s="1" t="str">
        <f>REPLACE(N1,11,27,"")</f>
        <v>Quý 2/2017</v>
      </c>
      <c r="Y1" s="3" t="str">
        <f>T1</f>
        <v>Quý 3/2016</v>
      </c>
      <c r="Z1" s="3" t="str">
        <f>U1</f>
        <v>Quý 4/2016</v>
      </c>
      <c r="AA1" s="3" t="str">
        <f>V1</f>
        <v>Quý 1/2017</v>
      </c>
      <c r="AB1" s="3" t="str">
        <f>W1</f>
        <v>Quý 2/2017</v>
      </c>
      <c r="AC1" s="3" t="str">
        <f>P1</f>
        <v>Quý 3/2017</v>
      </c>
      <c r="AD1" s="3" t="str">
        <f>Q1</f>
        <v>Quý 4/2017</v>
      </c>
      <c r="AE1" s="3" t="str">
        <f>R1</f>
        <v>Quý 1/2018</v>
      </c>
      <c r="AF1" s="3" t="str">
        <f>S1</f>
        <v>Quý 2/2018</v>
      </c>
    </row>
    <row r="2" spans="1:32" ht="49.5" customHeight="1" thickBot="1">
      <c r="A2" s="132"/>
      <c r="B2" s="133"/>
      <c r="C2" s="134"/>
      <c r="D2" s="56" t="s">
        <v>1670</v>
      </c>
      <c r="E2" s="56" t="s">
        <v>1671</v>
      </c>
      <c r="F2" s="56" t="s">
        <v>1672</v>
      </c>
      <c r="G2" s="56" t="s">
        <v>1669</v>
      </c>
      <c r="H2" s="144"/>
      <c r="I2" s="133"/>
      <c r="J2" s="134"/>
      <c r="K2" s="56" t="s">
        <v>1670</v>
      </c>
      <c r="L2" s="56" t="s">
        <v>1671</v>
      </c>
      <c r="M2" s="56" t="s">
        <v>1672</v>
      </c>
      <c r="N2" s="56" t="s">
        <v>1669</v>
      </c>
      <c r="Y2" s="3"/>
      <c r="Z2" s="3"/>
      <c r="AA2" s="3"/>
      <c r="AB2" s="3"/>
      <c r="AC2" s="3"/>
      <c r="AD2" s="3"/>
      <c r="AE2" s="3"/>
      <c r="AF2" s="3"/>
    </row>
    <row r="3" spans="1:32" ht="61.5" customHeight="1" thickBot="1">
      <c r="A3" s="135" t="s">
        <v>1</v>
      </c>
      <c r="B3" s="136"/>
      <c r="C3" s="57"/>
      <c r="D3" s="58">
        <v>796957</v>
      </c>
      <c r="E3" s="58">
        <v>1202973</v>
      </c>
      <c r="F3" s="58">
        <v>1183622</v>
      </c>
      <c r="G3" s="58">
        <v>763778</v>
      </c>
      <c r="H3" s="135" t="s">
        <v>1</v>
      </c>
      <c r="I3" s="136"/>
      <c r="J3" s="57"/>
      <c r="K3" s="58">
        <v>233986</v>
      </c>
      <c r="L3" s="58">
        <v>1185627</v>
      </c>
      <c r="M3" s="58">
        <v>586280</v>
      </c>
      <c r="N3" s="58">
        <v>293033</v>
      </c>
      <c r="P3" s="2">
        <f>REPLACE(D3,1,3,"")/1</f>
        <v>957</v>
      </c>
      <c r="Q3" s="2">
        <f t="shared" ref="Q3:S16" si="0">REPLACE(E3,1,3,"")/1</f>
        <v>2973</v>
      </c>
      <c r="R3" s="2">
        <f t="shared" si="0"/>
        <v>3622</v>
      </c>
      <c r="S3" s="2">
        <f t="shared" si="0"/>
        <v>778</v>
      </c>
      <c r="T3" s="2">
        <f>REPLACE(K3,1,3,"")/1</f>
        <v>986</v>
      </c>
      <c r="U3" s="2">
        <f t="shared" ref="U3:W16" si="1">REPLACE(L3,1,3,"")/1</f>
        <v>5627</v>
      </c>
      <c r="V3" s="2">
        <f t="shared" si="1"/>
        <v>280</v>
      </c>
      <c r="W3" s="2">
        <f t="shared" si="1"/>
        <v>33</v>
      </c>
      <c r="Y3" s="3">
        <f>K3</f>
        <v>233986</v>
      </c>
      <c r="Z3" s="3">
        <f t="shared" ref="Z3:AB17" si="2">L3</f>
        <v>1185627</v>
      </c>
      <c r="AA3" s="3">
        <f t="shared" si="2"/>
        <v>586280</v>
      </c>
      <c r="AB3" s="3">
        <f t="shared" si="2"/>
        <v>293033</v>
      </c>
      <c r="AC3" s="3">
        <f>D3</f>
        <v>796957</v>
      </c>
      <c r="AD3" s="3">
        <f t="shared" ref="AD3:AF17" si="3">E3</f>
        <v>1202973</v>
      </c>
      <c r="AE3" s="3">
        <f t="shared" si="3"/>
        <v>1183622</v>
      </c>
      <c r="AF3" s="3">
        <f t="shared" si="3"/>
        <v>763778</v>
      </c>
    </row>
    <row r="4" spans="1:32" ht="15" customHeight="1" thickBot="1">
      <c r="A4" s="127" t="s">
        <v>2</v>
      </c>
      <c r="B4" s="128"/>
      <c r="C4" s="57"/>
      <c r="D4" s="59">
        <v>235533</v>
      </c>
      <c r="E4" s="59">
        <v>519123</v>
      </c>
      <c r="F4" s="59">
        <v>681333</v>
      </c>
      <c r="G4" s="59">
        <v>229901</v>
      </c>
      <c r="H4" s="127" t="s">
        <v>2</v>
      </c>
      <c r="I4" s="128"/>
      <c r="J4" s="57"/>
      <c r="K4" s="59">
        <v>136169</v>
      </c>
      <c r="L4" s="59">
        <v>576775</v>
      </c>
      <c r="M4" s="59">
        <v>295897</v>
      </c>
      <c r="N4" s="59">
        <v>98888</v>
      </c>
      <c r="P4" s="2">
        <f t="shared" ref="P4:P16" si="4">REPLACE(D4,1,3,"")/1</f>
        <v>533</v>
      </c>
      <c r="Q4" s="2">
        <f t="shared" si="0"/>
        <v>123</v>
      </c>
      <c r="R4" s="2">
        <f t="shared" si="0"/>
        <v>333</v>
      </c>
      <c r="S4" s="2">
        <f t="shared" si="0"/>
        <v>901</v>
      </c>
      <c r="T4" s="2">
        <f t="shared" ref="T4:U16" si="5">REPLACE(K4,1,3,"")/1</f>
        <v>169</v>
      </c>
      <c r="U4" s="2">
        <f t="shared" si="5"/>
        <v>775</v>
      </c>
      <c r="V4" s="2">
        <f t="shared" si="1"/>
        <v>897</v>
      </c>
      <c r="W4" s="2">
        <f t="shared" si="1"/>
        <v>88</v>
      </c>
      <c r="Y4" s="3">
        <f t="shared" ref="Y4:AB38" si="6">K4</f>
        <v>136169</v>
      </c>
      <c r="Z4" s="3">
        <f t="shared" si="2"/>
        <v>576775</v>
      </c>
      <c r="AA4" s="3">
        <f t="shared" si="2"/>
        <v>295897</v>
      </c>
      <c r="AB4" s="3">
        <f t="shared" si="2"/>
        <v>98888</v>
      </c>
      <c r="AC4" s="3">
        <f t="shared" ref="AC4:AF38" si="7">D4</f>
        <v>235533</v>
      </c>
      <c r="AD4" s="3">
        <f t="shared" si="3"/>
        <v>519123</v>
      </c>
      <c r="AE4" s="3">
        <f t="shared" si="3"/>
        <v>681333</v>
      </c>
      <c r="AF4" s="3">
        <f t="shared" si="3"/>
        <v>229901</v>
      </c>
    </row>
    <row r="5" spans="1:32" ht="61.5" customHeight="1" thickBot="1">
      <c r="A5" s="137" t="s">
        <v>3</v>
      </c>
      <c r="B5" s="138"/>
      <c r="C5" s="57"/>
      <c r="D5" s="58">
        <v>561424</v>
      </c>
      <c r="E5" s="58">
        <v>683850</v>
      </c>
      <c r="F5" s="58">
        <v>502289</v>
      </c>
      <c r="G5" s="58">
        <v>533877</v>
      </c>
      <c r="H5" s="137" t="s">
        <v>3</v>
      </c>
      <c r="I5" s="138"/>
      <c r="J5" s="57"/>
      <c r="K5" s="58">
        <v>97816</v>
      </c>
      <c r="L5" s="58">
        <v>608852</v>
      </c>
      <c r="M5" s="58">
        <v>290383</v>
      </c>
      <c r="N5" s="58">
        <v>194145</v>
      </c>
      <c r="P5" s="2">
        <f t="shared" si="4"/>
        <v>424</v>
      </c>
      <c r="Q5" s="2">
        <f t="shared" si="0"/>
        <v>850</v>
      </c>
      <c r="R5" s="2">
        <f t="shared" si="0"/>
        <v>289</v>
      </c>
      <c r="S5" s="2">
        <f t="shared" si="0"/>
        <v>877</v>
      </c>
      <c r="T5" s="2">
        <f t="shared" si="5"/>
        <v>16</v>
      </c>
      <c r="U5" s="2">
        <f t="shared" si="1"/>
        <v>852</v>
      </c>
      <c r="V5" s="2">
        <f t="shared" si="1"/>
        <v>383</v>
      </c>
      <c r="W5" s="2">
        <f t="shared" si="1"/>
        <v>145</v>
      </c>
      <c r="Y5" s="3">
        <f t="shared" si="6"/>
        <v>97816</v>
      </c>
      <c r="Z5" s="3">
        <f t="shared" si="2"/>
        <v>608852</v>
      </c>
      <c r="AA5" s="3">
        <f t="shared" si="2"/>
        <v>290383</v>
      </c>
      <c r="AB5" s="3">
        <f t="shared" si="2"/>
        <v>194145</v>
      </c>
      <c r="AC5" s="3">
        <f t="shared" si="7"/>
        <v>561424</v>
      </c>
      <c r="AD5" s="3">
        <f t="shared" si="3"/>
        <v>683850</v>
      </c>
      <c r="AE5" s="3">
        <f t="shared" si="3"/>
        <v>502289</v>
      </c>
      <c r="AF5" s="3">
        <f t="shared" si="3"/>
        <v>533877</v>
      </c>
    </row>
    <row r="6" spans="1:32" ht="37.5" customHeight="1" thickBot="1">
      <c r="A6" s="127" t="s">
        <v>4</v>
      </c>
      <c r="B6" s="128"/>
      <c r="C6" s="57"/>
      <c r="D6" s="59">
        <v>19769</v>
      </c>
      <c r="E6" s="59">
        <v>15530</v>
      </c>
      <c r="F6" s="59">
        <v>164994</v>
      </c>
      <c r="G6" s="59">
        <v>8585</v>
      </c>
      <c r="H6" s="127" t="s">
        <v>4</v>
      </c>
      <c r="I6" s="128"/>
      <c r="J6" s="57"/>
      <c r="K6" s="59">
        <v>3435</v>
      </c>
      <c r="L6" s="59">
        <v>86714</v>
      </c>
      <c r="M6" s="59">
        <v>15683</v>
      </c>
      <c r="N6" s="59">
        <v>15093</v>
      </c>
      <c r="P6" s="2">
        <f t="shared" si="4"/>
        <v>69</v>
      </c>
      <c r="Q6" s="2">
        <f t="shared" si="0"/>
        <v>30</v>
      </c>
      <c r="R6" s="2">
        <f t="shared" si="0"/>
        <v>994</v>
      </c>
      <c r="S6" s="2">
        <f t="shared" si="0"/>
        <v>5</v>
      </c>
      <c r="T6" s="2">
        <f t="shared" si="5"/>
        <v>5</v>
      </c>
      <c r="U6" s="2">
        <f t="shared" si="1"/>
        <v>14</v>
      </c>
      <c r="V6" s="2">
        <f t="shared" si="1"/>
        <v>83</v>
      </c>
      <c r="W6" s="2">
        <f t="shared" si="1"/>
        <v>93</v>
      </c>
      <c r="Y6" s="3">
        <f t="shared" si="6"/>
        <v>3435</v>
      </c>
      <c r="Z6" s="3">
        <f t="shared" si="2"/>
        <v>86714</v>
      </c>
      <c r="AA6" s="3">
        <f t="shared" si="2"/>
        <v>15683</v>
      </c>
      <c r="AB6" s="3">
        <f t="shared" si="2"/>
        <v>15093</v>
      </c>
      <c r="AC6" s="3">
        <f t="shared" si="7"/>
        <v>19769</v>
      </c>
      <c r="AD6" s="3">
        <f t="shared" si="3"/>
        <v>15530</v>
      </c>
      <c r="AE6" s="3">
        <f t="shared" si="3"/>
        <v>164994</v>
      </c>
      <c r="AF6" s="3">
        <f t="shared" si="3"/>
        <v>8585</v>
      </c>
    </row>
    <row r="7" spans="1:32" ht="15" customHeight="1" thickBot="1">
      <c r="A7" s="127" t="s">
        <v>5</v>
      </c>
      <c r="B7" s="128"/>
      <c r="C7" s="57"/>
      <c r="D7" s="59">
        <v>18997</v>
      </c>
      <c r="E7" s="59">
        <v>24939</v>
      </c>
      <c r="F7" s="59">
        <v>33457</v>
      </c>
      <c r="G7" s="59">
        <v>38038</v>
      </c>
      <c r="H7" s="127" t="s">
        <v>5</v>
      </c>
      <c r="I7" s="128"/>
      <c r="J7" s="57"/>
      <c r="K7" s="59">
        <v>5697</v>
      </c>
      <c r="L7" s="59">
        <v>8103</v>
      </c>
      <c r="M7" s="59">
        <v>8485</v>
      </c>
      <c r="N7" s="59">
        <v>10244</v>
      </c>
      <c r="P7" s="2">
        <f t="shared" si="4"/>
        <v>97</v>
      </c>
      <c r="Q7" s="2">
        <f t="shared" si="0"/>
        <v>39</v>
      </c>
      <c r="R7" s="2">
        <f t="shared" si="0"/>
        <v>57</v>
      </c>
      <c r="S7" s="2">
        <f t="shared" si="0"/>
        <v>38</v>
      </c>
      <c r="T7" s="2">
        <f t="shared" si="5"/>
        <v>7</v>
      </c>
      <c r="U7" s="2">
        <f t="shared" si="1"/>
        <v>3</v>
      </c>
      <c r="V7" s="2">
        <f t="shared" si="1"/>
        <v>5</v>
      </c>
      <c r="W7" s="2">
        <f t="shared" si="1"/>
        <v>44</v>
      </c>
      <c r="Y7" s="3">
        <f t="shared" si="6"/>
        <v>5697</v>
      </c>
      <c r="Z7" s="3">
        <f t="shared" si="2"/>
        <v>8103</v>
      </c>
      <c r="AA7" s="3">
        <f t="shared" si="2"/>
        <v>8485</v>
      </c>
      <c r="AB7" s="3">
        <f t="shared" si="2"/>
        <v>10244</v>
      </c>
      <c r="AC7" s="3">
        <f t="shared" si="7"/>
        <v>18997</v>
      </c>
      <c r="AD7" s="3">
        <f t="shared" si="3"/>
        <v>24939</v>
      </c>
      <c r="AE7" s="3">
        <f t="shared" si="3"/>
        <v>33457</v>
      </c>
      <c r="AF7" s="3">
        <f t="shared" si="3"/>
        <v>38038</v>
      </c>
    </row>
    <row r="8" spans="1:32" ht="15.75" customHeight="1" thickBot="1">
      <c r="A8" s="127" t="s">
        <v>6</v>
      </c>
      <c r="B8" s="128"/>
      <c r="C8" s="57"/>
      <c r="D8" s="59">
        <v>72434</v>
      </c>
      <c r="E8" s="59">
        <v>102442</v>
      </c>
      <c r="F8" s="59">
        <v>86657</v>
      </c>
      <c r="G8" s="59">
        <v>92847</v>
      </c>
      <c r="H8" s="127" t="s">
        <v>6</v>
      </c>
      <c r="I8" s="128"/>
      <c r="J8" s="57"/>
      <c r="K8" s="59">
        <v>43324</v>
      </c>
      <c r="L8" s="59">
        <v>94304</v>
      </c>
      <c r="M8" s="59">
        <v>57473</v>
      </c>
      <c r="N8" s="59">
        <v>62616</v>
      </c>
      <c r="P8" s="2">
        <f t="shared" si="4"/>
        <v>34</v>
      </c>
      <c r="Q8" s="2">
        <f t="shared" si="0"/>
        <v>442</v>
      </c>
      <c r="R8" s="2">
        <f t="shared" si="0"/>
        <v>57</v>
      </c>
      <c r="S8" s="2">
        <f t="shared" si="0"/>
        <v>47</v>
      </c>
      <c r="T8" s="2">
        <f t="shared" si="5"/>
        <v>24</v>
      </c>
      <c r="U8" s="2">
        <f t="shared" si="1"/>
        <v>4</v>
      </c>
      <c r="V8" s="2">
        <f t="shared" si="1"/>
        <v>73</v>
      </c>
      <c r="W8" s="2">
        <f t="shared" si="1"/>
        <v>16</v>
      </c>
      <c r="Y8" s="3">
        <f t="shared" si="6"/>
        <v>43324</v>
      </c>
      <c r="Z8" s="3">
        <f t="shared" si="2"/>
        <v>94304</v>
      </c>
      <c r="AA8" s="3">
        <f t="shared" si="2"/>
        <v>57473</v>
      </c>
      <c r="AB8" s="3">
        <f t="shared" si="2"/>
        <v>62616</v>
      </c>
      <c r="AC8" s="3">
        <f t="shared" si="7"/>
        <v>72434</v>
      </c>
      <c r="AD8" s="3">
        <f t="shared" si="3"/>
        <v>102442</v>
      </c>
      <c r="AE8" s="3">
        <f t="shared" si="3"/>
        <v>86657</v>
      </c>
      <c r="AF8" s="3">
        <f t="shared" si="3"/>
        <v>92847</v>
      </c>
    </row>
    <row r="9" spans="1:32" ht="37.5" customHeight="1" thickBot="1">
      <c r="A9" s="127" t="s">
        <v>7</v>
      </c>
      <c r="B9" s="128"/>
      <c r="C9" s="57"/>
      <c r="D9" s="59">
        <v>62736</v>
      </c>
      <c r="E9" s="59">
        <v>82080</v>
      </c>
      <c r="F9" s="59">
        <v>68401</v>
      </c>
      <c r="G9" s="59">
        <v>81948</v>
      </c>
      <c r="H9" s="127" t="s">
        <v>7</v>
      </c>
      <c r="I9" s="128"/>
      <c r="J9" s="57"/>
      <c r="K9" s="59">
        <v>35897</v>
      </c>
      <c r="L9" s="59">
        <v>62645</v>
      </c>
      <c r="M9" s="59">
        <v>46448</v>
      </c>
      <c r="N9" s="59">
        <v>57293</v>
      </c>
      <c r="P9" s="2">
        <f t="shared" si="4"/>
        <v>36</v>
      </c>
      <c r="Q9" s="2">
        <f t="shared" si="0"/>
        <v>80</v>
      </c>
      <c r="R9" s="2">
        <f t="shared" si="0"/>
        <v>1</v>
      </c>
      <c r="S9" s="2">
        <f t="shared" si="0"/>
        <v>48</v>
      </c>
      <c r="T9" s="2">
        <f t="shared" si="5"/>
        <v>97</v>
      </c>
      <c r="U9" s="2">
        <f t="shared" si="1"/>
        <v>45</v>
      </c>
      <c r="V9" s="2">
        <f t="shared" si="1"/>
        <v>48</v>
      </c>
      <c r="W9" s="2">
        <f t="shared" si="1"/>
        <v>93</v>
      </c>
      <c r="Y9" s="3">
        <f t="shared" si="6"/>
        <v>35897</v>
      </c>
      <c r="Z9" s="3">
        <f t="shared" si="2"/>
        <v>62645</v>
      </c>
      <c r="AA9" s="3">
        <f t="shared" si="2"/>
        <v>46448</v>
      </c>
      <c r="AB9" s="3">
        <f t="shared" si="2"/>
        <v>57293</v>
      </c>
      <c r="AC9" s="3">
        <f t="shared" si="7"/>
        <v>62736</v>
      </c>
      <c r="AD9" s="3">
        <f t="shared" si="3"/>
        <v>82080</v>
      </c>
      <c r="AE9" s="3">
        <f t="shared" si="3"/>
        <v>68401</v>
      </c>
      <c r="AF9" s="3">
        <f t="shared" si="3"/>
        <v>81948</v>
      </c>
    </row>
    <row r="10" spans="1:32" ht="61.5" customHeight="1" thickBot="1">
      <c r="A10" s="137" t="s">
        <v>8</v>
      </c>
      <c r="B10" s="138"/>
      <c r="C10" s="57"/>
      <c r="D10" s="58">
        <v>459274</v>
      </c>
      <c r="E10" s="58">
        <v>532217</v>
      </c>
      <c r="F10" s="58">
        <v>471801</v>
      </c>
      <c r="G10" s="58">
        <v>333899</v>
      </c>
      <c r="H10" s="137" t="s">
        <v>8</v>
      </c>
      <c r="I10" s="138"/>
      <c r="J10" s="57"/>
      <c r="K10" s="58">
        <v>8394</v>
      </c>
      <c r="L10" s="58">
        <v>574913</v>
      </c>
      <c r="M10" s="58">
        <v>224473</v>
      </c>
      <c r="N10" s="58">
        <v>101736</v>
      </c>
      <c r="P10" s="2">
        <f t="shared" si="4"/>
        <v>274</v>
      </c>
      <c r="Q10" s="2">
        <f t="shared" si="0"/>
        <v>217</v>
      </c>
      <c r="R10" s="2">
        <f t="shared" si="0"/>
        <v>801</v>
      </c>
      <c r="S10" s="2">
        <f t="shared" si="0"/>
        <v>899</v>
      </c>
      <c r="T10" s="2">
        <f t="shared" si="5"/>
        <v>4</v>
      </c>
      <c r="U10" s="2">
        <f t="shared" si="1"/>
        <v>913</v>
      </c>
      <c r="V10" s="2">
        <f t="shared" si="1"/>
        <v>473</v>
      </c>
      <c r="W10" s="2">
        <f t="shared" si="1"/>
        <v>736</v>
      </c>
      <c r="Y10" s="3">
        <f t="shared" si="6"/>
        <v>8394</v>
      </c>
      <c r="Z10" s="3">
        <f t="shared" si="2"/>
        <v>574913</v>
      </c>
      <c r="AA10" s="3">
        <f t="shared" si="2"/>
        <v>224473</v>
      </c>
      <c r="AB10" s="3">
        <f t="shared" si="2"/>
        <v>101736</v>
      </c>
      <c r="AC10" s="3">
        <f t="shared" si="7"/>
        <v>459274</v>
      </c>
      <c r="AD10" s="3">
        <f t="shared" si="3"/>
        <v>532217</v>
      </c>
      <c r="AE10" s="3">
        <f t="shared" si="3"/>
        <v>471801</v>
      </c>
      <c r="AF10" s="3">
        <f t="shared" si="3"/>
        <v>333899</v>
      </c>
    </row>
    <row r="11" spans="1:32" ht="15" customHeight="1" thickBot="1">
      <c r="A11" s="127" t="s">
        <v>9</v>
      </c>
      <c r="B11" s="128"/>
      <c r="C11" s="57"/>
      <c r="D11" s="59">
        <v>5350</v>
      </c>
      <c r="E11" s="59">
        <v>8928</v>
      </c>
      <c r="F11" s="59">
        <v>1298</v>
      </c>
      <c r="G11" s="59">
        <v>6094</v>
      </c>
      <c r="H11" s="127" t="s">
        <v>9</v>
      </c>
      <c r="I11" s="128"/>
      <c r="J11" s="57"/>
      <c r="K11" s="59">
        <v>6163</v>
      </c>
      <c r="L11" s="59">
        <v>30346</v>
      </c>
      <c r="M11" s="59">
        <v>7318</v>
      </c>
      <c r="N11" s="59">
        <v>-3975</v>
      </c>
      <c r="P11" s="2">
        <f t="shared" si="4"/>
        <v>0</v>
      </c>
      <c r="Q11" s="2">
        <f t="shared" si="0"/>
        <v>8</v>
      </c>
      <c r="R11" s="2">
        <f t="shared" si="0"/>
        <v>8</v>
      </c>
      <c r="S11" s="2">
        <f t="shared" si="0"/>
        <v>4</v>
      </c>
      <c r="T11" s="2">
        <f t="shared" si="5"/>
        <v>3</v>
      </c>
      <c r="U11" s="2">
        <f t="shared" si="1"/>
        <v>46</v>
      </c>
      <c r="V11" s="2">
        <f t="shared" si="1"/>
        <v>8</v>
      </c>
      <c r="W11" s="2">
        <f t="shared" si="1"/>
        <v>75</v>
      </c>
      <c r="Y11" s="3">
        <f t="shared" si="6"/>
        <v>6163</v>
      </c>
      <c r="Z11" s="3">
        <f t="shared" si="2"/>
        <v>30346</v>
      </c>
      <c r="AA11" s="3">
        <f t="shared" si="2"/>
        <v>7318</v>
      </c>
      <c r="AB11" s="3">
        <f t="shared" si="2"/>
        <v>-3975</v>
      </c>
      <c r="AC11" s="3">
        <f t="shared" si="7"/>
        <v>5350</v>
      </c>
      <c r="AD11" s="3">
        <f t="shared" si="3"/>
        <v>8928</v>
      </c>
      <c r="AE11" s="3">
        <f t="shared" si="3"/>
        <v>1298</v>
      </c>
      <c r="AF11" s="3">
        <f t="shared" si="3"/>
        <v>6094</v>
      </c>
    </row>
    <row r="12" spans="1:32" ht="45" customHeight="1" thickBot="1">
      <c r="A12" s="127" t="s">
        <v>10</v>
      </c>
      <c r="B12" s="128"/>
      <c r="C12" s="57"/>
      <c r="D12" s="60"/>
      <c r="E12" s="60"/>
      <c r="F12" s="60"/>
      <c r="G12" s="60"/>
      <c r="H12" s="127" t="s">
        <v>10</v>
      </c>
      <c r="I12" s="128"/>
      <c r="J12" s="57"/>
      <c r="K12" s="60"/>
      <c r="L12" s="60"/>
      <c r="M12" s="60"/>
      <c r="N12" s="60"/>
      <c r="P12" s="2" t="e">
        <f t="shared" si="4"/>
        <v>#VALUE!</v>
      </c>
      <c r="Q12" s="2" t="e">
        <f t="shared" si="0"/>
        <v>#VALUE!</v>
      </c>
      <c r="R12" s="2" t="e">
        <f t="shared" si="0"/>
        <v>#VALUE!</v>
      </c>
      <c r="S12" s="2" t="e">
        <f t="shared" si="0"/>
        <v>#VALUE!</v>
      </c>
      <c r="T12" s="2" t="e">
        <f t="shared" si="5"/>
        <v>#VALUE!</v>
      </c>
      <c r="U12" s="2" t="e">
        <f t="shared" si="1"/>
        <v>#VALUE!</v>
      </c>
      <c r="V12" s="2" t="e">
        <f t="shared" si="1"/>
        <v>#VALUE!</v>
      </c>
      <c r="W12" s="2" t="e">
        <f t="shared" si="1"/>
        <v>#VALUE!</v>
      </c>
      <c r="Y12" s="3">
        <f t="shared" si="6"/>
        <v>0</v>
      </c>
      <c r="Z12" s="3">
        <f t="shared" si="2"/>
        <v>0</v>
      </c>
      <c r="AA12" s="3">
        <f t="shared" si="2"/>
        <v>0</v>
      </c>
      <c r="AB12" s="3">
        <f t="shared" si="2"/>
        <v>0</v>
      </c>
      <c r="AC12" s="3">
        <f t="shared" si="7"/>
        <v>0</v>
      </c>
      <c r="AD12" s="3">
        <f t="shared" si="3"/>
        <v>0</v>
      </c>
      <c r="AE12" s="3">
        <f t="shared" si="3"/>
        <v>0</v>
      </c>
      <c r="AF12" s="3">
        <f t="shared" si="3"/>
        <v>0</v>
      </c>
    </row>
    <row r="13" spans="1:32" ht="37.5" customHeight="1" thickBot="1">
      <c r="A13" s="137" t="s">
        <v>11</v>
      </c>
      <c r="B13" s="138"/>
      <c r="C13" s="57"/>
      <c r="D13" s="58">
        <v>464624</v>
      </c>
      <c r="E13" s="58">
        <v>541144</v>
      </c>
      <c r="F13" s="58">
        <v>473098</v>
      </c>
      <c r="G13" s="58">
        <v>339993</v>
      </c>
      <c r="H13" s="137" t="s">
        <v>11</v>
      </c>
      <c r="I13" s="138"/>
      <c r="J13" s="57"/>
      <c r="K13" s="58">
        <v>14557</v>
      </c>
      <c r="L13" s="58">
        <v>605260</v>
      </c>
      <c r="M13" s="58">
        <v>231791</v>
      </c>
      <c r="N13" s="58">
        <v>97760</v>
      </c>
      <c r="P13" s="2">
        <f t="shared" si="4"/>
        <v>624</v>
      </c>
      <c r="Q13" s="2">
        <f t="shared" si="0"/>
        <v>144</v>
      </c>
      <c r="R13" s="2">
        <f t="shared" si="0"/>
        <v>98</v>
      </c>
      <c r="S13" s="2">
        <f t="shared" si="0"/>
        <v>993</v>
      </c>
      <c r="T13" s="2">
        <f t="shared" si="5"/>
        <v>57</v>
      </c>
      <c r="U13" s="2">
        <f t="shared" si="1"/>
        <v>260</v>
      </c>
      <c r="V13" s="2">
        <f t="shared" si="1"/>
        <v>791</v>
      </c>
      <c r="W13" s="2">
        <f t="shared" si="1"/>
        <v>60</v>
      </c>
      <c r="Y13" s="3">
        <f t="shared" si="6"/>
        <v>14557</v>
      </c>
      <c r="Z13" s="3">
        <f t="shared" si="2"/>
        <v>605260</v>
      </c>
      <c r="AA13" s="3">
        <f t="shared" si="2"/>
        <v>231791</v>
      </c>
      <c r="AB13" s="3">
        <f t="shared" si="2"/>
        <v>97760</v>
      </c>
      <c r="AC13" s="3">
        <f t="shared" si="7"/>
        <v>464624</v>
      </c>
      <c r="AD13" s="3">
        <f t="shared" si="3"/>
        <v>541144</v>
      </c>
      <c r="AE13" s="3">
        <f t="shared" si="3"/>
        <v>473098</v>
      </c>
      <c r="AF13" s="3">
        <f t="shared" si="3"/>
        <v>339993</v>
      </c>
    </row>
    <row r="14" spans="1:32" ht="49.5" customHeight="1" thickBot="1">
      <c r="A14" s="137" t="s">
        <v>12</v>
      </c>
      <c r="B14" s="138"/>
      <c r="C14" s="57"/>
      <c r="D14" s="58">
        <v>398347</v>
      </c>
      <c r="E14" s="58">
        <v>416919</v>
      </c>
      <c r="F14" s="58">
        <v>399156</v>
      </c>
      <c r="G14" s="58">
        <v>251108</v>
      </c>
      <c r="H14" s="137" t="s">
        <v>12</v>
      </c>
      <c r="I14" s="138"/>
      <c r="J14" s="57"/>
      <c r="K14" s="58">
        <v>8536</v>
      </c>
      <c r="L14" s="58">
        <v>490764</v>
      </c>
      <c r="M14" s="58">
        <v>188848</v>
      </c>
      <c r="N14" s="58">
        <v>81307</v>
      </c>
      <c r="P14" s="2">
        <f t="shared" si="4"/>
        <v>347</v>
      </c>
      <c r="Q14" s="2">
        <f t="shared" si="0"/>
        <v>919</v>
      </c>
      <c r="R14" s="2">
        <f t="shared" si="0"/>
        <v>156</v>
      </c>
      <c r="S14" s="2">
        <f t="shared" si="0"/>
        <v>108</v>
      </c>
      <c r="T14" s="2">
        <f t="shared" si="5"/>
        <v>6</v>
      </c>
      <c r="U14" s="2">
        <f t="shared" si="1"/>
        <v>764</v>
      </c>
      <c r="V14" s="2">
        <f t="shared" si="1"/>
        <v>848</v>
      </c>
      <c r="W14" s="2">
        <f t="shared" si="1"/>
        <v>7</v>
      </c>
      <c r="Y14" s="3">
        <f t="shared" si="6"/>
        <v>8536</v>
      </c>
      <c r="Z14" s="3">
        <f t="shared" si="2"/>
        <v>490764</v>
      </c>
      <c r="AA14" s="3">
        <f t="shared" si="2"/>
        <v>188848</v>
      </c>
      <c r="AB14" s="3">
        <f t="shared" si="2"/>
        <v>81307</v>
      </c>
      <c r="AC14" s="3">
        <f t="shared" si="7"/>
        <v>398347</v>
      </c>
      <c r="AD14" s="3">
        <f t="shared" si="3"/>
        <v>416919</v>
      </c>
      <c r="AE14" s="3">
        <f t="shared" si="3"/>
        <v>399156</v>
      </c>
      <c r="AF14" s="3">
        <f t="shared" si="3"/>
        <v>251108</v>
      </c>
    </row>
    <row r="15" spans="1:32" ht="61.5" customHeight="1" thickBot="1">
      <c r="A15" s="137" t="s">
        <v>13</v>
      </c>
      <c r="B15" s="138"/>
      <c r="C15" s="57"/>
      <c r="D15" s="58">
        <v>256626</v>
      </c>
      <c r="E15" s="58">
        <v>291371</v>
      </c>
      <c r="F15" s="58">
        <v>318505</v>
      </c>
      <c r="G15" s="58">
        <v>113647</v>
      </c>
      <c r="H15" s="137" t="s">
        <v>13</v>
      </c>
      <c r="I15" s="138"/>
      <c r="J15" s="57"/>
      <c r="K15" s="58">
        <v>-4974</v>
      </c>
      <c r="L15" s="58">
        <v>393178</v>
      </c>
      <c r="M15" s="58">
        <v>151588</v>
      </c>
      <c r="N15" s="58">
        <v>51306</v>
      </c>
      <c r="P15" s="2">
        <f t="shared" si="4"/>
        <v>626</v>
      </c>
      <c r="Q15" s="2">
        <f t="shared" si="0"/>
        <v>371</v>
      </c>
      <c r="R15" s="2">
        <f t="shared" si="0"/>
        <v>505</v>
      </c>
      <c r="S15" s="2">
        <f t="shared" si="0"/>
        <v>647</v>
      </c>
      <c r="T15" s="2">
        <f t="shared" si="5"/>
        <v>74</v>
      </c>
      <c r="U15" s="2">
        <f t="shared" si="1"/>
        <v>178</v>
      </c>
      <c r="V15" s="2">
        <f t="shared" si="1"/>
        <v>588</v>
      </c>
      <c r="W15" s="2">
        <f t="shared" si="1"/>
        <v>6</v>
      </c>
      <c r="Y15" s="3">
        <f t="shared" si="6"/>
        <v>-4974</v>
      </c>
      <c r="Z15" s="3">
        <f t="shared" si="2"/>
        <v>393178</v>
      </c>
      <c r="AA15" s="3">
        <f t="shared" si="2"/>
        <v>151588</v>
      </c>
      <c r="AB15" s="3">
        <f t="shared" si="2"/>
        <v>51306</v>
      </c>
      <c r="AC15" s="3">
        <f t="shared" si="7"/>
        <v>256626</v>
      </c>
      <c r="AD15" s="3">
        <f t="shared" si="3"/>
        <v>291371</v>
      </c>
      <c r="AE15" s="3">
        <f t="shared" si="3"/>
        <v>318505</v>
      </c>
      <c r="AF15" s="3">
        <f t="shared" si="3"/>
        <v>113647</v>
      </c>
    </row>
    <row r="16" spans="1:32" ht="30" customHeight="1" thickBot="1">
      <c r="A16" s="127" t="s">
        <v>14</v>
      </c>
      <c r="B16" s="128"/>
      <c r="C16" s="57"/>
      <c r="D16" s="60">
        <v>898</v>
      </c>
      <c r="E16" s="60">
        <v>962</v>
      </c>
      <c r="F16" s="59">
        <v>1051</v>
      </c>
      <c r="G16" s="60">
        <v>332</v>
      </c>
      <c r="H16" s="127" t="s">
        <v>14</v>
      </c>
      <c r="I16" s="128"/>
      <c r="J16" s="57"/>
      <c r="K16" s="60">
        <v>-42</v>
      </c>
      <c r="L16" s="59">
        <v>2248</v>
      </c>
      <c r="M16" s="60">
        <v>599</v>
      </c>
      <c r="N16" s="60">
        <v>180</v>
      </c>
      <c r="P16" s="2" t="e">
        <f t="shared" si="4"/>
        <v>#VALUE!</v>
      </c>
      <c r="Q16" s="2" t="e">
        <f t="shared" si="0"/>
        <v>#VALUE!</v>
      </c>
      <c r="R16" s="2">
        <f t="shared" si="0"/>
        <v>1</v>
      </c>
      <c r="S16" s="2" t="e">
        <f t="shared" si="0"/>
        <v>#VALUE!</v>
      </c>
      <c r="T16" s="2" t="e">
        <f t="shared" si="5"/>
        <v>#VALUE!</v>
      </c>
      <c r="U16" s="2">
        <f t="shared" si="1"/>
        <v>8</v>
      </c>
      <c r="V16" s="2" t="e">
        <f t="shared" si="1"/>
        <v>#VALUE!</v>
      </c>
      <c r="W16" s="2" t="e">
        <f t="shared" si="1"/>
        <v>#VALUE!</v>
      </c>
      <c r="Y16" s="3">
        <f t="shared" si="6"/>
        <v>-42</v>
      </c>
      <c r="Z16" s="3">
        <f t="shared" si="2"/>
        <v>2248</v>
      </c>
      <c r="AA16" s="3">
        <f t="shared" si="2"/>
        <v>599</v>
      </c>
      <c r="AB16" s="3">
        <f t="shared" si="2"/>
        <v>180</v>
      </c>
      <c r="AC16" s="3">
        <f t="shared" si="7"/>
        <v>898</v>
      </c>
      <c r="AD16" s="3">
        <f t="shared" si="3"/>
        <v>962</v>
      </c>
      <c r="AE16" s="3">
        <f t="shared" si="3"/>
        <v>1051</v>
      </c>
      <c r="AF16" s="3">
        <f t="shared" si="3"/>
        <v>332</v>
      </c>
    </row>
    <row r="17" spans="1:32" ht="15.75" thickBot="1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P17" s="2">
        <f>D17</f>
        <v>0</v>
      </c>
      <c r="Q17" s="2">
        <f>E17</f>
        <v>0</v>
      </c>
      <c r="R17" s="2">
        <f>F17</f>
        <v>0</v>
      </c>
      <c r="S17" s="2">
        <f>G17</f>
        <v>0</v>
      </c>
      <c r="T17" s="2">
        <f>K17</f>
        <v>0</v>
      </c>
      <c r="U17" s="2">
        <f>L17</f>
        <v>0</v>
      </c>
      <c r="V17" s="2">
        <f>M17</f>
        <v>0</v>
      </c>
      <c r="W17" s="2">
        <f>N17</f>
        <v>0</v>
      </c>
      <c r="Y17" s="3">
        <f t="shared" si="6"/>
        <v>0</v>
      </c>
      <c r="Z17" s="3">
        <f t="shared" si="2"/>
        <v>0</v>
      </c>
      <c r="AA17" s="3">
        <f t="shared" si="2"/>
        <v>0</v>
      </c>
      <c r="AB17" s="3">
        <f t="shared" si="2"/>
        <v>0</v>
      </c>
      <c r="AC17" s="3">
        <f t="shared" si="7"/>
        <v>0</v>
      </c>
      <c r="AD17" s="3">
        <f t="shared" si="3"/>
        <v>0</v>
      </c>
      <c r="AE17" s="3">
        <f t="shared" si="3"/>
        <v>0</v>
      </c>
      <c r="AF17" s="3">
        <f t="shared" si="3"/>
        <v>0</v>
      </c>
    </row>
    <row r="18" spans="1:32" ht="48" customHeight="1" thickBot="1">
      <c r="A18" s="140" t="s">
        <v>15</v>
      </c>
      <c r="B18" s="141"/>
      <c r="C18" s="142"/>
      <c r="D18" s="61" t="s">
        <v>1674</v>
      </c>
      <c r="E18" s="61" t="s">
        <v>1675</v>
      </c>
      <c r="F18" s="61" t="s">
        <v>1676</v>
      </c>
      <c r="G18" s="61" t="s">
        <v>1718</v>
      </c>
      <c r="H18" s="145" t="s">
        <v>15</v>
      </c>
      <c r="I18" s="141"/>
      <c r="J18" s="142"/>
      <c r="K18" s="61" t="s">
        <v>1677</v>
      </c>
      <c r="L18" s="61" t="s">
        <v>1678</v>
      </c>
      <c r="M18" s="61" t="s">
        <v>1679</v>
      </c>
      <c r="N18" s="61" t="s">
        <v>1673</v>
      </c>
      <c r="P18" s="1" t="str">
        <f>REPLACE(D18,11,27,"")</f>
        <v>Quý 3/2017</v>
      </c>
      <c r="Q18" s="1" t="str">
        <f>REPLACE(E18,11,27,"")</f>
        <v>Quý 4/2017</v>
      </c>
      <c r="R18" s="1" t="str">
        <f>REPLACE(F18,11,27,"")</f>
        <v>Quý 1/2018</v>
      </c>
      <c r="S18" s="1" t="str">
        <f>REPLACE(G18,11,27,"")</f>
        <v>Quý 2/2018</v>
      </c>
      <c r="T18" s="1" t="str">
        <f>REPLACE(K18,11,27,"")</f>
        <v>Quý 3/2016</v>
      </c>
      <c r="U18" s="1" t="str">
        <f>REPLACE(L18,11,27,"")</f>
        <v>Quý 4/2016</v>
      </c>
      <c r="V18" s="1" t="str">
        <f>REPLACE(M18,11,27,"")</f>
        <v>Quý 1/2017</v>
      </c>
      <c r="W18" s="1" t="str">
        <f>REPLACE(N18,11,27,"")</f>
        <v>Quý 2/2017</v>
      </c>
      <c r="Y18" s="3" t="str">
        <f>Y1</f>
        <v>Quý 3/2016</v>
      </c>
      <c r="Z18" s="3" t="str">
        <f t="shared" ref="Z18:AF18" si="8">Z1</f>
        <v>Quý 4/2016</v>
      </c>
      <c r="AA18" s="3" t="str">
        <f t="shared" si="8"/>
        <v>Quý 1/2017</v>
      </c>
      <c r="AB18" s="3" t="str">
        <f t="shared" si="8"/>
        <v>Quý 2/2017</v>
      </c>
      <c r="AC18" s="3" t="str">
        <f t="shared" si="8"/>
        <v>Quý 3/2017</v>
      </c>
      <c r="AD18" s="3" t="str">
        <f t="shared" si="8"/>
        <v>Quý 4/2017</v>
      </c>
      <c r="AE18" s="3" t="str">
        <f t="shared" si="8"/>
        <v>Quý 1/2018</v>
      </c>
      <c r="AF18" s="3" t="str">
        <f t="shared" si="8"/>
        <v>Quý 2/2018</v>
      </c>
    </row>
    <row r="19" spans="1:32" ht="15" customHeight="1" thickBot="1">
      <c r="A19" s="135" t="s">
        <v>16</v>
      </c>
      <c r="B19" s="136"/>
      <c r="C19" s="57"/>
      <c r="D19" s="58">
        <v>8183810</v>
      </c>
      <c r="E19" s="58">
        <v>8840186</v>
      </c>
      <c r="F19" s="58">
        <v>9114813</v>
      </c>
      <c r="G19" s="58">
        <v>10478823</v>
      </c>
      <c r="H19" s="135" t="s">
        <v>16</v>
      </c>
      <c r="I19" s="136"/>
      <c r="J19" s="57"/>
      <c r="K19" s="58">
        <v>2816641</v>
      </c>
      <c r="L19" s="58">
        <v>4627027</v>
      </c>
      <c r="M19" s="58">
        <v>5121837</v>
      </c>
      <c r="N19" s="58">
        <v>7067696</v>
      </c>
      <c r="P19" s="2">
        <f t="shared" ref="P19:S38" si="9">REPLACE(D19,1,3,"")/1</f>
        <v>3810</v>
      </c>
      <c r="Q19" s="2">
        <f t="shared" si="9"/>
        <v>186</v>
      </c>
      <c r="R19" s="2">
        <f t="shared" si="9"/>
        <v>4813</v>
      </c>
      <c r="S19" s="2">
        <f t="shared" si="9"/>
        <v>78823</v>
      </c>
      <c r="T19" s="2">
        <f t="shared" ref="T19:W38" si="10">REPLACE(K19,1,3,"")/1</f>
        <v>6641</v>
      </c>
      <c r="U19" s="2">
        <f t="shared" si="10"/>
        <v>7027</v>
      </c>
      <c r="V19" s="2">
        <f t="shared" si="10"/>
        <v>1837</v>
      </c>
      <c r="W19" s="2">
        <f t="shared" si="10"/>
        <v>7696</v>
      </c>
      <c r="Y19" s="3">
        <f t="shared" si="6"/>
        <v>2816641</v>
      </c>
      <c r="Z19" s="3">
        <f t="shared" si="6"/>
        <v>4627027</v>
      </c>
      <c r="AA19" s="3">
        <f t="shared" si="6"/>
        <v>5121837</v>
      </c>
      <c r="AB19" s="3">
        <f t="shared" si="6"/>
        <v>7067696</v>
      </c>
      <c r="AC19" s="3">
        <f t="shared" si="7"/>
        <v>8183810</v>
      </c>
      <c r="AD19" s="3">
        <f t="shared" si="7"/>
        <v>8840186</v>
      </c>
      <c r="AE19" s="3">
        <f t="shared" si="7"/>
        <v>9114813</v>
      </c>
      <c r="AF19" s="3">
        <f t="shared" si="7"/>
        <v>10478823</v>
      </c>
    </row>
    <row r="20" spans="1:32" ht="61.5" customHeight="1" thickBot="1">
      <c r="A20" s="127" t="s">
        <v>17</v>
      </c>
      <c r="B20" s="128"/>
      <c r="C20" s="57"/>
      <c r="D20" s="59">
        <v>1946525</v>
      </c>
      <c r="E20" s="59">
        <v>1687437</v>
      </c>
      <c r="F20" s="59">
        <v>1273897</v>
      </c>
      <c r="G20" s="59">
        <v>722008</v>
      </c>
      <c r="H20" s="127" t="s">
        <v>17</v>
      </c>
      <c r="I20" s="128"/>
      <c r="J20" s="57"/>
      <c r="K20" s="59">
        <v>451752</v>
      </c>
      <c r="L20" s="59">
        <v>1818217</v>
      </c>
      <c r="M20" s="59">
        <v>1594901</v>
      </c>
      <c r="N20" s="59">
        <v>2173448</v>
      </c>
      <c r="P20" s="2">
        <f t="shared" si="9"/>
        <v>6525</v>
      </c>
      <c r="Q20" s="2">
        <f t="shared" si="9"/>
        <v>7437</v>
      </c>
      <c r="R20" s="2">
        <f t="shared" si="9"/>
        <v>3897</v>
      </c>
      <c r="S20" s="2">
        <f t="shared" si="9"/>
        <v>8</v>
      </c>
      <c r="T20" s="2">
        <f t="shared" si="10"/>
        <v>752</v>
      </c>
      <c r="U20" s="2">
        <f t="shared" si="10"/>
        <v>8217</v>
      </c>
      <c r="V20" s="2">
        <f t="shared" si="10"/>
        <v>4901</v>
      </c>
      <c r="W20" s="2">
        <f t="shared" si="10"/>
        <v>3448</v>
      </c>
      <c r="Y20" s="3">
        <f t="shared" si="6"/>
        <v>451752</v>
      </c>
      <c r="Z20" s="3">
        <f t="shared" si="6"/>
        <v>1818217</v>
      </c>
      <c r="AA20" s="3">
        <f t="shared" si="6"/>
        <v>1594901</v>
      </c>
      <c r="AB20" s="3">
        <f t="shared" si="6"/>
        <v>2173448</v>
      </c>
      <c r="AC20" s="3">
        <f t="shared" si="7"/>
        <v>1946525</v>
      </c>
      <c r="AD20" s="3">
        <f t="shared" si="7"/>
        <v>1687437</v>
      </c>
      <c r="AE20" s="3">
        <f t="shared" si="7"/>
        <v>1273897</v>
      </c>
      <c r="AF20" s="3">
        <f t="shared" si="7"/>
        <v>722008</v>
      </c>
    </row>
    <row r="21" spans="1:32" ht="30" customHeight="1" thickBot="1">
      <c r="A21" s="127" t="s">
        <v>18</v>
      </c>
      <c r="B21" s="128"/>
      <c r="C21" s="57"/>
      <c r="D21" s="59">
        <v>19322</v>
      </c>
      <c r="E21" s="59">
        <v>226023</v>
      </c>
      <c r="F21" s="59">
        <v>251821</v>
      </c>
      <c r="G21" s="59">
        <v>241874</v>
      </c>
      <c r="H21" s="127" t="s">
        <v>18</v>
      </c>
      <c r="I21" s="128"/>
      <c r="J21" s="57"/>
      <c r="K21" s="60"/>
      <c r="L21" s="60"/>
      <c r="M21" s="60"/>
      <c r="N21" s="59">
        <v>4040</v>
      </c>
      <c r="P21" s="2">
        <f t="shared" si="9"/>
        <v>22</v>
      </c>
      <c r="Q21" s="2">
        <f t="shared" si="9"/>
        <v>23</v>
      </c>
      <c r="R21" s="2">
        <f t="shared" si="9"/>
        <v>821</v>
      </c>
      <c r="S21" s="2">
        <f t="shared" si="9"/>
        <v>874</v>
      </c>
      <c r="T21" s="2" t="e">
        <f t="shared" si="10"/>
        <v>#VALUE!</v>
      </c>
      <c r="U21" s="2" t="e">
        <f t="shared" si="10"/>
        <v>#VALUE!</v>
      </c>
      <c r="V21" s="2" t="e">
        <f t="shared" si="10"/>
        <v>#VALUE!</v>
      </c>
      <c r="W21" s="2">
        <f t="shared" si="10"/>
        <v>0</v>
      </c>
      <c r="Y21" s="3">
        <f t="shared" si="6"/>
        <v>0</v>
      </c>
      <c r="Z21" s="3">
        <f t="shared" si="6"/>
        <v>0</v>
      </c>
      <c r="AA21" s="3">
        <f t="shared" si="6"/>
        <v>0</v>
      </c>
      <c r="AB21" s="3">
        <f t="shared" si="6"/>
        <v>4040</v>
      </c>
      <c r="AC21" s="3">
        <f t="shared" si="7"/>
        <v>19322</v>
      </c>
      <c r="AD21" s="3">
        <f t="shared" si="7"/>
        <v>226023</v>
      </c>
      <c r="AE21" s="3">
        <f t="shared" si="7"/>
        <v>251821</v>
      </c>
      <c r="AF21" s="3">
        <f t="shared" si="7"/>
        <v>241874</v>
      </c>
    </row>
    <row r="22" spans="1:32" ht="30" customHeight="1" thickBot="1">
      <c r="A22" s="127" t="s">
        <v>19</v>
      </c>
      <c r="B22" s="128"/>
      <c r="C22" s="57"/>
      <c r="D22" s="59">
        <v>4171182</v>
      </c>
      <c r="E22" s="59">
        <v>3440572</v>
      </c>
      <c r="F22" s="59">
        <v>4417299</v>
      </c>
      <c r="G22" s="59">
        <v>5706200</v>
      </c>
      <c r="H22" s="127" t="s">
        <v>19</v>
      </c>
      <c r="I22" s="128"/>
      <c r="J22" s="57"/>
      <c r="K22" s="59">
        <v>1169859</v>
      </c>
      <c r="L22" s="59">
        <v>1865020</v>
      </c>
      <c r="M22" s="59">
        <v>2616241</v>
      </c>
      <c r="N22" s="59">
        <v>3424308</v>
      </c>
      <c r="P22" s="2">
        <f t="shared" si="9"/>
        <v>1182</v>
      </c>
      <c r="Q22" s="2">
        <f t="shared" si="9"/>
        <v>572</v>
      </c>
      <c r="R22" s="2">
        <f t="shared" si="9"/>
        <v>7299</v>
      </c>
      <c r="S22" s="2">
        <f t="shared" si="9"/>
        <v>6200</v>
      </c>
      <c r="T22" s="2">
        <f t="shared" si="10"/>
        <v>9859</v>
      </c>
      <c r="U22" s="2">
        <f t="shared" si="10"/>
        <v>5020</v>
      </c>
      <c r="V22" s="2">
        <f t="shared" si="10"/>
        <v>6241</v>
      </c>
      <c r="W22" s="2">
        <f t="shared" si="10"/>
        <v>4308</v>
      </c>
      <c r="Y22" s="3">
        <f t="shared" si="6"/>
        <v>1169859</v>
      </c>
      <c r="Z22" s="3">
        <f t="shared" si="6"/>
        <v>1865020</v>
      </c>
      <c r="AA22" s="3">
        <f t="shared" si="6"/>
        <v>2616241</v>
      </c>
      <c r="AB22" s="3">
        <f t="shared" si="6"/>
        <v>3424308</v>
      </c>
      <c r="AC22" s="3">
        <f t="shared" si="7"/>
        <v>4171182</v>
      </c>
      <c r="AD22" s="3">
        <f t="shared" si="7"/>
        <v>3440572</v>
      </c>
      <c r="AE22" s="3">
        <f t="shared" si="7"/>
        <v>4417299</v>
      </c>
      <c r="AF22" s="3">
        <f t="shared" si="7"/>
        <v>5706200</v>
      </c>
    </row>
    <row r="23" spans="1:32" ht="15" customHeight="1" thickBot="1">
      <c r="A23" s="127" t="s">
        <v>20</v>
      </c>
      <c r="B23" s="128"/>
      <c r="C23" s="57"/>
      <c r="D23" s="59">
        <v>1980913</v>
      </c>
      <c r="E23" s="59">
        <v>3400583</v>
      </c>
      <c r="F23" s="59">
        <v>3084081</v>
      </c>
      <c r="G23" s="59">
        <v>3697767</v>
      </c>
      <c r="H23" s="127" t="s">
        <v>20</v>
      </c>
      <c r="I23" s="128"/>
      <c r="J23" s="57"/>
      <c r="K23" s="59">
        <v>1153867</v>
      </c>
      <c r="L23" s="59">
        <v>915503</v>
      </c>
      <c r="M23" s="59">
        <v>884766</v>
      </c>
      <c r="N23" s="59">
        <v>1394500</v>
      </c>
      <c r="P23" s="2">
        <f t="shared" si="9"/>
        <v>913</v>
      </c>
      <c r="Q23" s="2">
        <f t="shared" si="9"/>
        <v>583</v>
      </c>
      <c r="R23" s="2">
        <f t="shared" si="9"/>
        <v>4081</v>
      </c>
      <c r="S23" s="2">
        <f t="shared" si="9"/>
        <v>7767</v>
      </c>
      <c r="T23" s="2">
        <f t="shared" si="10"/>
        <v>3867</v>
      </c>
      <c r="U23" s="2">
        <f t="shared" si="10"/>
        <v>503</v>
      </c>
      <c r="V23" s="2">
        <f t="shared" si="10"/>
        <v>766</v>
      </c>
      <c r="W23" s="2">
        <f t="shared" si="10"/>
        <v>4500</v>
      </c>
      <c r="Y23" s="3">
        <f t="shared" si="6"/>
        <v>1153867</v>
      </c>
      <c r="Z23" s="3">
        <f t="shared" si="6"/>
        <v>915503</v>
      </c>
      <c r="AA23" s="3">
        <f t="shared" si="6"/>
        <v>884766</v>
      </c>
      <c r="AB23" s="3">
        <f t="shared" si="6"/>
        <v>1394500</v>
      </c>
      <c r="AC23" s="3">
        <f t="shared" si="7"/>
        <v>1980913</v>
      </c>
      <c r="AD23" s="3">
        <f t="shared" si="7"/>
        <v>3400583</v>
      </c>
      <c r="AE23" s="3">
        <f t="shared" si="7"/>
        <v>3084081</v>
      </c>
      <c r="AF23" s="3">
        <f t="shared" si="7"/>
        <v>3697767</v>
      </c>
    </row>
    <row r="24" spans="1:32" ht="30" customHeight="1" thickBot="1">
      <c r="A24" s="127" t="s">
        <v>21</v>
      </c>
      <c r="B24" s="128"/>
      <c r="C24" s="57"/>
      <c r="D24" s="59">
        <v>65869</v>
      </c>
      <c r="E24" s="59">
        <v>85570</v>
      </c>
      <c r="F24" s="59">
        <v>87714</v>
      </c>
      <c r="G24" s="59">
        <v>110974</v>
      </c>
      <c r="H24" s="127" t="s">
        <v>21</v>
      </c>
      <c r="I24" s="128"/>
      <c r="J24" s="57"/>
      <c r="K24" s="59">
        <v>41163</v>
      </c>
      <c r="L24" s="59">
        <v>28287</v>
      </c>
      <c r="M24" s="59">
        <v>25929</v>
      </c>
      <c r="N24" s="59">
        <v>71400</v>
      </c>
      <c r="P24" s="2">
        <f t="shared" si="9"/>
        <v>69</v>
      </c>
      <c r="Q24" s="2">
        <f t="shared" si="9"/>
        <v>70</v>
      </c>
      <c r="R24" s="2">
        <f t="shared" si="9"/>
        <v>14</v>
      </c>
      <c r="S24" s="2">
        <f t="shared" si="9"/>
        <v>974</v>
      </c>
      <c r="T24" s="2">
        <f t="shared" si="10"/>
        <v>63</v>
      </c>
      <c r="U24" s="2">
        <f t="shared" si="10"/>
        <v>87</v>
      </c>
      <c r="V24" s="2">
        <f t="shared" si="10"/>
        <v>29</v>
      </c>
      <c r="W24" s="2">
        <f t="shared" si="10"/>
        <v>0</v>
      </c>
      <c r="Y24" s="3">
        <f t="shared" si="6"/>
        <v>41163</v>
      </c>
      <c r="Z24" s="3">
        <f t="shared" si="6"/>
        <v>28287</v>
      </c>
      <c r="AA24" s="3">
        <f t="shared" si="6"/>
        <v>25929</v>
      </c>
      <c r="AB24" s="3">
        <f t="shared" si="6"/>
        <v>71400</v>
      </c>
      <c r="AC24" s="3">
        <f t="shared" si="7"/>
        <v>65869</v>
      </c>
      <c r="AD24" s="3">
        <f t="shared" si="7"/>
        <v>85570</v>
      </c>
      <c r="AE24" s="3">
        <f t="shared" si="7"/>
        <v>87714</v>
      </c>
      <c r="AF24" s="3">
        <f t="shared" si="7"/>
        <v>110974</v>
      </c>
    </row>
    <row r="25" spans="1:32" ht="15" customHeight="1" thickBot="1">
      <c r="A25" s="137" t="s">
        <v>22</v>
      </c>
      <c r="B25" s="138"/>
      <c r="C25" s="57"/>
      <c r="D25" s="58">
        <v>1433486</v>
      </c>
      <c r="E25" s="58">
        <v>1424216</v>
      </c>
      <c r="F25" s="58">
        <v>1636607</v>
      </c>
      <c r="G25" s="58">
        <v>1938659</v>
      </c>
      <c r="H25" s="137" t="s">
        <v>22</v>
      </c>
      <c r="I25" s="138"/>
      <c r="J25" s="57"/>
      <c r="K25" s="58">
        <v>756494</v>
      </c>
      <c r="L25" s="58">
        <v>935765</v>
      </c>
      <c r="M25" s="58">
        <v>1005590</v>
      </c>
      <c r="N25" s="58">
        <v>1143869</v>
      </c>
      <c r="P25" s="2">
        <f t="shared" si="9"/>
        <v>3486</v>
      </c>
      <c r="Q25" s="2">
        <f t="shared" si="9"/>
        <v>4216</v>
      </c>
      <c r="R25" s="2">
        <f t="shared" si="9"/>
        <v>6607</v>
      </c>
      <c r="S25" s="2">
        <f t="shared" si="9"/>
        <v>8659</v>
      </c>
      <c r="T25" s="2">
        <f t="shared" si="10"/>
        <v>494</v>
      </c>
      <c r="U25" s="2">
        <f t="shared" si="10"/>
        <v>765</v>
      </c>
      <c r="V25" s="2">
        <f t="shared" si="10"/>
        <v>5590</v>
      </c>
      <c r="W25" s="2">
        <f t="shared" si="10"/>
        <v>3869</v>
      </c>
      <c r="Y25" s="3">
        <f t="shared" si="6"/>
        <v>756494</v>
      </c>
      <c r="Z25" s="3">
        <f t="shared" si="6"/>
        <v>935765</v>
      </c>
      <c r="AA25" s="3">
        <f t="shared" si="6"/>
        <v>1005590</v>
      </c>
      <c r="AB25" s="3">
        <f t="shared" si="6"/>
        <v>1143869</v>
      </c>
      <c r="AC25" s="3">
        <f t="shared" si="7"/>
        <v>1433486</v>
      </c>
      <c r="AD25" s="3">
        <f t="shared" si="7"/>
        <v>1424216</v>
      </c>
      <c r="AE25" s="3">
        <f t="shared" si="7"/>
        <v>1636607</v>
      </c>
      <c r="AF25" s="3">
        <f t="shared" si="7"/>
        <v>1938659</v>
      </c>
    </row>
    <row r="26" spans="1:32" ht="15" customHeight="1" thickBot="1">
      <c r="A26" s="127" t="s">
        <v>23</v>
      </c>
      <c r="B26" s="128"/>
      <c r="C26" s="57"/>
      <c r="D26" s="59">
        <v>58573</v>
      </c>
      <c r="E26" s="59">
        <v>63945</v>
      </c>
      <c r="F26" s="59">
        <v>63896</v>
      </c>
      <c r="G26" s="59">
        <v>68274</v>
      </c>
      <c r="H26" s="127" t="s">
        <v>23</v>
      </c>
      <c r="I26" s="128"/>
      <c r="J26" s="57"/>
      <c r="K26" s="59">
        <v>34592</v>
      </c>
      <c r="L26" s="59">
        <v>38857</v>
      </c>
      <c r="M26" s="59">
        <v>40777</v>
      </c>
      <c r="N26" s="59">
        <v>47084</v>
      </c>
      <c r="P26" s="2">
        <f t="shared" si="9"/>
        <v>73</v>
      </c>
      <c r="Q26" s="2">
        <f t="shared" si="9"/>
        <v>45</v>
      </c>
      <c r="R26" s="2">
        <f t="shared" si="9"/>
        <v>96</v>
      </c>
      <c r="S26" s="2">
        <f t="shared" si="9"/>
        <v>74</v>
      </c>
      <c r="T26" s="2">
        <f t="shared" si="10"/>
        <v>92</v>
      </c>
      <c r="U26" s="2">
        <f t="shared" si="10"/>
        <v>57</v>
      </c>
      <c r="V26" s="2">
        <f t="shared" si="10"/>
        <v>77</v>
      </c>
      <c r="W26" s="2">
        <f t="shared" si="10"/>
        <v>84</v>
      </c>
      <c r="Y26" s="3">
        <f t="shared" si="6"/>
        <v>34592</v>
      </c>
      <c r="Z26" s="3">
        <f t="shared" si="6"/>
        <v>38857</v>
      </c>
      <c r="AA26" s="3">
        <f t="shared" si="6"/>
        <v>40777</v>
      </c>
      <c r="AB26" s="3">
        <f t="shared" si="6"/>
        <v>47084</v>
      </c>
      <c r="AC26" s="3">
        <f t="shared" si="7"/>
        <v>58573</v>
      </c>
      <c r="AD26" s="3">
        <f t="shared" si="7"/>
        <v>63945</v>
      </c>
      <c r="AE26" s="3">
        <f t="shared" si="7"/>
        <v>63896</v>
      </c>
      <c r="AF26" s="3">
        <f t="shared" si="7"/>
        <v>68274</v>
      </c>
    </row>
    <row r="27" spans="1:32" ht="15.75" customHeight="1" thickBot="1">
      <c r="A27" s="127" t="s">
        <v>24</v>
      </c>
      <c r="B27" s="128"/>
      <c r="C27" s="57"/>
      <c r="D27" s="59">
        <v>24182</v>
      </c>
      <c r="E27" s="59">
        <v>28646</v>
      </c>
      <c r="F27" s="59">
        <v>35225</v>
      </c>
      <c r="G27" s="59">
        <v>39966</v>
      </c>
      <c r="H27" s="127" t="s">
        <v>24</v>
      </c>
      <c r="I27" s="128"/>
      <c r="J27" s="57"/>
      <c r="K27" s="59">
        <v>20865</v>
      </c>
      <c r="L27" s="59">
        <v>37838</v>
      </c>
      <c r="M27" s="59">
        <v>37649</v>
      </c>
      <c r="N27" s="59">
        <v>24371</v>
      </c>
      <c r="P27" s="2">
        <f t="shared" si="9"/>
        <v>82</v>
      </c>
      <c r="Q27" s="2">
        <f t="shared" si="9"/>
        <v>46</v>
      </c>
      <c r="R27" s="2">
        <f t="shared" si="9"/>
        <v>25</v>
      </c>
      <c r="S27" s="2">
        <f t="shared" si="9"/>
        <v>66</v>
      </c>
      <c r="T27" s="2">
        <f t="shared" si="10"/>
        <v>65</v>
      </c>
      <c r="U27" s="2">
        <f t="shared" si="10"/>
        <v>38</v>
      </c>
      <c r="V27" s="2">
        <f t="shared" si="10"/>
        <v>49</v>
      </c>
      <c r="W27" s="2">
        <f t="shared" si="10"/>
        <v>71</v>
      </c>
      <c r="Y27" s="3">
        <f t="shared" si="6"/>
        <v>20865</v>
      </c>
      <c r="Z27" s="3">
        <f t="shared" si="6"/>
        <v>37838</v>
      </c>
      <c r="AA27" s="3">
        <f t="shared" si="6"/>
        <v>37649</v>
      </c>
      <c r="AB27" s="3">
        <f t="shared" si="6"/>
        <v>24371</v>
      </c>
      <c r="AC27" s="3">
        <f t="shared" si="7"/>
        <v>24182</v>
      </c>
      <c r="AD27" s="3">
        <f t="shared" si="7"/>
        <v>28646</v>
      </c>
      <c r="AE27" s="3">
        <f t="shared" si="7"/>
        <v>35225</v>
      </c>
      <c r="AF27" s="3">
        <f t="shared" si="7"/>
        <v>39966</v>
      </c>
    </row>
    <row r="28" spans="1:32" ht="30" customHeight="1" thickBot="1">
      <c r="A28" s="127" t="s">
        <v>25</v>
      </c>
      <c r="B28" s="128"/>
      <c r="C28" s="57"/>
      <c r="D28" s="59">
        <v>974415</v>
      </c>
      <c r="E28" s="59">
        <v>962083</v>
      </c>
      <c r="F28" s="59">
        <v>955117</v>
      </c>
      <c r="G28" s="59">
        <v>959386</v>
      </c>
      <c r="H28" s="127" t="s">
        <v>25</v>
      </c>
      <c r="I28" s="128"/>
      <c r="J28" s="57"/>
      <c r="K28" s="59">
        <v>536797</v>
      </c>
      <c r="L28" s="59">
        <v>580053</v>
      </c>
      <c r="M28" s="59">
        <v>739515</v>
      </c>
      <c r="N28" s="59">
        <v>634166</v>
      </c>
      <c r="P28" s="2">
        <f t="shared" si="9"/>
        <v>415</v>
      </c>
      <c r="Q28" s="2">
        <f t="shared" si="9"/>
        <v>83</v>
      </c>
      <c r="R28" s="2">
        <f t="shared" si="9"/>
        <v>117</v>
      </c>
      <c r="S28" s="2">
        <f t="shared" si="9"/>
        <v>386</v>
      </c>
      <c r="T28" s="2">
        <f t="shared" si="10"/>
        <v>797</v>
      </c>
      <c r="U28" s="2">
        <f t="shared" si="10"/>
        <v>53</v>
      </c>
      <c r="V28" s="2">
        <f t="shared" si="10"/>
        <v>515</v>
      </c>
      <c r="W28" s="2">
        <f t="shared" si="10"/>
        <v>166</v>
      </c>
      <c r="Y28" s="3">
        <f t="shared" si="6"/>
        <v>536797</v>
      </c>
      <c r="Z28" s="3">
        <f t="shared" si="6"/>
        <v>580053</v>
      </c>
      <c r="AA28" s="3">
        <f t="shared" si="6"/>
        <v>739515</v>
      </c>
      <c r="AB28" s="3">
        <f t="shared" si="6"/>
        <v>634166</v>
      </c>
      <c r="AC28" s="3">
        <f t="shared" si="7"/>
        <v>974415</v>
      </c>
      <c r="AD28" s="3">
        <f t="shared" si="7"/>
        <v>962083</v>
      </c>
      <c r="AE28" s="3">
        <f t="shared" si="7"/>
        <v>955117</v>
      </c>
      <c r="AF28" s="3">
        <f t="shared" si="7"/>
        <v>959386</v>
      </c>
    </row>
    <row r="29" spans="1:32" ht="15" customHeight="1" thickBot="1">
      <c r="A29" s="137" t="s">
        <v>26</v>
      </c>
      <c r="B29" s="138"/>
      <c r="C29" s="57"/>
      <c r="D29" s="58">
        <v>9617296</v>
      </c>
      <c r="E29" s="58">
        <v>10264403</v>
      </c>
      <c r="F29" s="58">
        <v>10751420</v>
      </c>
      <c r="G29" s="58">
        <v>12417482</v>
      </c>
      <c r="H29" s="137" t="s">
        <v>26</v>
      </c>
      <c r="I29" s="138"/>
      <c r="J29" s="57"/>
      <c r="K29" s="58">
        <v>3573135</v>
      </c>
      <c r="L29" s="58">
        <v>5562791</v>
      </c>
      <c r="M29" s="58">
        <v>6127427</v>
      </c>
      <c r="N29" s="58">
        <v>8211565</v>
      </c>
      <c r="P29" s="2">
        <f t="shared" si="9"/>
        <v>7296</v>
      </c>
      <c r="Q29" s="2">
        <f t="shared" si="9"/>
        <v>64403</v>
      </c>
      <c r="R29" s="2">
        <f t="shared" si="9"/>
        <v>51420</v>
      </c>
      <c r="S29" s="2">
        <f t="shared" si="9"/>
        <v>17482</v>
      </c>
      <c r="T29" s="2">
        <f t="shared" si="10"/>
        <v>3135</v>
      </c>
      <c r="U29" s="2">
        <f t="shared" si="10"/>
        <v>2791</v>
      </c>
      <c r="V29" s="2">
        <f t="shared" si="10"/>
        <v>7427</v>
      </c>
      <c r="W29" s="2">
        <f t="shared" si="10"/>
        <v>1565</v>
      </c>
      <c r="Y29" s="3">
        <f t="shared" si="6"/>
        <v>3573135</v>
      </c>
      <c r="Z29" s="3">
        <f t="shared" si="6"/>
        <v>5562791</v>
      </c>
      <c r="AA29" s="3">
        <f t="shared" si="6"/>
        <v>6127427</v>
      </c>
      <c r="AB29" s="3">
        <f t="shared" si="6"/>
        <v>8211565</v>
      </c>
      <c r="AC29" s="3">
        <f t="shared" si="7"/>
        <v>9617296</v>
      </c>
      <c r="AD29" s="3">
        <f t="shared" si="7"/>
        <v>10264403</v>
      </c>
      <c r="AE29" s="3">
        <f t="shared" si="7"/>
        <v>10751420</v>
      </c>
      <c r="AF29" s="3">
        <f t="shared" si="7"/>
        <v>12417482</v>
      </c>
    </row>
    <row r="30" spans="1:32" ht="15" customHeight="1" thickBot="1">
      <c r="A30" s="137" t="s">
        <v>27</v>
      </c>
      <c r="B30" s="138"/>
      <c r="C30" s="57"/>
      <c r="D30" s="58">
        <v>5357865</v>
      </c>
      <c r="E30" s="58">
        <v>5610557</v>
      </c>
      <c r="F30" s="58">
        <v>5953177</v>
      </c>
      <c r="G30" s="58">
        <v>7200560</v>
      </c>
      <c r="H30" s="137" t="s">
        <v>27</v>
      </c>
      <c r="I30" s="138"/>
      <c r="J30" s="57"/>
      <c r="K30" s="58">
        <v>1699703</v>
      </c>
      <c r="L30" s="58">
        <v>2025436</v>
      </c>
      <c r="M30" s="58">
        <v>2512794</v>
      </c>
      <c r="N30" s="58">
        <v>4300540</v>
      </c>
      <c r="P30" s="2">
        <f t="shared" si="9"/>
        <v>7865</v>
      </c>
      <c r="Q30" s="2">
        <f t="shared" si="9"/>
        <v>557</v>
      </c>
      <c r="R30" s="2">
        <f t="shared" si="9"/>
        <v>3177</v>
      </c>
      <c r="S30" s="2">
        <f t="shared" si="9"/>
        <v>560</v>
      </c>
      <c r="T30" s="2">
        <f t="shared" si="10"/>
        <v>9703</v>
      </c>
      <c r="U30" s="2">
        <f t="shared" si="10"/>
        <v>5436</v>
      </c>
      <c r="V30" s="2">
        <f t="shared" si="10"/>
        <v>2794</v>
      </c>
      <c r="W30" s="2">
        <f t="shared" si="10"/>
        <v>540</v>
      </c>
      <c r="Y30" s="3">
        <f t="shared" si="6"/>
        <v>1699703</v>
      </c>
      <c r="Z30" s="3">
        <f t="shared" si="6"/>
        <v>2025436</v>
      </c>
      <c r="AA30" s="3">
        <f t="shared" si="6"/>
        <v>2512794</v>
      </c>
      <c r="AB30" s="3">
        <f t="shared" si="6"/>
        <v>4300540</v>
      </c>
      <c r="AC30" s="3">
        <f t="shared" si="7"/>
        <v>5357865</v>
      </c>
      <c r="AD30" s="3">
        <f t="shared" si="7"/>
        <v>5610557</v>
      </c>
      <c r="AE30" s="3">
        <f t="shared" si="7"/>
        <v>5953177</v>
      </c>
      <c r="AF30" s="3">
        <f t="shared" si="7"/>
        <v>7200560</v>
      </c>
    </row>
    <row r="31" spans="1:32" ht="15" customHeight="1" thickBot="1">
      <c r="A31" s="127" t="s">
        <v>28</v>
      </c>
      <c r="B31" s="128"/>
      <c r="C31" s="57"/>
      <c r="D31" s="59">
        <v>3510853</v>
      </c>
      <c r="E31" s="59">
        <v>3726609</v>
      </c>
      <c r="F31" s="59">
        <v>4110463</v>
      </c>
      <c r="G31" s="59">
        <v>5396735</v>
      </c>
      <c r="H31" s="127" t="s">
        <v>28</v>
      </c>
      <c r="I31" s="128"/>
      <c r="J31" s="57"/>
      <c r="K31" s="59">
        <v>1513032</v>
      </c>
      <c r="L31" s="59">
        <v>1527605</v>
      </c>
      <c r="M31" s="59">
        <v>2045229</v>
      </c>
      <c r="N31" s="59">
        <v>3130031</v>
      </c>
      <c r="P31" s="2">
        <f t="shared" si="9"/>
        <v>853</v>
      </c>
      <c r="Q31" s="2">
        <f t="shared" si="9"/>
        <v>6609</v>
      </c>
      <c r="R31" s="2">
        <f t="shared" si="9"/>
        <v>463</v>
      </c>
      <c r="S31" s="2">
        <f t="shared" si="9"/>
        <v>6735</v>
      </c>
      <c r="T31" s="2">
        <f t="shared" si="10"/>
        <v>3032</v>
      </c>
      <c r="U31" s="2">
        <f t="shared" si="10"/>
        <v>7605</v>
      </c>
      <c r="V31" s="2">
        <f t="shared" si="10"/>
        <v>5229</v>
      </c>
      <c r="W31" s="2">
        <f t="shared" si="10"/>
        <v>31</v>
      </c>
      <c r="Y31" s="3">
        <f t="shared" si="6"/>
        <v>1513032</v>
      </c>
      <c r="Z31" s="3">
        <f t="shared" si="6"/>
        <v>1527605</v>
      </c>
      <c r="AA31" s="3">
        <f t="shared" si="6"/>
        <v>2045229</v>
      </c>
      <c r="AB31" s="3">
        <f t="shared" si="6"/>
        <v>3130031</v>
      </c>
      <c r="AC31" s="3">
        <f t="shared" si="7"/>
        <v>3510853</v>
      </c>
      <c r="AD31" s="3">
        <f t="shared" si="7"/>
        <v>3726609</v>
      </c>
      <c r="AE31" s="3">
        <f t="shared" si="7"/>
        <v>4110463</v>
      </c>
      <c r="AF31" s="3">
        <f t="shared" si="7"/>
        <v>5396735</v>
      </c>
    </row>
    <row r="32" spans="1:32" ht="15" customHeight="1" thickBot="1">
      <c r="A32" s="127" t="s">
        <v>29</v>
      </c>
      <c r="B32" s="128"/>
      <c r="C32" s="57"/>
      <c r="D32" s="59">
        <v>1847012</v>
      </c>
      <c r="E32" s="59">
        <v>1883948</v>
      </c>
      <c r="F32" s="59">
        <v>1842714</v>
      </c>
      <c r="G32" s="59">
        <v>1803825</v>
      </c>
      <c r="H32" s="127" t="s">
        <v>29</v>
      </c>
      <c r="I32" s="128"/>
      <c r="J32" s="57"/>
      <c r="K32" s="59">
        <v>186671</v>
      </c>
      <c r="L32" s="59">
        <v>497831</v>
      </c>
      <c r="M32" s="59">
        <v>467565</v>
      </c>
      <c r="N32" s="59">
        <v>1170510</v>
      </c>
      <c r="P32" s="2">
        <f t="shared" si="9"/>
        <v>7012</v>
      </c>
      <c r="Q32" s="2">
        <f t="shared" si="9"/>
        <v>3948</v>
      </c>
      <c r="R32" s="2">
        <f t="shared" si="9"/>
        <v>2714</v>
      </c>
      <c r="S32" s="2">
        <f t="shared" si="9"/>
        <v>3825</v>
      </c>
      <c r="T32" s="2">
        <f t="shared" si="10"/>
        <v>671</v>
      </c>
      <c r="U32" s="2">
        <f t="shared" si="10"/>
        <v>831</v>
      </c>
      <c r="V32" s="2">
        <f t="shared" si="10"/>
        <v>565</v>
      </c>
      <c r="W32" s="2">
        <f t="shared" si="10"/>
        <v>510</v>
      </c>
      <c r="Y32" s="3">
        <f t="shared" si="6"/>
        <v>186671</v>
      </c>
      <c r="Z32" s="3">
        <f t="shared" si="6"/>
        <v>497831</v>
      </c>
      <c r="AA32" s="3">
        <f t="shared" si="6"/>
        <v>467565</v>
      </c>
      <c r="AB32" s="3">
        <f t="shared" si="6"/>
        <v>1170510</v>
      </c>
      <c r="AC32" s="3">
        <f t="shared" si="7"/>
        <v>1847012</v>
      </c>
      <c r="AD32" s="3">
        <f t="shared" si="7"/>
        <v>1883948</v>
      </c>
      <c r="AE32" s="3">
        <f t="shared" si="7"/>
        <v>1842714</v>
      </c>
      <c r="AF32" s="3">
        <f t="shared" si="7"/>
        <v>1803825</v>
      </c>
    </row>
    <row r="33" spans="1:32" ht="15" customHeight="1" thickBot="1">
      <c r="A33" s="137" t="s">
        <v>30</v>
      </c>
      <c r="B33" s="138"/>
      <c r="C33" s="57"/>
      <c r="D33" s="58">
        <v>4259431</v>
      </c>
      <c r="E33" s="58">
        <v>4653845</v>
      </c>
      <c r="F33" s="58">
        <v>4798244</v>
      </c>
      <c r="G33" s="58">
        <v>5216923</v>
      </c>
      <c r="H33" s="137" t="s">
        <v>30</v>
      </c>
      <c r="I33" s="138"/>
      <c r="J33" s="57"/>
      <c r="K33" s="58">
        <v>1873432</v>
      </c>
      <c r="L33" s="58">
        <v>3537355</v>
      </c>
      <c r="M33" s="58">
        <v>3614633</v>
      </c>
      <c r="N33" s="58">
        <v>3911024</v>
      </c>
      <c r="P33" s="2">
        <f t="shared" si="9"/>
        <v>9431</v>
      </c>
      <c r="Q33" s="2">
        <f t="shared" si="9"/>
        <v>3845</v>
      </c>
      <c r="R33" s="2">
        <f t="shared" si="9"/>
        <v>8244</v>
      </c>
      <c r="S33" s="2">
        <f t="shared" si="9"/>
        <v>6923</v>
      </c>
      <c r="T33" s="2">
        <f t="shared" si="10"/>
        <v>3432</v>
      </c>
      <c r="U33" s="2">
        <f t="shared" si="10"/>
        <v>7355</v>
      </c>
      <c r="V33" s="2">
        <f t="shared" si="10"/>
        <v>4633</v>
      </c>
      <c r="W33" s="2">
        <f t="shared" si="10"/>
        <v>1024</v>
      </c>
      <c r="Y33" s="3">
        <f t="shared" si="6"/>
        <v>1873432</v>
      </c>
      <c r="Z33" s="3">
        <f t="shared" si="6"/>
        <v>3537355</v>
      </c>
      <c r="AA33" s="3">
        <f t="shared" si="6"/>
        <v>3614633</v>
      </c>
      <c r="AB33" s="3">
        <f t="shared" si="6"/>
        <v>3911024</v>
      </c>
      <c r="AC33" s="3">
        <f t="shared" si="7"/>
        <v>4259431</v>
      </c>
      <c r="AD33" s="3">
        <f t="shared" si="7"/>
        <v>4653845</v>
      </c>
      <c r="AE33" s="3">
        <f t="shared" si="7"/>
        <v>4798244</v>
      </c>
      <c r="AF33" s="3">
        <f t="shared" si="7"/>
        <v>5216923</v>
      </c>
    </row>
    <row r="34" spans="1:32" ht="30" customHeight="1" thickBot="1">
      <c r="A34" s="127" t="s">
        <v>31</v>
      </c>
      <c r="B34" s="128"/>
      <c r="C34" s="57"/>
      <c r="D34" s="59">
        <v>2859114</v>
      </c>
      <c r="E34" s="59">
        <v>3031927</v>
      </c>
      <c r="F34" s="59">
        <v>3031927</v>
      </c>
      <c r="G34" s="59">
        <v>3425714</v>
      </c>
      <c r="H34" s="127" t="s">
        <v>31</v>
      </c>
      <c r="I34" s="128"/>
      <c r="J34" s="57"/>
      <c r="K34" s="59">
        <v>1172636</v>
      </c>
      <c r="L34" s="59">
        <v>2530491</v>
      </c>
      <c r="M34" s="59">
        <v>2530491</v>
      </c>
      <c r="N34" s="59">
        <v>2859114</v>
      </c>
      <c r="P34" s="2">
        <f t="shared" si="9"/>
        <v>9114</v>
      </c>
      <c r="Q34" s="2">
        <f t="shared" si="9"/>
        <v>1927</v>
      </c>
      <c r="R34" s="2">
        <f t="shared" si="9"/>
        <v>1927</v>
      </c>
      <c r="S34" s="2">
        <f t="shared" si="9"/>
        <v>5714</v>
      </c>
      <c r="T34" s="2">
        <f t="shared" si="10"/>
        <v>2636</v>
      </c>
      <c r="U34" s="2">
        <f t="shared" si="10"/>
        <v>491</v>
      </c>
      <c r="V34" s="2">
        <f t="shared" si="10"/>
        <v>491</v>
      </c>
      <c r="W34" s="2">
        <f t="shared" si="10"/>
        <v>9114</v>
      </c>
      <c r="Y34" s="3">
        <f t="shared" si="6"/>
        <v>1172636</v>
      </c>
      <c r="Z34" s="3">
        <f t="shared" si="6"/>
        <v>2530491</v>
      </c>
      <c r="AA34" s="3">
        <f t="shared" si="6"/>
        <v>2530491</v>
      </c>
      <c r="AB34" s="3">
        <f t="shared" si="6"/>
        <v>2859114</v>
      </c>
      <c r="AC34" s="3">
        <f t="shared" si="7"/>
        <v>2859114</v>
      </c>
      <c r="AD34" s="3">
        <f t="shared" si="7"/>
        <v>3031927</v>
      </c>
      <c r="AE34" s="3">
        <f t="shared" si="7"/>
        <v>3031927</v>
      </c>
      <c r="AF34" s="3">
        <f t="shared" si="7"/>
        <v>3425714</v>
      </c>
    </row>
    <row r="35" spans="1:32" ht="30" customHeight="1" thickBot="1">
      <c r="A35" s="127" t="s">
        <v>32</v>
      </c>
      <c r="B35" s="128"/>
      <c r="C35" s="57"/>
      <c r="D35" s="59">
        <v>10868</v>
      </c>
      <c r="E35" s="59">
        <v>10868</v>
      </c>
      <c r="F35" s="59">
        <v>10868</v>
      </c>
      <c r="G35" s="59">
        <v>10868</v>
      </c>
      <c r="H35" s="127" t="s">
        <v>32</v>
      </c>
      <c r="I35" s="128"/>
      <c r="J35" s="57"/>
      <c r="K35" s="59">
        <v>10868</v>
      </c>
      <c r="L35" s="59">
        <v>10868</v>
      </c>
      <c r="M35" s="59">
        <v>10868</v>
      </c>
      <c r="N35" s="59">
        <v>10868</v>
      </c>
      <c r="P35" s="2">
        <f t="shared" si="9"/>
        <v>68</v>
      </c>
      <c r="Q35" s="2">
        <f t="shared" si="9"/>
        <v>68</v>
      </c>
      <c r="R35" s="2">
        <f t="shared" si="9"/>
        <v>68</v>
      </c>
      <c r="S35" s="2">
        <f t="shared" si="9"/>
        <v>68</v>
      </c>
      <c r="T35" s="2">
        <f t="shared" si="10"/>
        <v>68</v>
      </c>
      <c r="U35" s="2">
        <f t="shared" si="10"/>
        <v>68</v>
      </c>
      <c r="V35" s="2">
        <f t="shared" si="10"/>
        <v>68</v>
      </c>
      <c r="W35" s="2">
        <f t="shared" si="10"/>
        <v>68</v>
      </c>
      <c r="Y35" s="3">
        <f t="shared" si="6"/>
        <v>10868</v>
      </c>
      <c r="Z35" s="3">
        <f t="shared" si="6"/>
        <v>10868</v>
      </c>
      <c r="AA35" s="3">
        <f t="shared" si="6"/>
        <v>10868</v>
      </c>
      <c r="AB35" s="3">
        <f t="shared" si="6"/>
        <v>10868</v>
      </c>
      <c r="AC35" s="3">
        <f t="shared" si="7"/>
        <v>10868</v>
      </c>
      <c r="AD35" s="3">
        <f t="shared" si="7"/>
        <v>10868</v>
      </c>
      <c r="AE35" s="3">
        <f t="shared" si="7"/>
        <v>10868</v>
      </c>
      <c r="AF35" s="3">
        <f t="shared" si="7"/>
        <v>10868</v>
      </c>
    </row>
    <row r="36" spans="1:32" ht="30" customHeight="1" thickBot="1">
      <c r="A36" s="127" t="s">
        <v>33</v>
      </c>
      <c r="B36" s="128"/>
      <c r="C36" s="57"/>
      <c r="D36" s="59">
        <v>647251</v>
      </c>
      <c r="E36" s="59">
        <v>745716</v>
      </c>
      <c r="F36" s="59">
        <v>1005993</v>
      </c>
      <c r="G36" s="59">
        <v>721463</v>
      </c>
      <c r="H36" s="127" t="s">
        <v>33</v>
      </c>
      <c r="I36" s="128"/>
      <c r="J36" s="57"/>
      <c r="K36" s="59">
        <v>480560</v>
      </c>
      <c r="L36" s="59">
        <v>676747</v>
      </c>
      <c r="M36" s="59">
        <v>827862</v>
      </c>
      <c r="N36" s="59">
        <v>397094</v>
      </c>
      <c r="P36" s="2">
        <f t="shared" si="9"/>
        <v>251</v>
      </c>
      <c r="Q36" s="2">
        <f t="shared" si="9"/>
        <v>716</v>
      </c>
      <c r="R36" s="2">
        <f t="shared" si="9"/>
        <v>5993</v>
      </c>
      <c r="S36" s="2">
        <f t="shared" si="9"/>
        <v>463</v>
      </c>
      <c r="T36" s="2">
        <f t="shared" si="10"/>
        <v>560</v>
      </c>
      <c r="U36" s="2">
        <f t="shared" si="10"/>
        <v>747</v>
      </c>
      <c r="V36" s="2">
        <f t="shared" si="10"/>
        <v>862</v>
      </c>
      <c r="W36" s="2">
        <f t="shared" si="10"/>
        <v>94</v>
      </c>
      <c r="Y36" s="3">
        <f t="shared" si="6"/>
        <v>480560</v>
      </c>
      <c r="Z36" s="3">
        <f t="shared" si="6"/>
        <v>676747</v>
      </c>
      <c r="AA36" s="3">
        <f t="shared" si="6"/>
        <v>827862</v>
      </c>
      <c r="AB36" s="3">
        <f t="shared" si="6"/>
        <v>397094</v>
      </c>
      <c r="AC36" s="3">
        <f t="shared" si="7"/>
        <v>647251</v>
      </c>
      <c r="AD36" s="3">
        <f t="shared" si="7"/>
        <v>745716</v>
      </c>
      <c r="AE36" s="3">
        <f t="shared" si="7"/>
        <v>1005993</v>
      </c>
      <c r="AF36" s="3">
        <f t="shared" si="7"/>
        <v>721463</v>
      </c>
    </row>
    <row r="37" spans="1:32" ht="30" customHeight="1" thickBot="1">
      <c r="A37" s="137" t="s">
        <v>34</v>
      </c>
      <c r="B37" s="138"/>
      <c r="C37" s="57"/>
      <c r="D37" s="62"/>
      <c r="E37" s="62"/>
      <c r="F37" s="62"/>
      <c r="G37" s="62"/>
      <c r="H37" s="137" t="s">
        <v>34</v>
      </c>
      <c r="I37" s="138"/>
      <c r="J37" s="57"/>
      <c r="K37" s="62"/>
      <c r="L37" s="62"/>
      <c r="M37" s="62"/>
      <c r="N37" s="62"/>
      <c r="P37" s="2" t="e">
        <f t="shared" si="9"/>
        <v>#VALUE!</v>
      </c>
      <c r="Q37" s="2" t="e">
        <f t="shared" si="9"/>
        <v>#VALUE!</v>
      </c>
      <c r="R37" s="2" t="e">
        <f t="shared" si="9"/>
        <v>#VALUE!</v>
      </c>
      <c r="S37" s="2" t="e">
        <f t="shared" si="9"/>
        <v>#VALUE!</v>
      </c>
      <c r="T37" s="2" t="e">
        <f t="shared" si="10"/>
        <v>#VALUE!</v>
      </c>
      <c r="U37" s="2" t="e">
        <f t="shared" si="10"/>
        <v>#VALUE!</v>
      </c>
      <c r="V37" s="2" t="e">
        <f t="shared" si="10"/>
        <v>#VALUE!</v>
      </c>
      <c r="W37" s="2" t="e">
        <f t="shared" si="10"/>
        <v>#VALUE!</v>
      </c>
      <c r="Y37" s="3">
        <f t="shared" si="6"/>
        <v>0</v>
      </c>
      <c r="Z37" s="3">
        <f t="shared" si="6"/>
        <v>0</v>
      </c>
      <c r="AA37" s="3">
        <f t="shared" si="6"/>
        <v>0</v>
      </c>
      <c r="AB37" s="3">
        <f t="shared" si="6"/>
        <v>0</v>
      </c>
      <c r="AC37" s="3">
        <f t="shared" si="7"/>
        <v>0</v>
      </c>
      <c r="AD37" s="3">
        <f t="shared" si="7"/>
        <v>0</v>
      </c>
      <c r="AE37" s="3">
        <f t="shared" si="7"/>
        <v>0</v>
      </c>
      <c r="AF37" s="3">
        <f t="shared" si="7"/>
        <v>0</v>
      </c>
    </row>
    <row r="38" spans="1:32" ht="30" customHeight="1" thickBot="1">
      <c r="A38" s="137" t="s">
        <v>35</v>
      </c>
      <c r="B38" s="138"/>
      <c r="C38" s="57"/>
      <c r="D38" s="58">
        <v>9617296</v>
      </c>
      <c r="E38" s="58">
        <v>10264403</v>
      </c>
      <c r="F38" s="58">
        <v>10751420</v>
      </c>
      <c r="G38" s="58">
        <v>12417482</v>
      </c>
      <c r="H38" s="137" t="s">
        <v>35</v>
      </c>
      <c r="I38" s="138"/>
      <c r="J38" s="57"/>
      <c r="K38" s="58">
        <v>3573135</v>
      </c>
      <c r="L38" s="58">
        <v>5562791</v>
      </c>
      <c r="M38" s="58">
        <v>6127427</v>
      </c>
      <c r="N38" s="58">
        <v>8211565</v>
      </c>
      <c r="P38" s="2">
        <f t="shared" si="9"/>
        <v>7296</v>
      </c>
      <c r="Q38" s="2">
        <f t="shared" si="9"/>
        <v>64403</v>
      </c>
      <c r="R38" s="2">
        <f t="shared" si="9"/>
        <v>51420</v>
      </c>
      <c r="S38" s="2">
        <f t="shared" si="9"/>
        <v>17482</v>
      </c>
      <c r="T38" s="2">
        <f t="shared" si="10"/>
        <v>3135</v>
      </c>
      <c r="U38" s="2">
        <f t="shared" si="10"/>
        <v>2791</v>
      </c>
      <c r="V38" s="2">
        <f t="shared" si="10"/>
        <v>7427</v>
      </c>
      <c r="W38" s="2">
        <f t="shared" si="10"/>
        <v>1565</v>
      </c>
      <c r="Y38" s="3">
        <f t="shared" si="6"/>
        <v>3573135</v>
      </c>
      <c r="Z38" s="3">
        <f t="shared" si="6"/>
        <v>5562791</v>
      </c>
      <c r="AA38" s="3">
        <f t="shared" si="6"/>
        <v>6127427</v>
      </c>
      <c r="AB38" s="3">
        <f t="shared" si="6"/>
        <v>8211565</v>
      </c>
      <c r="AC38" s="3">
        <f t="shared" si="7"/>
        <v>9617296</v>
      </c>
      <c r="AD38" s="3">
        <f t="shared" si="7"/>
        <v>10264403</v>
      </c>
      <c r="AE38" s="3">
        <f t="shared" si="7"/>
        <v>10751420</v>
      </c>
      <c r="AF38" s="3">
        <f t="shared" si="7"/>
        <v>12417482</v>
      </c>
    </row>
    <row r="39" spans="1:32">
      <c r="A39" t="s">
        <v>1743</v>
      </c>
      <c r="B39"/>
      <c r="C39"/>
      <c r="D39"/>
      <c r="E39"/>
      <c r="F39"/>
      <c r="G39"/>
      <c r="H39" t="s">
        <v>1744</v>
      </c>
      <c r="I39"/>
      <c r="J39"/>
      <c r="K39"/>
      <c r="L39"/>
      <c r="M39"/>
      <c r="N39"/>
    </row>
    <row r="40" spans="1:32" ht="48" customHeight="1"/>
    <row r="50" spans="16:23">
      <c r="P50" s="15"/>
      <c r="Q50" s="15"/>
      <c r="R50" s="15"/>
      <c r="S50" s="15"/>
      <c r="T50" s="15"/>
      <c r="U50" s="15"/>
      <c r="V50" s="15"/>
      <c r="W50" s="15"/>
    </row>
    <row r="51" spans="16:23">
      <c r="P51" s="15"/>
      <c r="Q51" s="15"/>
      <c r="R51" s="15"/>
      <c r="S51" s="15"/>
      <c r="T51" s="15"/>
      <c r="U51" s="15"/>
      <c r="V51" s="15"/>
      <c r="W51" s="15"/>
    </row>
    <row r="52" spans="16:23">
      <c r="P52" s="15"/>
      <c r="Q52" s="15"/>
      <c r="R52" s="15"/>
      <c r="S52" s="15"/>
      <c r="T52" s="15"/>
      <c r="U52" s="15"/>
      <c r="V52" s="15"/>
      <c r="W52" s="15"/>
    </row>
    <row r="53" spans="16:23" ht="15" customHeight="1">
      <c r="P53" s="15"/>
      <c r="Q53" s="15"/>
      <c r="R53" s="15"/>
      <c r="S53" s="15"/>
      <c r="T53" s="15"/>
      <c r="U53" s="15"/>
      <c r="V53" s="15"/>
      <c r="W53" s="15"/>
    </row>
  </sheetData>
  <mergeCells count="74">
    <mergeCell ref="A38:B38"/>
    <mergeCell ref="H38:I38"/>
    <mergeCell ref="A35:B35"/>
    <mergeCell ref="H35:I35"/>
    <mergeCell ref="A36:B36"/>
    <mergeCell ref="H36:I36"/>
    <mergeCell ref="A37:B37"/>
    <mergeCell ref="H37:I37"/>
    <mergeCell ref="A32:B32"/>
    <mergeCell ref="H32:I32"/>
    <mergeCell ref="A33:B33"/>
    <mergeCell ref="H33:I33"/>
    <mergeCell ref="A34:B34"/>
    <mergeCell ref="H34:I34"/>
    <mergeCell ref="A29:B29"/>
    <mergeCell ref="H29:I29"/>
    <mergeCell ref="A30:B30"/>
    <mergeCell ref="H30:I30"/>
    <mergeCell ref="A31:B31"/>
    <mergeCell ref="H31:I31"/>
    <mergeCell ref="A26:B26"/>
    <mergeCell ref="H26:I26"/>
    <mergeCell ref="A27:B27"/>
    <mergeCell ref="H27:I27"/>
    <mergeCell ref="A28:B28"/>
    <mergeCell ref="H28:I28"/>
    <mergeCell ref="A23:B23"/>
    <mergeCell ref="H23:I23"/>
    <mergeCell ref="A24:B24"/>
    <mergeCell ref="H24:I24"/>
    <mergeCell ref="A25:B25"/>
    <mergeCell ref="H25:I25"/>
    <mergeCell ref="A20:B20"/>
    <mergeCell ref="H20:I20"/>
    <mergeCell ref="A21:B21"/>
    <mergeCell ref="H21:I21"/>
    <mergeCell ref="A22:B22"/>
    <mergeCell ref="H22:I22"/>
    <mergeCell ref="A17:G17"/>
    <mergeCell ref="H17:N17"/>
    <mergeCell ref="A18:C18"/>
    <mergeCell ref="H18:J18"/>
    <mergeCell ref="A19:B19"/>
    <mergeCell ref="H19:I19"/>
    <mergeCell ref="A14:B14"/>
    <mergeCell ref="H14:I14"/>
    <mergeCell ref="A15:B15"/>
    <mergeCell ref="H15:I15"/>
    <mergeCell ref="A16:B16"/>
    <mergeCell ref="H16:I16"/>
    <mergeCell ref="A11:B11"/>
    <mergeCell ref="H11:I11"/>
    <mergeCell ref="A12:B12"/>
    <mergeCell ref="H12:I12"/>
    <mergeCell ref="A13:B13"/>
    <mergeCell ref="H13:I13"/>
    <mergeCell ref="A8:B8"/>
    <mergeCell ref="H8:I8"/>
    <mergeCell ref="A9:B9"/>
    <mergeCell ref="H9:I9"/>
    <mergeCell ref="A10:B10"/>
    <mergeCell ref="H10:I10"/>
    <mergeCell ref="A5:B5"/>
    <mergeCell ref="H5:I5"/>
    <mergeCell ref="A6:B6"/>
    <mergeCell ref="H6:I6"/>
    <mergeCell ref="A7:B7"/>
    <mergeCell ref="H7:I7"/>
    <mergeCell ref="A1:C2"/>
    <mergeCell ref="H1:J2"/>
    <mergeCell ref="A3:B3"/>
    <mergeCell ref="H3:I3"/>
    <mergeCell ref="A4:B4"/>
    <mergeCell ref="H4:I4"/>
  </mergeCells>
  <pageMargins left="0.7" right="0.7" top="0.75" bottom="0.75" header="0.3" footer="0.3"/>
  <pageSetup orientation="portrait" horizont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showGridLines="0" zoomScale="90" zoomScaleNormal="90" zoomScalePageLayoutView="90" workbookViewId="0">
      <pane xSplit="2" ySplit="2" topLeftCell="C3" activePane="bottomRight" state="frozen"/>
      <selection activeCell="K58" sqref="K58"/>
      <selection pane="topRight" activeCell="K58" sqref="K58"/>
      <selection pane="bottomLeft" activeCell="K58" sqref="K58"/>
      <selection pane="bottomRight" activeCell="K58" sqref="K58"/>
    </sheetView>
  </sheetViews>
  <sheetFormatPr defaultColWidth="9.140625" defaultRowHeight="12.75"/>
  <cols>
    <col min="1" max="1" width="1.42578125" style="6" customWidth="1"/>
    <col min="2" max="2" width="31.7109375" style="7" bestFit="1" customWidth="1"/>
    <col min="3" max="3" width="7.5703125" style="5" bestFit="1" customWidth="1"/>
    <col min="4" max="5" width="14" style="9" bestFit="1" customWidth="1"/>
    <col min="6" max="8" width="14" style="5" bestFit="1" customWidth="1"/>
    <col min="9" max="9" width="20" style="5" bestFit="1" customWidth="1"/>
    <col min="10" max="11" width="14" style="5" bestFit="1" customWidth="1"/>
    <col min="12" max="16384" width="9.140625" style="5"/>
  </cols>
  <sheetData>
    <row r="1" spans="1:11">
      <c r="C1" s="8" t="s">
        <v>53</v>
      </c>
      <c r="D1" s="106" t="s">
        <v>1749</v>
      </c>
    </row>
    <row r="2" spans="1:11">
      <c r="A2" s="7"/>
      <c r="B2" s="94" t="s">
        <v>539</v>
      </c>
      <c r="C2" s="102" t="s">
        <v>37</v>
      </c>
      <c r="D2" s="102" t="str">
        <f>'Input yearly ANV'!N18</f>
        <v>Năm 2014</v>
      </c>
      <c r="E2" s="102" t="str">
        <f>'Input yearly ANV'!O18</f>
        <v>Năm 2015</v>
      </c>
      <c r="F2" s="102" t="str">
        <f>'Input yearly ANV'!P18</f>
        <v>Năm 2016</v>
      </c>
      <c r="G2" s="102" t="str">
        <f>'Input yearly ANV'!Q18</f>
        <v>Năm 2017</v>
      </c>
      <c r="H2" s="95"/>
      <c r="I2" s="117" t="s">
        <v>1179</v>
      </c>
      <c r="J2" s="117"/>
      <c r="K2" s="117"/>
    </row>
    <row r="3" spans="1:11">
      <c r="A3" s="7"/>
      <c r="B3" s="69"/>
      <c r="C3" s="70"/>
      <c r="D3" s="70"/>
      <c r="E3" s="70"/>
      <c r="F3" s="70"/>
      <c r="G3" s="70"/>
      <c r="H3" s="70"/>
      <c r="I3" s="118"/>
      <c r="J3" s="119"/>
      <c r="K3" s="120"/>
    </row>
    <row r="4" spans="1:11">
      <c r="A4" s="7"/>
      <c r="B4" s="69" t="s">
        <v>540</v>
      </c>
      <c r="C4" s="70" t="s">
        <v>38</v>
      </c>
      <c r="D4" s="71">
        <f>'Input yearly ANV'!N3</f>
        <v>2769743</v>
      </c>
      <c r="E4" s="71">
        <f>'Input yearly ANV'!O3</f>
        <v>2494423</v>
      </c>
      <c r="F4" s="71">
        <f>'Input yearly ANV'!P3</f>
        <v>2824525</v>
      </c>
      <c r="G4" s="71">
        <f>'Input yearly ANV'!Q3</f>
        <v>2949141</v>
      </c>
      <c r="H4" s="70"/>
      <c r="I4" s="121"/>
      <c r="J4" s="122"/>
      <c r="K4" s="123"/>
    </row>
    <row r="5" spans="1:11">
      <c r="A5" s="7"/>
      <c r="B5" s="69" t="s">
        <v>541</v>
      </c>
      <c r="C5" s="69" t="s">
        <v>38</v>
      </c>
      <c r="D5" s="72">
        <f>'Input yearly ANV'!N5</f>
        <v>420502</v>
      </c>
      <c r="E5" s="72">
        <f>'Input yearly ANV'!O5</f>
        <v>382597</v>
      </c>
      <c r="F5" s="72">
        <f>'Input yearly ANV'!P5</f>
        <v>361398</v>
      </c>
      <c r="G5" s="72">
        <f>'Input yearly ANV'!Q5</f>
        <v>432450</v>
      </c>
      <c r="H5" s="70"/>
      <c r="I5" s="121"/>
      <c r="J5" s="122"/>
      <c r="K5" s="123"/>
    </row>
    <row r="6" spans="1:11">
      <c r="A6" s="7"/>
      <c r="B6" s="69" t="s">
        <v>542</v>
      </c>
      <c r="C6" s="69" t="s">
        <v>38</v>
      </c>
      <c r="D6" s="72">
        <f>'Input yearly ANV'!N15</f>
        <v>61360</v>
      </c>
      <c r="E6" s="72">
        <f>'Input yearly ANV'!O15</f>
        <v>1524</v>
      </c>
      <c r="F6" s="72">
        <f>'Input yearly ANV'!P15</f>
        <v>19443</v>
      </c>
      <c r="G6" s="72">
        <f>'Input yearly ANV'!Q15</f>
        <v>142367</v>
      </c>
      <c r="H6" s="70"/>
      <c r="I6" s="121"/>
      <c r="J6" s="122"/>
      <c r="K6" s="123"/>
    </row>
    <row r="7" spans="1:11">
      <c r="A7" s="7"/>
      <c r="B7" s="69" t="s">
        <v>543</v>
      </c>
      <c r="C7" s="69" t="s">
        <v>38</v>
      </c>
      <c r="D7" s="72">
        <f>'Input yearly ANV'!N33</f>
        <v>1352818</v>
      </c>
      <c r="E7" s="72">
        <f>'Input yearly ANV'!O33</f>
        <v>1295775</v>
      </c>
      <c r="F7" s="72">
        <f>'Input yearly ANV'!P33</f>
        <v>1309008</v>
      </c>
      <c r="G7" s="72">
        <f>'Input yearly ANV'!Q33</f>
        <v>1393962</v>
      </c>
      <c r="H7" s="70"/>
      <c r="I7" s="121"/>
      <c r="J7" s="122"/>
      <c r="K7" s="123"/>
    </row>
    <row r="8" spans="1:11">
      <c r="A8" s="7"/>
      <c r="B8" s="69" t="s">
        <v>544</v>
      </c>
      <c r="C8" s="70" t="s">
        <v>38</v>
      </c>
      <c r="D8" s="71">
        <f>'Input yearly ANV'!N29</f>
        <v>3326865</v>
      </c>
      <c r="E8" s="71">
        <f>'Input yearly ANV'!O29</f>
        <v>3274072</v>
      </c>
      <c r="F8" s="71">
        <f>'Input yearly ANV'!P29</f>
        <v>3017826</v>
      </c>
      <c r="G8" s="71">
        <f>'Input yearly ANV'!Q29</f>
        <v>2702315</v>
      </c>
      <c r="H8" s="70"/>
      <c r="I8" s="121"/>
      <c r="J8" s="122"/>
      <c r="K8" s="123"/>
    </row>
    <row r="9" spans="1:11">
      <c r="A9" s="7"/>
      <c r="B9" s="69" t="s">
        <v>545</v>
      </c>
      <c r="C9" s="70" t="s">
        <v>39</v>
      </c>
      <c r="D9" s="71">
        <f>'Input yearly ANV'!N34*1000000/10000</f>
        <v>66000000</v>
      </c>
      <c r="E9" s="71">
        <f>'Input yearly ANV'!O34*1000000/10000</f>
        <v>66000000</v>
      </c>
      <c r="F9" s="71">
        <f>'Input yearly ANV'!P34*1000000/10000</f>
        <v>66000000</v>
      </c>
      <c r="G9" s="71">
        <f>'Input yearly ANV'!Q34*1000000/10000</f>
        <v>125044600</v>
      </c>
      <c r="H9" s="70"/>
      <c r="I9" s="121"/>
      <c r="J9" s="122"/>
      <c r="K9" s="123"/>
    </row>
    <row r="10" spans="1:11">
      <c r="A10" s="7"/>
      <c r="B10" s="69"/>
      <c r="C10" s="70"/>
      <c r="D10" s="71"/>
      <c r="E10" s="71"/>
      <c r="F10" s="71"/>
      <c r="G10" s="71"/>
      <c r="H10" s="70"/>
      <c r="I10" s="121"/>
      <c r="J10" s="122"/>
      <c r="K10" s="123"/>
    </row>
    <row r="11" spans="1:11">
      <c r="A11" s="7"/>
      <c r="B11" s="69" t="s">
        <v>546</v>
      </c>
      <c r="C11" s="69" t="s">
        <v>36</v>
      </c>
      <c r="D11" s="73">
        <f>D5/D4</f>
        <v>0.15181986198719521</v>
      </c>
      <c r="E11" s="73">
        <f>E5/E4</f>
        <v>0.15338096225058861</v>
      </c>
      <c r="F11" s="73">
        <f>F5/F4</f>
        <v>0.12795000929359804</v>
      </c>
      <c r="G11" s="73">
        <f>G5/G4</f>
        <v>0.14663591873023366</v>
      </c>
      <c r="H11" s="70"/>
      <c r="I11" s="121"/>
      <c r="J11" s="122"/>
      <c r="K11" s="123"/>
    </row>
    <row r="12" spans="1:11">
      <c r="A12" s="7"/>
      <c r="B12" s="69" t="s">
        <v>569</v>
      </c>
      <c r="C12" s="70" t="s">
        <v>36</v>
      </c>
      <c r="D12" s="74">
        <f>D6/D4</f>
        <v>2.2153679962364739E-2</v>
      </c>
      <c r="E12" s="73">
        <f>E6/E4</f>
        <v>6.109629361178918E-4</v>
      </c>
      <c r="F12" s="73">
        <f>F6/F4</f>
        <v>6.8836353015108735E-3</v>
      </c>
      <c r="G12" s="73">
        <f>G6/G4</f>
        <v>4.8274056750762344E-2</v>
      </c>
      <c r="H12" s="70"/>
      <c r="I12" s="121"/>
      <c r="J12" s="122"/>
      <c r="K12" s="123"/>
    </row>
    <row r="13" spans="1:11">
      <c r="A13" s="7"/>
      <c r="B13" s="69" t="s">
        <v>41</v>
      </c>
      <c r="C13" s="70" t="s">
        <v>40</v>
      </c>
      <c r="D13" s="71">
        <f>D6*1000000/D9</f>
        <v>929.69696969696975</v>
      </c>
      <c r="E13" s="72">
        <f>E6*1000000/E9</f>
        <v>23.09090909090909</v>
      </c>
      <c r="F13" s="72">
        <f>F6*1000000/F9</f>
        <v>294.59090909090907</v>
      </c>
      <c r="G13" s="72">
        <f>G6*1000000/G9</f>
        <v>1138.5297725771445</v>
      </c>
      <c r="H13" s="70"/>
      <c r="I13" s="121"/>
      <c r="J13" s="122"/>
      <c r="K13" s="123"/>
    </row>
    <row r="14" spans="1:11">
      <c r="A14" s="7"/>
      <c r="B14" s="69" t="s">
        <v>547</v>
      </c>
      <c r="C14" s="70"/>
      <c r="D14" s="71">
        <f>D7*1000000/D9</f>
        <v>20497.242424242424</v>
      </c>
      <c r="E14" s="72">
        <f>E7*1000000/E9</f>
        <v>19632.954545454544</v>
      </c>
      <c r="F14" s="72">
        <f>F7*1000000/F9</f>
        <v>19833.454545454544</v>
      </c>
      <c r="G14" s="72">
        <f>G7*1000000/G9</f>
        <v>11147.718494041326</v>
      </c>
      <c r="H14" s="70"/>
      <c r="I14" s="121"/>
      <c r="J14" s="122"/>
      <c r="K14" s="123"/>
    </row>
    <row r="15" spans="1:11">
      <c r="A15" s="7"/>
      <c r="B15" s="75" t="s">
        <v>548</v>
      </c>
      <c r="C15" s="70"/>
      <c r="D15" s="71"/>
      <c r="E15" s="72"/>
      <c r="F15" s="72"/>
      <c r="G15" s="72"/>
      <c r="H15" s="70"/>
      <c r="I15" s="121"/>
      <c r="J15" s="122"/>
      <c r="K15" s="123"/>
    </row>
    <row r="16" spans="1:11">
      <c r="A16" s="7"/>
      <c r="B16" s="69" t="s">
        <v>540</v>
      </c>
      <c r="C16" s="76" t="s">
        <v>36</v>
      </c>
      <c r="D16" s="77"/>
      <c r="E16" s="78">
        <f>(E4-D4)/ABS(D4)</f>
        <v>-9.9402724368289772E-2</v>
      </c>
      <c r="F16" s="78">
        <f>(F4-E4)/ABS(E4)</f>
        <v>0.13233601518266949</v>
      </c>
      <c r="G16" s="78">
        <f>(G4-F4)/ABS(F4)</f>
        <v>4.4119276692541225E-2</v>
      </c>
      <c r="H16" s="70"/>
      <c r="I16" s="121"/>
      <c r="J16" s="122"/>
      <c r="K16" s="123"/>
    </row>
    <row r="17" spans="1:12">
      <c r="A17" s="7"/>
      <c r="B17" s="69" t="s">
        <v>542</v>
      </c>
      <c r="C17" s="79" t="s">
        <v>36</v>
      </c>
      <c r="D17" s="69"/>
      <c r="E17" s="78">
        <f>(E6-D6)/ABS(D6)</f>
        <v>-0.9751629726205997</v>
      </c>
      <c r="F17" s="78">
        <f>(F6-E6)/ABS(E6)</f>
        <v>11.757874015748031</v>
      </c>
      <c r="G17" s="78">
        <f>(G6-F6)/ABS(F6)</f>
        <v>6.3222753690274134</v>
      </c>
      <c r="H17" s="70"/>
      <c r="I17" s="121"/>
      <c r="J17" s="122"/>
      <c r="K17" s="123"/>
    </row>
    <row r="18" spans="1:12">
      <c r="A18" s="7"/>
      <c r="B18" s="69" t="s">
        <v>41</v>
      </c>
      <c r="C18" s="76" t="s">
        <v>36</v>
      </c>
      <c r="D18" s="77"/>
      <c r="E18" s="78">
        <f>(E13-D13)/ABS(D13)</f>
        <v>-0.9751629726205997</v>
      </c>
      <c r="F18" s="78">
        <f>(F13-E13)/ABS(E13)</f>
        <v>11.757874015748031</v>
      </c>
      <c r="G18" s="78">
        <f>(G13-F13)/ABS(F13)</f>
        <v>2.8647824404717146</v>
      </c>
      <c r="H18" s="70"/>
      <c r="I18" s="121"/>
      <c r="J18" s="122"/>
      <c r="K18" s="123"/>
    </row>
    <row r="19" spans="1:12">
      <c r="A19" s="7"/>
      <c r="B19" s="80" t="s">
        <v>549</v>
      </c>
      <c r="C19" s="79"/>
      <c r="D19" s="69"/>
      <c r="E19" s="74"/>
      <c r="F19" s="74"/>
      <c r="G19" s="74"/>
      <c r="H19" s="70"/>
      <c r="I19" s="124"/>
      <c r="J19" s="125"/>
      <c r="K19" s="126"/>
    </row>
    <row r="20" spans="1:12">
      <c r="A20" s="7"/>
      <c r="B20" s="69" t="s">
        <v>42</v>
      </c>
      <c r="C20" s="81" t="s">
        <v>36</v>
      </c>
      <c r="D20" s="70"/>
      <c r="E20" s="74">
        <f>E6/AVERAGE(D7:E7)</f>
        <v>1.1507996887403992E-3</v>
      </c>
      <c r="F20" s="74">
        <f>F6/AVERAGE(E7:F7)</f>
        <v>1.4928690796891717E-2</v>
      </c>
      <c r="G20" s="74">
        <f>G6/AVERAGE(F7:G7)</f>
        <v>0.10534116175910202</v>
      </c>
      <c r="H20" s="70"/>
      <c r="I20" s="117" t="s">
        <v>1180</v>
      </c>
      <c r="J20" s="117"/>
      <c r="K20" s="117"/>
    </row>
    <row r="21" spans="1:12">
      <c r="A21" s="7"/>
      <c r="B21" s="69" t="s">
        <v>43</v>
      </c>
      <c r="C21" s="81" t="s">
        <v>36</v>
      </c>
      <c r="D21" s="70"/>
      <c r="E21" s="74">
        <f>E6/AVERAGE(D8:E8)</f>
        <v>4.6175262693766054E-4</v>
      </c>
      <c r="F21" s="74">
        <f>F6/AVERAGE(E8:F8)</f>
        <v>6.1803290517424151E-3</v>
      </c>
      <c r="G21" s="74">
        <f>G6/AVERAGE(F8:G8)</f>
        <v>4.9777444297264703E-2</v>
      </c>
      <c r="H21" s="70"/>
      <c r="I21" s="82" t="s">
        <v>1181</v>
      </c>
      <c r="J21" s="82">
        <v>2018</v>
      </c>
      <c r="K21" s="82" t="s">
        <v>1183</v>
      </c>
    </row>
    <row r="22" spans="1:12">
      <c r="A22" s="7"/>
      <c r="B22" s="75" t="s">
        <v>550</v>
      </c>
      <c r="C22" s="81"/>
      <c r="D22" s="70"/>
      <c r="E22" s="74"/>
      <c r="F22" s="74"/>
      <c r="G22" s="74"/>
      <c r="H22" s="70"/>
      <c r="I22" s="70" t="s">
        <v>1182</v>
      </c>
      <c r="J22" s="97">
        <v>3200000</v>
      </c>
      <c r="K22" s="83">
        <f>(K30+J30)/J22</f>
        <v>0.52601468750000002</v>
      </c>
    </row>
    <row r="23" spans="1:12">
      <c r="A23" s="7"/>
      <c r="B23" s="69" t="s">
        <v>551</v>
      </c>
      <c r="C23" s="81" t="s">
        <v>36</v>
      </c>
      <c r="D23" s="74">
        <f>1-D7/D8</f>
        <v>0.59336552580282031</v>
      </c>
      <c r="E23" s="74">
        <f>1-E7/E8</f>
        <v>0.60423136693389767</v>
      </c>
      <c r="F23" s="74">
        <f>1-F7/F8</f>
        <v>0.56624139363899706</v>
      </c>
      <c r="G23" s="74">
        <f>1-G7/G8</f>
        <v>0.4841600627610031</v>
      </c>
      <c r="H23" s="70"/>
      <c r="I23" s="70" t="s">
        <v>1184</v>
      </c>
      <c r="J23" s="97">
        <v>250000</v>
      </c>
      <c r="K23" s="83">
        <f>(K32+J32)/J23</f>
        <v>0.75690400000000002</v>
      </c>
    </row>
    <row r="24" spans="1:12">
      <c r="A24" s="7"/>
      <c r="B24" s="69" t="s">
        <v>552</v>
      </c>
      <c r="C24" s="81" t="s">
        <v>36</v>
      </c>
      <c r="D24" s="74">
        <f>D8/D7-1</f>
        <v>1.4592110690425466</v>
      </c>
      <c r="E24" s="74">
        <f>E8/E7-1</f>
        <v>1.5267287916497847</v>
      </c>
      <c r="F24" s="74">
        <f>F8/F7-1</f>
        <v>1.3054297605515015</v>
      </c>
      <c r="G24" s="74">
        <f>G8/G7-1</f>
        <v>0.93858584380348953</v>
      </c>
      <c r="H24" s="70"/>
      <c r="I24" s="70" t="s">
        <v>1367</v>
      </c>
      <c r="J24" s="71"/>
      <c r="K24" s="70"/>
    </row>
    <row r="25" spans="1:12">
      <c r="A25" s="7"/>
      <c r="B25" s="69" t="s">
        <v>553</v>
      </c>
      <c r="C25" s="81" t="s">
        <v>40</v>
      </c>
      <c r="D25" s="84">
        <f>'Input yearly ANV'!N19/'Input yearly ANV'!N31</f>
        <v>1.0292773912879412</v>
      </c>
      <c r="E25" s="84">
        <f>'Input yearly ANV'!O19/'Input yearly ANV'!O31</f>
        <v>1.1126941322218773</v>
      </c>
      <c r="F25" s="84">
        <f>'Input yearly ANV'!P19/'Input yearly ANV'!P31</f>
        <v>1.283264458362928</v>
      </c>
      <c r="G25" s="84">
        <f>'Input yearly ANV'!Q19/'Input yearly ANV'!Q31</f>
        <v>1.0688044470593008</v>
      </c>
      <c r="H25" s="70"/>
      <c r="I25" s="70" t="s">
        <v>1721</v>
      </c>
      <c r="J25" s="85"/>
      <c r="K25" s="70"/>
    </row>
    <row r="26" spans="1:12">
      <c r="A26" s="7"/>
      <c r="B26" s="69" t="s">
        <v>554</v>
      </c>
      <c r="C26" s="81" t="s">
        <v>40</v>
      </c>
      <c r="D26" s="84">
        <f>('Input yearly ANV'!N19-'Input yearly ANV'!N23)/'Input yearly ANV'!N31</f>
        <v>0.41064573601830712</v>
      </c>
      <c r="E26" s="84">
        <f>('Input yearly ANV'!O19-'Input yearly ANV'!O23)/'Input yearly ANV'!O31</f>
        <v>0.31826064360919865</v>
      </c>
      <c r="F26" s="84">
        <f>('Input yearly ANV'!P19-'Input yearly ANV'!P23)/'Input yearly ANV'!P31</f>
        <v>0.47943839994834375</v>
      </c>
      <c r="G26" s="84">
        <f>('Input yearly ANV'!Q19-'Input yearly ANV'!Q23)/'Input yearly ANV'!Q31</f>
        <v>0.35969406179627111</v>
      </c>
      <c r="H26" s="70"/>
      <c r="I26" s="70"/>
      <c r="J26" s="70"/>
      <c r="K26" s="70"/>
    </row>
    <row r="27" spans="1:12">
      <c r="A27" s="7"/>
      <c r="B27" s="69"/>
      <c r="C27" s="81"/>
      <c r="D27" s="70"/>
      <c r="E27" s="70"/>
      <c r="F27" s="70"/>
      <c r="G27" s="70"/>
      <c r="H27" s="70"/>
      <c r="I27" s="70"/>
      <c r="J27" s="70"/>
      <c r="K27" s="70"/>
    </row>
    <row r="28" spans="1:12">
      <c r="A28" s="7"/>
      <c r="B28" s="96" t="s">
        <v>567</v>
      </c>
      <c r="C28" s="96" t="s">
        <v>37</v>
      </c>
      <c r="D28" s="96" t="str">
        <f>'Input quaterly ANV'!Y1</f>
        <v>Quý 3/2016</v>
      </c>
      <c r="E28" s="96" t="str">
        <f>'Input quaterly ANV'!Z1</f>
        <v>Quý 4/2016</v>
      </c>
      <c r="F28" s="96" t="str">
        <f>'Input quaterly ANV'!AA1</f>
        <v>Quý 1/2017</v>
      </c>
      <c r="G28" s="96" t="str">
        <f>'Input quaterly ANV'!AB1</f>
        <v>Quý 2/2017</v>
      </c>
      <c r="H28" s="96" t="str">
        <f>'Input quaterly ANV'!AC1</f>
        <v>Quý 3/2017</v>
      </c>
      <c r="I28" s="96" t="str">
        <f>'Input quaterly ANV'!AD1</f>
        <v>Quý 4/2017</v>
      </c>
      <c r="J28" s="96" t="str">
        <f>'Input quaterly ANV'!AE1</f>
        <v>Quý 1/2018</v>
      </c>
      <c r="K28" s="96" t="str">
        <f>'Input quaterly ANV'!AF1</f>
        <v>Quý 2/2018</v>
      </c>
    </row>
    <row r="29" spans="1:12">
      <c r="A29" s="7"/>
      <c r="B29" s="69"/>
      <c r="C29" s="70"/>
      <c r="D29" s="70"/>
      <c r="E29" s="70"/>
      <c r="F29" s="70"/>
      <c r="G29" s="70"/>
      <c r="H29" s="70"/>
      <c r="I29" s="70"/>
      <c r="J29" s="70"/>
      <c r="K29" s="70"/>
    </row>
    <row r="30" spans="1:12">
      <c r="A30" s="7"/>
      <c r="B30" s="69" t="s">
        <v>540</v>
      </c>
      <c r="C30" s="70" t="s">
        <v>38</v>
      </c>
      <c r="D30" s="86">
        <f>'Input quaterly ANV'!Y3</f>
        <v>726401</v>
      </c>
      <c r="E30" s="86">
        <f>'Input quaterly ANV'!Z3</f>
        <v>756944</v>
      </c>
      <c r="F30" s="86">
        <f>'Input quaterly ANV'!AA3</f>
        <v>697998</v>
      </c>
      <c r="G30" s="86">
        <f>'Input quaterly ANV'!AB3</f>
        <v>668098</v>
      </c>
      <c r="H30" s="86">
        <f>'Input quaterly ANV'!AC3</f>
        <v>737513</v>
      </c>
      <c r="I30" s="86">
        <f>'Input quaterly ANV'!AD3</f>
        <v>850652</v>
      </c>
      <c r="J30" s="86">
        <f>'Input quaterly ANV'!AE3</f>
        <v>814731</v>
      </c>
      <c r="K30" s="86">
        <f>'Input quaterly ANV'!AF3</f>
        <v>868516</v>
      </c>
    </row>
    <row r="31" spans="1:12">
      <c r="A31" s="7"/>
      <c r="B31" s="69" t="s">
        <v>541</v>
      </c>
      <c r="C31" s="70" t="s">
        <v>38</v>
      </c>
      <c r="D31" s="86">
        <f>'Input quaterly ANV'!Y5</f>
        <v>100229</v>
      </c>
      <c r="E31" s="86">
        <f>'Input quaterly ANV'!Z5</f>
        <v>88875</v>
      </c>
      <c r="F31" s="86">
        <f>'Input quaterly ANV'!AA5</f>
        <v>87489</v>
      </c>
      <c r="G31" s="86">
        <f>'Input quaterly ANV'!AB5</f>
        <v>101216</v>
      </c>
      <c r="H31" s="86">
        <f>'Input quaterly ANV'!AC5</f>
        <v>90532</v>
      </c>
      <c r="I31" s="86">
        <f>'Input quaterly ANV'!AD5</f>
        <v>140693</v>
      </c>
      <c r="J31" s="86">
        <f>'Input quaterly ANV'!AE5</f>
        <v>138386</v>
      </c>
      <c r="K31" s="86">
        <f>'Input quaterly ANV'!AF5</f>
        <v>123885</v>
      </c>
    </row>
    <row r="32" spans="1:12">
      <c r="A32" s="7"/>
      <c r="B32" s="69" t="s">
        <v>542</v>
      </c>
      <c r="C32" s="69" t="s">
        <v>38</v>
      </c>
      <c r="D32" s="87">
        <f>'Input quaterly ANV'!Y15</f>
        <v>123776</v>
      </c>
      <c r="E32" s="87">
        <f>'Input quaterly ANV'!Z15</f>
        <v>2869</v>
      </c>
      <c r="F32" s="87">
        <f>'Input quaterly ANV'!AA15</f>
        <v>24889</v>
      </c>
      <c r="G32" s="87">
        <f>'Input quaterly ANV'!AB15</f>
        <v>27632</v>
      </c>
      <c r="H32" s="87">
        <f>'Input quaterly ANV'!AC15</f>
        <v>33194</v>
      </c>
      <c r="I32" s="87">
        <f>'Input quaterly ANV'!AD15</f>
        <v>45112</v>
      </c>
      <c r="J32" s="87">
        <f>'Input quaterly ANV'!AE15</f>
        <v>75891</v>
      </c>
      <c r="K32" s="87">
        <f>'Input quaterly ANV'!AF15</f>
        <v>113335</v>
      </c>
      <c r="L32" s="10"/>
    </row>
    <row r="33" spans="1:12">
      <c r="A33" s="7"/>
      <c r="B33" s="69" t="s">
        <v>543</v>
      </c>
      <c r="C33" s="70" t="s">
        <v>38</v>
      </c>
      <c r="D33" s="86">
        <f>'Input quaterly ANV'!Y33</f>
        <v>1306458</v>
      </c>
      <c r="E33" s="86">
        <f>'Input quaterly ANV'!Z33</f>
        <v>1309235</v>
      </c>
      <c r="F33" s="86">
        <f>'Input quaterly ANV'!AA33</f>
        <v>1333847</v>
      </c>
      <c r="G33" s="86">
        <f>'Input quaterly ANV'!AB33</f>
        <v>1303431</v>
      </c>
      <c r="H33" s="86">
        <f>'Input quaterly ANV'!AC33</f>
        <v>1336975</v>
      </c>
      <c r="I33" s="86">
        <f>'Input quaterly ANV'!AD33</f>
        <v>1382423</v>
      </c>
      <c r="J33" s="86">
        <f>'Input quaterly ANV'!AE33</f>
        <v>1469581</v>
      </c>
      <c r="K33" s="86">
        <f>'Input quaterly ANV'!AF33</f>
        <v>1437208</v>
      </c>
    </row>
    <row r="34" spans="1:12">
      <c r="A34" s="7"/>
      <c r="B34" s="69" t="s">
        <v>544</v>
      </c>
      <c r="C34" s="70" t="s">
        <v>38</v>
      </c>
      <c r="D34" s="86">
        <f>'Input quaterly ANV'!Y38</f>
        <v>2994674</v>
      </c>
      <c r="E34" s="86">
        <f>'Input quaterly ANV'!Z38</f>
        <v>3017406</v>
      </c>
      <c r="F34" s="86">
        <f>'Input quaterly ANV'!AA38</f>
        <v>2820025</v>
      </c>
      <c r="G34" s="86">
        <f>'Input quaterly ANV'!AB38</f>
        <v>2706162</v>
      </c>
      <c r="H34" s="86">
        <f>'Input quaterly ANV'!AC38</f>
        <v>2561182</v>
      </c>
      <c r="I34" s="86">
        <f>'Input quaterly ANV'!AD38</f>
        <v>2690734</v>
      </c>
      <c r="J34" s="86">
        <f>'Input quaterly ANV'!AE38</f>
        <v>3020243</v>
      </c>
      <c r="K34" s="86">
        <f>'Input quaterly ANV'!AF38</f>
        <v>3249651</v>
      </c>
    </row>
    <row r="35" spans="1:12">
      <c r="A35" s="7"/>
      <c r="B35" s="69" t="s">
        <v>545</v>
      </c>
      <c r="C35" s="70" t="s">
        <v>39</v>
      </c>
      <c r="D35" s="86">
        <f>'Input quaterly ANV'!Y34*1000000/10000</f>
        <v>66000000</v>
      </c>
      <c r="E35" s="86">
        <f>'Input quaterly ANV'!Z34*1000000/10000</f>
        <v>66000000</v>
      </c>
      <c r="F35" s="86">
        <f>'Input quaterly ANV'!AA34*1000000/10000</f>
        <v>66000000</v>
      </c>
      <c r="G35" s="86">
        <f>'Input quaterly ANV'!AB34*1000000/10000</f>
        <v>66000000</v>
      </c>
      <c r="H35" s="86">
        <f>'Input quaterly ANV'!AC34*1000000/10000</f>
        <v>125044600</v>
      </c>
      <c r="I35" s="86">
        <f>'Input quaterly ANV'!AD34*1000000/10000</f>
        <v>125044600</v>
      </c>
      <c r="J35" s="86">
        <f>'Input quaterly ANV'!AE34*1000000/10000</f>
        <v>125044600</v>
      </c>
      <c r="K35" s="86">
        <f>'Input quaterly ANV'!AF34*1000000/10000</f>
        <v>125044600</v>
      </c>
    </row>
    <row r="36" spans="1:12">
      <c r="A36" s="7"/>
      <c r="B36" s="69"/>
      <c r="C36" s="70"/>
      <c r="D36" s="86"/>
      <c r="E36" s="86"/>
      <c r="F36" s="86"/>
      <c r="G36" s="86"/>
      <c r="H36" s="86"/>
      <c r="I36" s="86"/>
      <c r="J36" s="86"/>
      <c r="K36" s="86"/>
    </row>
    <row r="37" spans="1:12">
      <c r="A37" s="7"/>
      <c r="B37" s="69" t="s">
        <v>546</v>
      </c>
      <c r="C37" s="70" t="s">
        <v>36</v>
      </c>
      <c r="D37" s="88">
        <f>D31/D30</f>
        <v>0.13798026159104956</v>
      </c>
      <c r="E37" s="88">
        <f t="shared" ref="E37:J37" si="0">E31/E30</f>
        <v>0.11741291297638927</v>
      </c>
      <c r="F37" s="88">
        <f t="shared" si="0"/>
        <v>0.12534276602511754</v>
      </c>
      <c r="G37" s="88">
        <f t="shared" si="0"/>
        <v>0.15149873222191954</v>
      </c>
      <c r="H37" s="88">
        <f t="shared" si="0"/>
        <v>0.12275309045399878</v>
      </c>
      <c r="I37" s="88">
        <f t="shared" si="0"/>
        <v>0.1653943093062733</v>
      </c>
      <c r="J37" s="88">
        <f t="shared" si="0"/>
        <v>0.16985483552239941</v>
      </c>
      <c r="K37" s="88">
        <f>K31/K30</f>
        <v>0.14263985925417608</v>
      </c>
      <c r="L37" s="11"/>
    </row>
    <row r="38" spans="1:12">
      <c r="A38" s="7"/>
      <c r="B38" s="69" t="s">
        <v>570</v>
      </c>
      <c r="C38" s="70" t="s">
        <v>36</v>
      </c>
      <c r="D38" s="88">
        <f>D32/D30</f>
        <v>0.17039624119460187</v>
      </c>
      <c r="E38" s="88">
        <f t="shared" ref="E38:K38" si="1">E32/E30</f>
        <v>3.7902407575725549E-3</v>
      </c>
      <c r="F38" s="88">
        <f t="shared" si="1"/>
        <v>3.5657695294255859E-2</v>
      </c>
      <c r="G38" s="88">
        <f t="shared" si="1"/>
        <v>4.1359201793748822E-2</v>
      </c>
      <c r="H38" s="88">
        <f t="shared" si="1"/>
        <v>4.5008020197610077E-2</v>
      </c>
      <c r="I38" s="88">
        <f t="shared" si="1"/>
        <v>5.303226231173265E-2</v>
      </c>
      <c r="J38" s="88">
        <f t="shared" si="1"/>
        <v>9.3148536142604127E-2</v>
      </c>
      <c r="K38" s="88">
        <f t="shared" si="1"/>
        <v>0.13049270249483028</v>
      </c>
      <c r="L38" s="11"/>
    </row>
    <row r="39" spans="1:12">
      <c r="A39" s="7"/>
      <c r="B39" s="69" t="s">
        <v>41</v>
      </c>
      <c r="C39" s="70" t="s">
        <v>40</v>
      </c>
      <c r="D39" s="71">
        <f>D32*1000000/D35</f>
        <v>1875.3939393939395</v>
      </c>
      <c r="E39" s="71">
        <f t="shared" ref="E39:K39" si="2">E32*1000000/E35</f>
        <v>43.469696969696969</v>
      </c>
      <c r="F39" s="71">
        <f t="shared" si="2"/>
        <v>377.10606060606062</v>
      </c>
      <c r="G39" s="71">
        <f t="shared" si="2"/>
        <v>418.66666666666669</v>
      </c>
      <c r="H39" s="71">
        <f t="shared" si="2"/>
        <v>265.45728484076881</v>
      </c>
      <c r="I39" s="71">
        <f t="shared" si="2"/>
        <v>360.76727823512573</v>
      </c>
      <c r="J39" s="71">
        <f t="shared" si="2"/>
        <v>606.91145399321522</v>
      </c>
      <c r="K39" s="71">
        <f t="shared" si="2"/>
        <v>906.35661196085232</v>
      </c>
    </row>
    <row r="40" spans="1:12">
      <c r="A40" s="7"/>
      <c r="B40" s="69" t="s">
        <v>547</v>
      </c>
      <c r="C40" s="70"/>
      <c r="D40" s="71">
        <f>D33*1000000/D35</f>
        <v>19794.81818181818</v>
      </c>
      <c r="E40" s="71">
        <f t="shared" ref="E40:K40" si="3">E33*1000000/E35</f>
        <v>19836.89393939394</v>
      </c>
      <c r="F40" s="71">
        <f t="shared" si="3"/>
        <v>20209.803030303032</v>
      </c>
      <c r="G40" s="71">
        <f t="shared" si="3"/>
        <v>19748.954545454544</v>
      </c>
      <c r="H40" s="71">
        <f t="shared" si="3"/>
        <v>10691.985099716421</v>
      </c>
      <c r="I40" s="71">
        <f t="shared" si="3"/>
        <v>11055.439419215225</v>
      </c>
      <c r="J40" s="71">
        <f t="shared" si="3"/>
        <v>11752.454724154422</v>
      </c>
      <c r="K40" s="71">
        <f t="shared" si="3"/>
        <v>11493.563096687101</v>
      </c>
    </row>
    <row r="41" spans="1:12">
      <c r="A41" s="7"/>
      <c r="B41" s="80" t="s">
        <v>560</v>
      </c>
      <c r="C41" s="69"/>
      <c r="D41" s="69"/>
      <c r="E41" s="69"/>
      <c r="F41" s="69"/>
      <c r="G41" s="69"/>
      <c r="H41" s="69"/>
      <c r="I41" s="69"/>
      <c r="J41" s="69"/>
      <c r="K41" s="69"/>
      <c r="L41" s="12"/>
    </row>
    <row r="42" spans="1:12">
      <c r="A42" s="7"/>
      <c r="B42" s="69" t="s">
        <v>562</v>
      </c>
      <c r="C42" s="76" t="s">
        <v>36</v>
      </c>
      <c r="D42" s="77"/>
      <c r="E42" s="89"/>
      <c r="F42" s="89"/>
      <c r="G42" s="89"/>
      <c r="H42" s="78">
        <f>(H30-D30)/ABS(D30)</f>
        <v>1.5297335769086221E-2</v>
      </c>
      <c r="I42" s="78">
        <f>(I30-E30)/ABS(E30)</f>
        <v>0.12379779745925723</v>
      </c>
      <c r="J42" s="78">
        <f>(J30-F30)/ABS(F30)</f>
        <v>0.16723973421127281</v>
      </c>
      <c r="K42" s="78">
        <f>(K30-G30)/ABS(G30)</f>
        <v>0.29998293663504455</v>
      </c>
      <c r="L42" s="12"/>
    </row>
    <row r="43" spans="1:12">
      <c r="A43" s="7"/>
      <c r="B43" s="69" t="s">
        <v>563</v>
      </c>
      <c r="C43" s="79" t="s">
        <v>36</v>
      </c>
      <c r="D43" s="69"/>
      <c r="E43" s="73">
        <f>E30/D30-1</f>
        <v>4.2047023613678958E-2</v>
      </c>
      <c r="F43" s="73">
        <f t="shared" ref="F43:K43" si="4">F30/E30-1</f>
        <v>-7.7873660402883127E-2</v>
      </c>
      <c r="G43" s="73">
        <f t="shared" si="4"/>
        <v>-4.2836798959309363E-2</v>
      </c>
      <c r="H43" s="73">
        <f t="shared" si="4"/>
        <v>0.10389942792823814</v>
      </c>
      <c r="I43" s="73">
        <f>I30/H30-1</f>
        <v>0.15340610945162991</v>
      </c>
      <c r="J43" s="73">
        <f t="shared" si="4"/>
        <v>-4.2227608939966021E-2</v>
      </c>
      <c r="K43" s="73">
        <f t="shared" si="4"/>
        <v>6.6015654246616373E-2</v>
      </c>
      <c r="L43" s="12"/>
    </row>
    <row r="44" spans="1:12" s="8" customFormat="1">
      <c r="A44" s="13"/>
      <c r="B44" s="69" t="s">
        <v>561</v>
      </c>
      <c r="C44" s="76" t="s">
        <v>36</v>
      </c>
      <c r="D44" s="77"/>
      <c r="E44" s="89"/>
      <c r="F44" s="89"/>
      <c r="G44" s="89"/>
      <c r="H44" s="78">
        <f>(H32-D32)/ABS(D32)</f>
        <v>-0.7318220010341262</v>
      </c>
      <c r="I44" s="78">
        <f>(I32-E32)/ABS(E32)</f>
        <v>14.723945625653538</v>
      </c>
      <c r="J44" s="78">
        <f>(J32-F32)/ABS(F32)</f>
        <v>2.0491783518823579</v>
      </c>
      <c r="K44" s="98">
        <f>(K32-G32)/ABS(G32)</f>
        <v>3.1015851187029533</v>
      </c>
      <c r="L44" s="14"/>
    </row>
    <row r="45" spans="1:12">
      <c r="A45" s="7"/>
      <c r="B45" s="69" t="s">
        <v>566</v>
      </c>
      <c r="C45" s="79" t="s">
        <v>36</v>
      </c>
      <c r="D45" s="69"/>
      <c r="E45" s="73">
        <f>E32/D32-1</f>
        <v>-0.97682103154084798</v>
      </c>
      <c r="F45" s="73">
        <f t="shared" ref="F45:K45" si="5">F32/E32-1</f>
        <v>7.6751481352387589</v>
      </c>
      <c r="G45" s="73">
        <f t="shared" si="5"/>
        <v>0.1102093294226365</v>
      </c>
      <c r="H45" s="73">
        <f>(H32-G32)/ABS(G32)</f>
        <v>0.20128836132020844</v>
      </c>
      <c r="I45" s="73">
        <f>I32/H32-1</f>
        <v>0.35904079050430804</v>
      </c>
      <c r="J45" s="73">
        <f t="shared" si="5"/>
        <v>0.6822796595140983</v>
      </c>
      <c r="K45" s="73">
        <f t="shared" si="5"/>
        <v>0.49339183829439581</v>
      </c>
      <c r="L45" s="12"/>
    </row>
    <row r="46" spans="1:12" s="8" customFormat="1">
      <c r="A46" s="13"/>
      <c r="B46" s="69" t="s">
        <v>564</v>
      </c>
      <c r="C46" s="76" t="s">
        <v>36</v>
      </c>
      <c r="D46" s="77"/>
      <c r="E46" s="89"/>
      <c r="F46" s="89"/>
      <c r="G46" s="89"/>
      <c r="H46" s="78">
        <f>(H39-D39)/ABS(D39)</f>
        <v>-0.85845252068663769</v>
      </c>
      <c r="I46" s="78">
        <f>(I39-E39)/ABS(E39)</f>
        <v>7.299282106489474</v>
      </c>
      <c r="J46" s="78">
        <f>(J39-F39)/ABS(F39)</f>
        <v>0.60939193875013875</v>
      </c>
      <c r="K46" s="98">
        <f>(K39-G39)/ABS(G39)</f>
        <v>1.1648645190147746</v>
      </c>
      <c r="L46" s="14"/>
    </row>
    <row r="47" spans="1:12">
      <c r="A47" s="7"/>
      <c r="B47" s="69" t="s">
        <v>565</v>
      </c>
      <c r="C47" s="79" t="s">
        <v>36</v>
      </c>
      <c r="D47" s="69"/>
      <c r="E47" s="73">
        <f>E39/D39-1</f>
        <v>-0.97682103154084798</v>
      </c>
      <c r="F47" s="73">
        <f t="shared" ref="F47:K47" si="6">F39/E39-1</f>
        <v>7.6751481352387589</v>
      </c>
      <c r="G47" s="73">
        <f t="shared" si="6"/>
        <v>0.1102093294226365</v>
      </c>
      <c r="H47" s="73">
        <f t="shared" si="6"/>
        <v>-0.36594597569880061</v>
      </c>
      <c r="I47" s="73">
        <f>I39/H39-1</f>
        <v>0.35904079050430804</v>
      </c>
      <c r="J47" s="73">
        <f t="shared" si="6"/>
        <v>0.68227965951409808</v>
      </c>
      <c r="K47" s="73">
        <f t="shared" si="6"/>
        <v>0.49339183829439581</v>
      </c>
      <c r="L47" s="12"/>
    </row>
    <row r="48" spans="1:12">
      <c r="A48" s="7"/>
      <c r="B48" s="80" t="s">
        <v>549</v>
      </c>
      <c r="C48" s="79"/>
      <c r="D48" s="69"/>
      <c r="E48" s="69"/>
      <c r="F48" s="69"/>
      <c r="G48" s="69"/>
      <c r="H48" s="69"/>
      <c r="I48" s="69"/>
      <c r="J48" s="69"/>
      <c r="K48" s="69"/>
      <c r="L48" s="12"/>
    </row>
    <row r="49" spans="1:12">
      <c r="A49" s="7"/>
      <c r="B49" s="69" t="s">
        <v>42</v>
      </c>
      <c r="C49" s="79" t="s">
        <v>36</v>
      </c>
      <c r="D49" s="69"/>
      <c r="E49" s="73">
        <f>E32/AVERAGE(D33:E33)</f>
        <v>2.1936825154939819E-3</v>
      </c>
      <c r="F49" s="73">
        <f t="shared" ref="F49:K49" si="7">F32/AVERAGE(E33:F33)</f>
        <v>1.8833316559985654E-2</v>
      </c>
      <c r="G49" s="73">
        <f t="shared" si="7"/>
        <v>2.0954939145588748E-2</v>
      </c>
      <c r="H49" s="73">
        <f t="shared" si="7"/>
        <v>2.5143102992494337E-2</v>
      </c>
      <c r="I49" s="73">
        <f>I32/AVERAGE(H33:I33)</f>
        <v>3.3177931292146273E-2</v>
      </c>
      <c r="J49" s="73">
        <f t="shared" si="7"/>
        <v>5.3219420449620684E-2</v>
      </c>
      <c r="K49" s="73">
        <f t="shared" si="7"/>
        <v>7.7979516229076132E-2</v>
      </c>
      <c r="L49" s="12"/>
    </row>
    <row r="50" spans="1:12">
      <c r="A50" s="7"/>
      <c r="B50" s="69" t="s">
        <v>43</v>
      </c>
      <c r="C50" s="81" t="s">
        <v>36</v>
      </c>
      <c r="D50" s="70"/>
      <c r="E50" s="74">
        <f>E32/AVERAGE(D34:E34)</f>
        <v>9.5441178427432773E-4</v>
      </c>
      <c r="F50" s="74">
        <f t="shared" ref="F50:K50" si="8">F32/AVERAGE(E34:F34)</f>
        <v>8.5273813086612932E-3</v>
      </c>
      <c r="G50" s="74">
        <f t="shared" si="8"/>
        <v>1.0000385437553959E-2</v>
      </c>
      <c r="H50" s="74">
        <f t="shared" si="8"/>
        <v>1.2603695524727452E-2</v>
      </c>
      <c r="I50" s="73">
        <f>I32/AVERAGE(H34:I34)</f>
        <v>1.7179254199800605E-2</v>
      </c>
      <c r="J50" s="73">
        <f t="shared" si="8"/>
        <v>2.657723888574582E-2</v>
      </c>
      <c r="K50" s="73">
        <f t="shared" si="8"/>
        <v>3.6152126335788133E-2</v>
      </c>
      <c r="L50" s="12"/>
    </row>
    <row r="51" spans="1:12">
      <c r="A51" s="7"/>
      <c r="B51" s="75" t="s">
        <v>550</v>
      </c>
      <c r="C51" s="81"/>
      <c r="D51" s="70"/>
      <c r="E51" s="70"/>
      <c r="F51" s="70"/>
      <c r="G51" s="70"/>
      <c r="H51" s="70"/>
      <c r="I51" s="70"/>
      <c r="J51" s="70"/>
      <c r="K51" s="70"/>
    </row>
    <row r="52" spans="1:12">
      <c r="A52" s="7"/>
      <c r="B52" s="69" t="s">
        <v>551</v>
      </c>
      <c r="C52" s="81" t="s">
        <v>36</v>
      </c>
      <c r="D52" s="74">
        <f t="shared" ref="D52:K52" si="9">1-D33/D34</f>
        <v>0.56373949217844754</v>
      </c>
      <c r="E52" s="74">
        <f t="shared" si="9"/>
        <v>0.56610578755394536</v>
      </c>
      <c r="F52" s="74">
        <f t="shared" si="9"/>
        <v>0.52700880311344755</v>
      </c>
      <c r="G52" s="74">
        <f t="shared" si="9"/>
        <v>0.51834701691916441</v>
      </c>
      <c r="H52" s="74">
        <f t="shared" si="9"/>
        <v>0.4779851646622536</v>
      </c>
      <c r="I52" s="74">
        <f t="shared" si="9"/>
        <v>0.48622829309771975</v>
      </c>
      <c r="J52" s="74">
        <f t="shared" si="9"/>
        <v>0.51342292656584254</v>
      </c>
      <c r="K52" s="74">
        <f t="shared" si="9"/>
        <v>0.55773466135286531</v>
      </c>
    </row>
    <row r="53" spans="1:12">
      <c r="A53" s="7"/>
      <c r="B53" s="69" t="s">
        <v>552</v>
      </c>
      <c r="C53" s="81" t="s">
        <v>36</v>
      </c>
      <c r="D53" s="74">
        <f t="shared" ref="D53:K53" si="10">D34/D33-1</f>
        <v>1.2922083985861006</v>
      </c>
      <c r="E53" s="74">
        <f t="shared" si="10"/>
        <v>1.3047092386011681</v>
      </c>
      <c r="F53" s="74">
        <f t="shared" si="10"/>
        <v>1.1142042528116045</v>
      </c>
      <c r="G53" s="74">
        <f t="shared" si="10"/>
        <v>1.0761835494168852</v>
      </c>
      <c r="H53" s="74">
        <f t="shared" si="10"/>
        <v>0.91565436900465613</v>
      </c>
      <c r="I53" s="74">
        <f t="shared" si="10"/>
        <v>0.94638978084131997</v>
      </c>
      <c r="J53" s="74">
        <f t="shared" si="10"/>
        <v>1.0551728690014364</v>
      </c>
      <c r="K53" s="74">
        <f t="shared" si="10"/>
        <v>1.2610860780068021</v>
      </c>
    </row>
    <row r="54" spans="1:12">
      <c r="A54" s="7"/>
      <c r="B54" s="69" t="s">
        <v>553</v>
      </c>
      <c r="C54" s="81" t="s">
        <v>40</v>
      </c>
      <c r="D54" s="84">
        <f>'Input quaterly ANV'!Y19/'Input quaterly ANV'!Y31</f>
        <v>1.241229977141332</v>
      </c>
      <c r="E54" s="84">
        <f>'Input quaterly ANV'!Z19/'Input quaterly ANV'!Z31</f>
        <v>1.2885247004754039</v>
      </c>
      <c r="F54" s="84">
        <f>'Input quaterly ANV'!AA19/'Input quaterly ANV'!AA31</f>
        <v>1.349161765652247</v>
      </c>
      <c r="G54" s="84">
        <f>'Input quaterly ANV'!AB19/'Input quaterly ANV'!AB31</f>
        <v>1.298156690152132</v>
      </c>
      <c r="H54" s="84">
        <f>'Input quaterly ANV'!AD19/'Input quaterly ANV'!AC31</f>
        <v>1.1496249307758144</v>
      </c>
      <c r="I54" s="84">
        <f>'Input quaterly ANV'!AD19/'Input quaterly ANV'!AD31</f>
        <v>1.0562896789811667</v>
      </c>
      <c r="J54" s="84">
        <f>'Input quaterly ANV'!AE19/'Input quaterly ANV'!AE31</f>
        <v>0.89970629921628509</v>
      </c>
      <c r="K54" s="84">
        <f>'Input quaterly ANV'!AF19/'Input quaterly ANV'!AF31</f>
        <v>1.2011020495916747</v>
      </c>
    </row>
    <row r="55" spans="1:12">
      <c r="A55" s="7"/>
      <c r="B55" s="69" t="s">
        <v>554</v>
      </c>
      <c r="C55" s="81" t="s">
        <v>40</v>
      </c>
      <c r="D55" s="90">
        <f>('Input quaterly ANV'!Y19-'Input quaterly ANV'!Y23)/'Input quaterly ANV'!Y31</f>
        <v>0.40273443049199947</v>
      </c>
      <c r="E55" s="90">
        <f>('Input quaterly ANV'!Z19-'Input quaterly ANV'!Z23)/'Input quaterly ANV'!Z31</f>
        <v>0.48434868330299674</v>
      </c>
      <c r="F55" s="90">
        <f>('Input quaterly ANV'!AA19-'Input quaterly ANV'!AA23)/'Input quaterly ANV'!AA31</f>
        <v>0.52047360515324592</v>
      </c>
      <c r="G55" s="90">
        <f>('Input quaterly ANV'!AB19-'Input quaterly ANV'!AB23)/'Input quaterly ANV'!AB31</f>
        <v>0.47424719360443124</v>
      </c>
      <c r="H55" s="90">
        <f>('Input quaterly ANV'!AD19-'Input quaterly ANV'!AC23)/'Input quaterly ANV'!AC31</f>
        <v>0.32746859849619014</v>
      </c>
      <c r="I55" s="90">
        <f>('Input quaterly ANV'!AD19-'Input quaterly ANV'!AD23)/'Input quaterly ANV'!AD31</f>
        <v>0.35731554016164152</v>
      </c>
      <c r="J55" s="90">
        <f>('Input quaterly ANV'!AE19-'Input quaterly ANV'!AE23)/'Input quaterly ANV'!AE31</f>
        <v>0.31676074322150499</v>
      </c>
      <c r="K55" s="90">
        <f>('Input quaterly ANV'!AF19-'Input quaterly ANV'!AF23)/'Input quaterly ANV'!AF31</f>
        <v>0.63197692747281642</v>
      </c>
    </row>
    <row r="56" spans="1:12">
      <c r="A56" s="7"/>
      <c r="B56" s="91" t="s">
        <v>555</v>
      </c>
      <c r="C56" s="70"/>
      <c r="D56" s="71"/>
      <c r="E56" s="71"/>
      <c r="F56" s="71"/>
      <c r="G56" s="71"/>
      <c r="H56" s="71"/>
      <c r="I56" s="71"/>
      <c r="J56" s="71"/>
      <c r="K56" s="71"/>
    </row>
    <row r="57" spans="1:12">
      <c r="A57" s="7"/>
      <c r="B57" s="69" t="s">
        <v>556</v>
      </c>
      <c r="C57" s="70" t="s">
        <v>45</v>
      </c>
      <c r="D57" s="71"/>
      <c r="E57" s="71"/>
      <c r="F57" s="71"/>
      <c r="G57" s="71"/>
      <c r="H57" s="71"/>
      <c r="I57" s="71"/>
      <c r="J57" s="71"/>
      <c r="K57" s="71">
        <f>'Tổng hợp'!D13</f>
        <v>17600</v>
      </c>
    </row>
    <row r="58" spans="1:12">
      <c r="A58" s="7"/>
      <c r="B58" s="69" t="s">
        <v>557</v>
      </c>
      <c r="C58" s="70" t="s">
        <v>38</v>
      </c>
      <c r="D58" s="71"/>
      <c r="E58" s="71"/>
      <c r="F58" s="71"/>
      <c r="G58" s="71"/>
      <c r="H58" s="71"/>
      <c r="I58" s="71"/>
      <c r="J58" s="71"/>
      <c r="K58" s="71">
        <f>K57*K35/1000000</f>
        <v>2200784.96</v>
      </c>
    </row>
    <row r="59" spans="1:12">
      <c r="A59" s="7"/>
      <c r="B59" s="69" t="s">
        <v>558</v>
      </c>
      <c r="C59" s="70" t="s">
        <v>40</v>
      </c>
      <c r="D59" s="71"/>
      <c r="E59" s="71"/>
      <c r="F59" s="71"/>
      <c r="G59" s="71"/>
      <c r="H59" s="71"/>
      <c r="I59" s="71"/>
      <c r="J59" s="71"/>
      <c r="K59" s="92">
        <f>K57/(SUM(H32:K32)*1000000/K35)</f>
        <v>8.2262494206300545</v>
      </c>
    </row>
    <row r="60" spans="1:12">
      <c r="A60" s="7"/>
      <c r="B60" s="69" t="s">
        <v>559</v>
      </c>
      <c r="C60" s="70" t="s">
        <v>40</v>
      </c>
      <c r="D60" s="71"/>
      <c r="E60" s="71"/>
      <c r="F60" s="71"/>
      <c r="G60" s="71"/>
      <c r="H60" s="71"/>
      <c r="I60" s="71"/>
      <c r="J60" s="71"/>
      <c r="K60" s="93">
        <f>K57/K40</f>
        <v>1.5312918937272824</v>
      </c>
    </row>
  </sheetData>
  <mergeCells count="3">
    <mergeCell ref="I2:K2"/>
    <mergeCell ref="I3:K19"/>
    <mergeCell ref="I20:K20"/>
  </mergeCells>
  <conditionalFormatting sqref="E16:G18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H42:K42 H44:K44 H46:K46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pageSetup orientation="portrait" horizontalDpi="30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pane xSplit="3" ySplit="1" topLeftCell="D2" activePane="bottomRight" state="frozen"/>
      <selection activeCell="K58" sqref="K58"/>
      <selection pane="topRight" activeCell="K58" sqref="K58"/>
      <selection pane="bottomLeft" activeCell="K58" sqref="K58"/>
      <selection pane="bottomRight" activeCell="K58" sqref="K58"/>
    </sheetView>
  </sheetViews>
  <sheetFormatPr defaultColWidth="8.85546875" defaultRowHeight="15"/>
  <cols>
    <col min="1" max="3" width="8.85546875" style="15"/>
    <col min="4" max="7" width="16.140625" style="15" customWidth="1"/>
    <col min="8" max="8" width="8.85546875" style="15"/>
    <col min="9" max="12" width="10.140625" style="15" bestFit="1" customWidth="1"/>
    <col min="13" max="13" width="8.85546875" style="15"/>
    <col min="14" max="17" width="14.140625" style="2" bestFit="1" customWidth="1"/>
    <col min="18" max="18" width="9.140625" style="15" bestFit="1" customWidth="1"/>
    <col min="19" max="16384" width="8.85546875" style="15"/>
  </cols>
  <sheetData>
    <row r="1" spans="1:17" ht="49.5" customHeight="1">
      <c r="A1" s="129" t="s">
        <v>0</v>
      </c>
      <c r="B1" s="130"/>
      <c r="C1" s="131"/>
      <c r="D1" s="55" t="s">
        <v>1512</v>
      </c>
      <c r="E1" s="55" t="s">
        <v>1513</v>
      </c>
      <c r="F1" s="55" t="s">
        <v>1514</v>
      </c>
      <c r="G1" s="55" t="s">
        <v>1574</v>
      </c>
      <c r="I1" s="15" t="str">
        <f>REPLACE(D1,9,27,"")</f>
        <v>Năm 2014</v>
      </c>
      <c r="J1" s="15" t="str">
        <f>REPLACE(E1,9,27,"")</f>
        <v>Năm 2015</v>
      </c>
      <c r="K1" s="15" t="str">
        <f>REPLACE(F1,9,27,"")</f>
        <v>Năm 2016</v>
      </c>
      <c r="L1" s="15" t="str">
        <f>REPLACE(G1,9,27,"")</f>
        <v>Năm 2017</v>
      </c>
      <c r="N1" s="2" t="str">
        <f>I1</f>
        <v>Năm 2014</v>
      </c>
      <c r="O1" s="2" t="str">
        <f>J1</f>
        <v>Năm 2015</v>
      </c>
      <c r="P1" s="2" t="str">
        <f>K1</f>
        <v>Năm 2016</v>
      </c>
      <c r="Q1" s="2" t="str">
        <f>L1</f>
        <v>Năm 2017</v>
      </c>
    </row>
    <row r="2" spans="1:17" ht="49.5" customHeight="1" thickBot="1">
      <c r="A2" s="132"/>
      <c r="B2" s="133"/>
      <c r="C2" s="134"/>
      <c r="D2" s="56" t="s">
        <v>1680</v>
      </c>
      <c r="E2" s="56" t="s">
        <v>1680</v>
      </c>
      <c r="F2" s="56" t="s">
        <v>1680</v>
      </c>
      <c r="G2" s="56" t="s">
        <v>1680</v>
      </c>
    </row>
    <row r="3" spans="1:17" ht="45" customHeight="1" thickBot="1">
      <c r="A3" s="135" t="s">
        <v>1</v>
      </c>
      <c r="B3" s="136"/>
      <c r="C3" s="57"/>
      <c r="D3" s="58">
        <v>2769743</v>
      </c>
      <c r="E3" s="58">
        <v>2494423</v>
      </c>
      <c r="F3" s="58">
        <v>2824525</v>
      </c>
      <c r="G3" s="58">
        <v>2949141</v>
      </c>
      <c r="I3" s="16">
        <f>REPLACE(D3,1,3,"")/1</f>
        <v>9743</v>
      </c>
      <c r="J3" s="16">
        <f t="shared" ref="J3:L16" si="0">REPLACE(E3,1,3,"")/1</f>
        <v>4423</v>
      </c>
      <c r="K3" s="16">
        <f t="shared" si="0"/>
        <v>4525</v>
      </c>
      <c r="L3" s="16">
        <f t="shared" si="0"/>
        <v>9141</v>
      </c>
      <c r="N3" s="2">
        <f>D3</f>
        <v>2769743</v>
      </c>
      <c r="O3" s="2">
        <f t="shared" ref="O3:Q17" si="1">E3</f>
        <v>2494423</v>
      </c>
      <c r="P3" s="2">
        <f t="shared" si="1"/>
        <v>2824525</v>
      </c>
      <c r="Q3" s="2">
        <f t="shared" si="1"/>
        <v>2949141</v>
      </c>
    </row>
    <row r="4" spans="1:17" ht="61.5" customHeight="1" thickBot="1">
      <c r="A4" s="127" t="s">
        <v>2</v>
      </c>
      <c r="B4" s="128"/>
      <c r="C4" s="57"/>
      <c r="D4" s="59">
        <v>2349242</v>
      </c>
      <c r="E4" s="59">
        <v>2111826</v>
      </c>
      <c r="F4" s="59">
        <v>2463127</v>
      </c>
      <c r="G4" s="59">
        <v>2516690</v>
      </c>
      <c r="I4" s="16">
        <f t="shared" ref="I4:I16" si="2">REPLACE(D4,1,3,"")/1</f>
        <v>9242</v>
      </c>
      <c r="J4" s="16">
        <f t="shared" si="0"/>
        <v>1826</v>
      </c>
      <c r="K4" s="16">
        <f t="shared" si="0"/>
        <v>3127</v>
      </c>
      <c r="L4" s="16">
        <f t="shared" si="0"/>
        <v>6690</v>
      </c>
      <c r="N4" s="2">
        <f t="shared" ref="N4:Q38" si="3">D4</f>
        <v>2349242</v>
      </c>
      <c r="O4" s="2">
        <f t="shared" si="1"/>
        <v>2111826</v>
      </c>
      <c r="P4" s="2">
        <f t="shared" si="1"/>
        <v>2463127</v>
      </c>
      <c r="Q4" s="2">
        <f t="shared" si="1"/>
        <v>2516690</v>
      </c>
    </row>
    <row r="5" spans="1:17" ht="61.5" customHeight="1" thickBot="1">
      <c r="A5" s="137" t="s">
        <v>3</v>
      </c>
      <c r="B5" s="138"/>
      <c r="C5" s="57"/>
      <c r="D5" s="58">
        <v>420502</v>
      </c>
      <c r="E5" s="58">
        <v>382597</v>
      </c>
      <c r="F5" s="58">
        <v>361398</v>
      </c>
      <c r="G5" s="58">
        <v>432450</v>
      </c>
      <c r="I5" s="16">
        <f t="shared" si="2"/>
        <v>502</v>
      </c>
      <c r="J5" s="16">
        <f t="shared" si="0"/>
        <v>597</v>
      </c>
      <c r="K5" s="16">
        <f t="shared" si="0"/>
        <v>398</v>
      </c>
      <c r="L5" s="16">
        <f t="shared" si="0"/>
        <v>450</v>
      </c>
      <c r="N5" s="2">
        <f t="shared" si="3"/>
        <v>420502</v>
      </c>
      <c r="O5" s="2">
        <f t="shared" si="1"/>
        <v>382597</v>
      </c>
      <c r="P5" s="2">
        <f t="shared" si="1"/>
        <v>361398</v>
      </c>
      <c r="Q5" s="2">
        <f t="shared" si="1"/>
        <v>432450</v>
      </c>
    </row>
    <row r="6" spans="1:17" ht="30" customHeight="1" thickBot="1">
      <c r="A6" s="127" t="s">
        <v>4</v>
      </c>
      <c r="B6" s="128"/>
      <c r="C6" s="57"/>
      <c r="D6" s="59">
        <v>20896</v>
      </c>
      <c r="E6" s="59">
        <v>40942</v>
      </c>
      <c r="F6" s="59">
        <v>154496</v>
      </c>
      <c r="G6" s="59">
        <v>19625</v>
      </c>
      <c r="I6" s="16">
        <f t="shared" si="2"/>
        <v>96</v>
      </c>
      <c r="J6" s="16">
        <f t="shared" si="0"/>
        <v>42</v>
      </c>
      <c r="K6" s="16">
        <f t="shared" si="0"/>
        <v>496</v>
      </c>
      <c r="L6" s="16">
        <f t="shared" si="0"/>
        <v>25</v>
      </c>
      <c r="N6" s="2">
        <f t="shared" si="3"/>
        <v>20896</v>
      </c>
      <c r="O6" s="2">
        <f t="shared" si="1"/>
        <v>40942</v>
      </c>
      <c r="P6" s="2">
        <f t="shared" si="1"/>
        <v>154496</v>
      </c>
      <c r="Q6" s="2">
        <f t="shared" si="1"/>
        <v>19625</v>
      </c>
    </row>
    <row r="7" spans="1:17" ht="15" customHeight="1" thickBot="1">
      <c r="A7" s="127" t="s">
        <v>5</v>
      </c>
      <c r="B7" s="128"/>
      <c r="C7" s="57"/>
      <c r="D7" s="59">
        <v>83339</v>
      </c>
      <c r="E7" s="59">
        <v>117117</v>
      </c>
      <c r="F7" s="59">
        <v>89338</v>
      </c>
      <c r="G7" s="59">
        <v>63842</v>
      </c>
      <c r="I7" s="16">
        <f t="shared" si="2"/>
        <v>39</v>
      </c>
      <c r="J7" s="16">
        <f t="shared" si="0"/>
        <v>117</v>
      </c>
      <c r="K7" s="16">
        <f t="shared" si="0"/>
        <v>38</v>
      </c>
      <c r="L7" s="16">
        <f t="shared" si="0"/>
        <v>42</v>
      </c>
      <c r="N7" s="2">
        <f t="shared" si="3"/>
        <v>83339</v>
      </c>
      <c r="O7" s="2">
        <f t="shared" si="1"/>
        <v>117117</v>
      </c>
      <c r="P7" s="2">
        <f t="shared" si="1"/>
        <v>89338</v>
      </c>
      <c r="Q7" s="2">
        <f t="shared" si="1"/>
        <v>63842</v>
      </c>
    </row>
    <row r="8" spans="1:17" ht="15.75" customHeight="1" thickBot="1">
      <c r="A8" s="127" t="s">
        <v>6</v>
      </c>
      <c r="B8" s="128"/>
      <c r="C8" s="57"/>
      <c r="D8" s="59">
        <v>192476</v>
      </c>
      <c r="E8" s="59">
        <v>160469</v>
      </c>
      <c r="F8" s="59">
        <v>135791</v>
      </c>
      <c r="G8" s="59">
        <v>145839</v>
      </c>
      <c r="I8" s="16">
        <f t="shared" si="2"/>
        <v>476</v>
      </c>
      <c r="J8" s="16">
        <f t="shared" si="0"/>
        <v>469</v>
      </c>
      <c r="K8" s="16">
        <f t="shared" si="0"/>
        <v>791</v>
      </c>
      <c r="L8" s="16">
        <f t="shared" si="0"/>
        <v>839</v>
      </c>
      <c r="N8" s="2">
        <f t="shared" si="3"/>
        <v>192476</v>
      </c>
      <c r="O8" s="2">
        <f t="shared" si="1"/>
        <v>160469</v>
      </c>
      <c r="P8" s="2">
        <f t="shared" si="1"/>
        <v>135791</v>
      </c>
      <c r="Q8" s="2">
        <f t="shared" si="1"/>
        <v>145839</v>
      </c>
    </row>
    <row r="9" spans="1:17" ht="37.5" customHeight="1" thickBot="1">
      <c r="A9" s="127" t="s">
        <v>7</v>
      </c>
      <c r="B9" s="128"/>
      <c r="C9" s="57"/>
      <c r="D9" s="59">
        <v>113735</v>
      </c>
      <c r="E9" s="59">
        <v>69659</v>
      </c>
      <c r="F9" s="59">
        <v>134239</v>
      </c>
      <c r="G9" s="59">
        <v>39380</v>
      </c>
      <c r="I9" s="16">
        <f t="shared" si="2"/>
        <v>735</v>
      </c>
      <c r="J9" s="16">
        <f t="shared" si="0"/>
        <v>59</v>
      </c>
      <c r="K9" s="16">
        <f t="shared" si="0"/>
        <v>239</v>
      </c>
      <c r="L9" s="16">
        <f t="shared" si="0"/>
        <v>80</v>
      </c>
      <c r="N9" s="2">
        <f t="shared" si="3"/>
        <v>113735</v>
      </c>
      <c r="O9" s="2">
        <f t="shared" si="1"/>
        <v>69659</v>
      </c>
      <c r="P9" s="2">
        <f t="shared" si="1"/>
        <v>134239</v>
      </c>
      <c r="Q9" s="2">
        <f t="shared" si="1"/>
        <v>39380</v>
      </c>
    </row>
    <row r="10" spans="1:17" ht="61.5" customHeight="1" thickBot="1">
      <c r="A10" s="137" t="s">
        <v>8</v>
      </c>
      <c r="B10" s="138"/>
      <c r="C10" s="57"/>
      <c r="D10" s="58">
        <v>51848</v>
      </c>
      <c r="E10" s="58">
        <v>8418</v>
      </c>
      <c r="F10" s="58">
        <v>39254</v>
      </c>
      <c r="G10" s="58">
        <v>198257</v>
      </c>
      <c r="I10" s="16">
        <f t="shared" si="2"/>
        <v>48</v>
      </c>
      <c r="J10" s="16">
        <f t="shared" si="0"/>
        <v>8</v>
      </c>
      <c r="K10" s="16">
        <f t="shared" si="0"/>
        <v>54</v>
      </c>
      <c r="L10" s="16">
        <f t="shared" si="0"/>
        <v>257</v>
      </c>
      <c r="N10" s="2">
        <f t="shared" si="3"/>
        <v>51848</v>
      </c>
      <c r="O10" s="2">
        <f t="shared" si="1"/>
        <v>8418</v>
      </c>
      <c r="P10" s="2">
        <f t="shared" si="1"/>
        <v>39254</v>
      </c>
      <c r="Q10" s="2">
        <f t="shared" si="1"/>
        <v>198257</v>
      </c>
    </row>
    <row r="11" spans="1:17" ht="15" customHeight="1" thickBot="1">
      <c r="A11" s="127" t="s">
        <v>9</v>
      </c>
      <c r="B11" s="128"/>
      <c r="C11" s="57"/>
      <c r="D11" s="59">
        <v>9705</v>
      </c>
      <c r="E11" s="59">
        <v>-3268</v>
      </c>
      <c r="F11" s="59">
        <v>-10416</v>
      </c>
      <c r="G11" s="59">
        <v>-31650</v>
      </c>
      <c r="I11" s="16">
        <f t="shared" si="2"/>
        <v>5</v>
      </c>
      <c r="J11" s="16">
        <f t="shared" si="0"/>
        <v>68</v>
      </c>
      <c r="K11" s="16">
        <f t="shared" si="0"/>
        <v>416</v>
      </c>
      <c r="L11" s="16">
        <f t="shared" si="0"/>
        <v>650</v>
      </c>
      <c r="N11" s="2">
        <f t="shared" si="3"/>
        <v>9705</v>
      </c>
      <c r="O11" s="2">
        <f t="shared" si="1"/>
        <v>-3268</v>
      </c>
      <c r="P11" s="2">
        <f t="shared" si="1"/>
        <v>-10416</v>
      </c>
      <c r="Q11" s="2">
        <f t="shared" si="1"/>
        <v>-31650</v>
      </c>
    </row>
    <row r="12" spans="1:17" ht="45" customHeight="1" thickBot="1">
      <c r="A12" s="127" t="s">
        <v>10</v>
      </c>
      <c r="B12" s="128"/>
      <c r="C12" s="57"/>
      <c r="D12" s="60"/>
      <c r="E12" s="60"/>
      <c r="F12" s="60"/>
      <c r="G12" s="60"/>
      <c r="I12" s="16" t="e">
        <f t="shared" si="2"/>
        <v>#VALUE!</v>
      </c>
      <c r="J12" s="16" t="e">
        <f t="shared" si="0"/>
        <v>#VALUE!</v>
      </c>
      <c r="K12" s="16" t="e">
        <f t="shared" si="0"/>
        <v>#VALUE!</v>
      </c>
      <c r="L12" s="16" t="e">
        <f t="shared" si="0"/>
        <v>#VALUE!</v>
      </c>
      <c r="N12" s="2">
        <f t="shared" si="3"/>
        <v>0</v>
      </c>
      <c r="O12" s="2">
        <f t="shared" si="1"/>
        <v>0</v>
      </c>
      <c r="P12" s="2">
        <f t="shared" si="1"/>
        <v>0</v>
      </c>
      <c r="Q12" s="2">
        <f t="shared" si="1"/>
        <v>0</v>
      </c>
    </row>
    <row r="13" spans="1:17" ht="37.5" customHeight="1" thickBot="1">
      <c r="A13" s="137" t="s">
        <v>11</v>
      </c>
      <c r="B13" s="138"/>
      <c r="C13" s="57"/>
      <c r="D13" s="58">
        <v>61552</v>
      </c>
      <c r="E13" s="58">
        <v>5150</v>
      </c>
      <c r="F13" s="58">
        <v>28839</v>
      </c>
      <c r="G13" s="58">
        <v>166606</v>
      </c>
      <c r="I13" s="16">
        <f t="shared" si="2"/>
        <v>52</v>
      </c>
      <c r="J13" s="16">
        <f t="shared" si="0"/>
        <v>0</v>
      </c>
      <c r="K13" s="16">
        <f t="shared" si="0"/>
        <v>39</v>
      </c>
      <c r="L13" s="16">
        <f t="shared" si="0"/>
        <v>606</v>
      </c>
      <c r="N13" s="2">
        <f t="shared" si="3"/>
        <v>61552</v>
      </c>
      <c r="O13" s="2">
        <f t="shared" si="1"/>
        <v>5150</v>
      </c>
      <c r="P13" s="2">
        <f t="shared" si="1"/>
        <v>28839</v>
      </c>
      <c r="Q13" s="2">
        <f t="shared" si="1"/>
        <v>166606</v>
      </c>
    </row>
    <row r="14" spans="1:17" ht="61.5" customHeight="1" thickBot="1">
      <c r="A14" s="137" t="s">
        <v>12</v>
      </c>
      <c r="B14" s="138"/>
      <c r="C14" s="57"/>
      <c r="D14" s="58">
        <v>61306</v>
      </c>
      <c r="E14" s="58">
        <v>1591</v>
      </c>
      <c r="F14" s="58">
        <v>13432</v>
      </c>
      <c r="G14" s="58">
        <v>143999</v>
      </c>
      <c r="I14" s="16">
        <f t="shared" si="2"/>
        <v>6</v>
      </c>
      <c r="J14" s="16">
        <f t="shared" si="0"/>
        <v>1</v>
      </c>
      <c r="K14" s="16">
        <f t="shared" si="0"/>
        <v>32</v>
      </c>
      <c r="L14" s="16">
        <f t="shared" si="0"/>
        <v>999</v>
      </c>
      <c r="N14" s="2">
        <f t="shared" si="3"/>
        <v>61306</v>
      </c>
      <c r="O14" s="2">
        <f t="shared" si="1"/>
        <v>1591</v>
      </c>
      <c r="P14" s="2">
        <f t="shared" si="1"/>
        <v>13432</v>
      </c>
      <c r="Q14" s="2">
        <f t="shared" si="1"/>
        <v>143999</v>
      </c>
    </row>
    <row r="15" spans="1:17" ht="61.5" customHeight="1" thickBot="1">
      <c r="A15" s="137" t="s">
        <v>13</v>
      </c>
      <c r="B15" s="138"/>
      <c r="C15" s="57"/>
      <c r="D15" s="58">
        <v>61360</v>
      </c>
      <c r="E15" s="58">
        <v>1524</v>
      </c>
      <c r="F15" s="58">
        <v>19443</v>
      </c>
      <c r="G15" s="58">
        <v>142367</v>
      </c>
      <c r="I15" s="16">
        <f t="shared" si="2"/>
        <v>60</v>
      </c>
      <c r="J15" s="16">
        <f t="shared" si="0"/>
        <v>4</v>
      </c>
      <c r="K15" s="16">
        <f t="shared" si="0"/>
        <v>43</v>
      </c>
      <c r="L15" s="16">
        <f t="shared" si="0"/>
        <v>367</v>
      </c>
      <c r="N15" s="2">
        <f t="shared" si="3"/>
        <v>61360</v>
      </c>
      <c r="O15" s="2">
        <f t="shared" si="1"/>
        <v>1524</v>
      </c>
      <c r="P15" s="2">
        <f t="shared" si="1"/>
        <v>19443</v>
      </c>
      <c r="Q15" s="2">
        <f t="shared" si="1"/>
        <v>142367</v>
      </c>
    </row>
    <row r="16" spans="1:17" ht="37.5" customHeight="1" thickBot="1">
      <c r="A16" s="127" t="s">
        <v>14</v>
      </c>
      <c r="B16" s="128"/>
      <c r="C16" s="57"/>
      <c r="D16" s="60">
        <v>935</v>
      </c>
      <c r="E16" s="60">
        <v>23</v>
      </c>
      <c r="F16" s="60">
        <v>273</v>
      </c>
      <c r="G16" s="59">
        <v>1142</v>
      </c>
      <c r="I16" s="16" t="e">
        <f t="shared" si="2"/>
        <v>#VALUE!</v>
      </c>
      <c r="J16" s="16" t="e">
        <f t="shared" si="0"/>
        <v>#VALUE!</v>
      </c>
      <c r="K16" s="16" t="e">
        <f t="shared" si="0"/>
        <v>#VALUE!</v>
      </c>
      <c r="L16" s="16">
        <f t="shared" si="0"/>
        <v>2</v>
      </c>
      <c r="N16" s="2">
        <f t="shared" si="3"/>
        <v>935</v>
      </c>
      <c r="O16" s="2">
        <f t="shared" si="1"/>
        <v>23</v>
      </c>
      <c r="P16" s="2">
        <f t="shared" si="1"/>
        <v>273</v>
      </c>
      <c r="Q16" s="2">
        <f t="shared" si="1"/>
        <v>1142</v>
      </c>
    </row>
    <row r="17" spans="1:17" ht="15" customHeight="1" thickBot="1">
      <c r="A17" s="139"/>
      <c r="B17" s="139"/>
      <c r="C17" s="139"/>
      <c r="D17" s="139"/>
      <c r="E17" s="139"/>
      <c r="F17" s="139"/>
      <c r="G17" s="139"/>
      <c r="N17" s="2">
        <f t="shared" si="3"/>
        <v>0</v>
      </c>
      <c r="O17" s="2">
        <f t="shared" si="1"/>
        <v>0</v>
      </c>
      <c r="P17" s="2">
        <f t="shared" si="1"/>
        <v>0</v>
      </c>
      <c r="Q17" s="2">
        <f t="shared" si="1"/>
        <v>0</v>
      </c>
    </row>
    <row r="18" spans="1:17" ht="15" customHeight="1" thickBot="1">
      <c r="A18" s="140" t="s">
        <v>15</v>
      </c>
      <c r="B18" s="141"/>
      <c r="C18" s="142"/>
      <c r="D18" s="61" t="s">
        <v>1681</v>
      </c>
      <c r="E18" s="61" t="s">
        <v>1682</v>
      </c>
      <c r="F18" s="61" t="s">
        <v>1683</v>
      </c>
      <c r="G18" s="61" t="s">
        <v>1684</v>
      </c>
      <c r="I18" s="15" t="str">
        <f>REPLACE(D18,9,27,"")</f>
        <v>Năm 2014</v>
      </c>
      <c r="J18" s="15" t="str">
        <f>REPLACE(E18,9,27,"")</f>
        <v>Năm 2015</v>
      </c>
      <c r="K18" s="15" t="str">
        <f>REPLACE(F18,9,27,"")</f>
        <v>Năm 2016</v>
      </c>
      <c r="L18" s="15" t="str">
        <f>REPLACE(G18,9,27,"")</f>
        <v>Năm 2017</v>
      </c>
      <c r="N18" s="2" t="str">
        <f>I18</f>
        <v>Năm 2014</v>
      </c>
      <c r="O18" s="2" t="str">
        <f>J18</f>
        <v>Năm 2015</v>
      </c>
      <c r="P18" s="2" t="str">
        <f>K18</f>
        <v>Năm 2016</v>
      </c>
      <c r="Q18" s="2" t="str">
        <f>L18</f>
        <v>Năm 2017</v>
      </c>
    </row>
    <row r="19" spans="1:17" ht="15" customHeight="1" thickBot="1">
      <c r="A19" s="135" t="s">
        <v>16</v>
      </c>
      <c r="B19" s="136"/>
      <c r="C19" s="57"/>
      <c r="D19" s="58">
        <v>1909325</v>
      </c>
      <c r="E19" s="58">
        <v>1824163</v>
      </c>
      <c r="F19" s="58">
        <v>1907896</v>
      </c>
      <c r="G19" s="58">
        <v>1317061</v>
      </c>
      <c r="I19" s="16">
        <f t="shared" ref="I19:L38" si="4">REPLACE(D19,1,3,"")/1</f>
        <v>9325</v>
      </c>
      <c r="J19" s="16">
        <f t="shared" si="4"/>
        <v>4163</v>
      </c>
      <c r="K19" s="16">
        <f t="shared" si="4"/>
        <v>7896</v>
      </c>
      <c r="L19" s="16">
        <f t="shared" si="4"/>
        <v>7061</v>
      </c>
      <c r="N19" s="2">
        <f t="shared" si="3"/>
        <v>1909325</v>
      </c>
      <c r="O19" s="2">
        <f t="shared" si="3"/>
        <v>1824163</v>
      </c>
      <c r="P19" s="2">
        <f t="shared" si="3"/>
        <v>1907896</v>
      </c>
      <c r="Q19" s="2">
        <f t="shared" si="3"/>
        <v>1317061</v>
      </c>
    </row>
    <row r="20" spans="1:17" ht="61.5" customHeight="1" thickBot="1">
      <c r="A20" s="127" t="s">
        <v>17</v>
      </c>
      <c r="B20" s="128"/>
      <c r="C20" s="57"/>
      <c r="D20" s="59">
        <v>8913</v>
      </c>
      <c r="E20" s="59">
        <v>12707</v>
      </c>
      <c r="F20" s="59">
        <v>21796</v>
      </c>
      <c r="G20" s="59">
        <v>25902</v>
      </c>
      <c r="I20" s="16">
        <f t="shared" si="4"/>
        <v>3</v>
      </c>
      <c r="J20" s="16">
        <f t="shared" si="4"/>
        <v>7</v>
      </c>
      <c r="K20" s="16">
        <f t="shared" si="4"/>
        <v>96</v>
      </c>
      <c r="L20" s="16">
        <f t="shared" si="4"/>
        <v>2</v>
      </c>
      <c r="N20" s="2">
        <f t="shared" si="3"/>
        <v>8913</v>
      </c>
      <c r="O20" s="2">
        <f t="shared" si="3"/>
        <v>12707</v>
      </c>
      <c r="P20" s="2">
        <f t="shared" si="3"/>
        <v>21796</v>
      </c>
      <c r="Q20" s="2">
        <f t="shared" si="3"/>
        <v>25902</v>
      </c>
    </row>
    <row r="21" spans="1:17" ht="30" customHeight="1" thickBot="1">
      <c r="A21" s="127" t="s">
        <v>18</v>
      </c>
      <c r="B21" s="128"/>
      <c r="C21" s="57"/>
      <c r="D21" s="60">
        <v>352</v>
      </c>
      <c r="E21" s="60"/>
      <c r="F21" s="60">
        <v>900</v>
      </c>
      <c r="G21" s="60"/>
      <c r="I21" s="16" t="e">
        <f t="shared" si="4"/>
        <v>#VALUE!</v>
      </c>
      <c r="J21" s="16" t="e">
        <f t="shared" si="4"/>
        <v>#VALUE!</v>
      </c>
      <c r="K21" s="16" t="e">
        <f t="shared" si="4"/>
        <v>#VALUE!</v>
      </c>
      <c r="L21" s="16" t="e">
        <f t="shared" si="4"/>
        <v>#VALUE!</v>
      </c>
      <c r="N21" s="2">
        <f t="shared" si="3"/>
        <v>352</v>
      </c>
      <c r="O21" s="2">
        <f t="shared" si="3"/>
        <v>0</v>
      </c>
      <c r="P21" s="2">
        <f t="shared" si="3"/>
        <v>900</v>
      </c>
      <c r="Q21" s="2">
        <f t="shared" si="3"/>
        <v>0</v>
      </c>
    </row>
    <row r="22" spans="1:17" ht="30" customHeight="1" thickBot="1">
      <c r="A22" s="127" t="s">
        <v>19</v>
      </c>
      <c r="B22" s="128"/>
      <c r="C22" s="57"/>
      <c r="D22" s="59">
        <v>548781</v>
      </c>
      <c r="E22" s="59">
        <v>464252</v>
      </c>
      <c r="F22" s="59">
        <v>643134</v>
      </c>
      <c r="G22" s="59">
        <v>383435</v>
      </c>
      <c r="I22" s="16">
        <f t="shared" si="4"/>
        <v>781</v>
      </c>
      <c r="J22" s="16">
        <f t="shared" si="4"/>
        <v>252</v>
      </c>
      <c r="K22" s="16">
        <f t="shared" si="4"/>
        <v>134</v>
      </c>
      <c r="L22" s="16">
        <f t="shared" si="4"/>
        <v>435</v>
      </c>
      <c r="N22" s="2">
        <f t="shared" si="3"/>
        <v>548781</v>
      </c>
      <c r="O22" s="2">
        <f t="shared" si="3"/>
        <v>464252</v>
      </c>
      <c r="P22" s="2">
        <f t="shared" si="3"/>
        <v>643134</v>
      </c>
      <c r="Q22" s="2">
        <f t="shared" si="3"/>
        <v>383435</v>
      </c>
    </row>
    <row r="23" spans="1:17" ht="15" customHeight="1" thickBot="1">
      <c r="A23" s="127" t="s">
        <v>20</v>
      </c>
      <c r="B23" s="128"/>
      <c r="C23" s="57"/>
      <c r="D23" s="59">
        <v>1147571</v>
      </c>
      <c r="E23" s="59">
        <v>1302403</v>
      </c>
      <c r="F23" s="59">
        <v>1195090</v>
      </c>
      <c r="G23" s="59">
        <v>873819</v>
      </c>
      <c r="I23" s="16">
        <f t="shared" si="4"/>
        <v>7571</v>
      </c>
      <c r="J23" s="16">
        <f t="shared" si="4"/>
        <v>2403</v>
      </c>
      <c r="K23" s="16">
        <f t="shared" si="4"/>
        <v>5090</v>
      </c>
      <c r="L23" s="16">
        <f t="shared" si="4"/>
        <v>819</v>
      </c>
      <c r="N23" s="2">
        <f t="shared" si="3"/>
        <v>1147571</v>
      </c>
      <c r="O23" s="2">
        <f t="shared" si="3"/>
        <v>1302403</v>
      </c>
      <c r="P23" s="2">
        <f t="shared" si="3"/>
        <v>1195090</v>
      </c>
      <c r="Q23" s="2">
        <f t="shared" si="3"/>
        <v>873819</v>
      </c>
    </row>
    <row r="24" spans="1:17" ht="30" customHeight="1" thickBot="1">
      <c r="A24" s="127" t="s">
        <v>21</v>
      </c>
      <c r="B24" s="128"/>
      <c r="C24" s="57"/>
      <c r="D24" s="59">
        <v>203708</v>
      </c>
      <c r="E24" s="59">
        <v>44801</v>
      </c>
      <c r="F24" s="59">
        <v>46977</v>
      </c>
      <c r="G24" s="59">
        <v>33905</v>
      </c>
      <c r="I24" s="16">
        <f t="shared" si="4"/>
        <v>708</v>
      </c>
      <c r="J24" s="16">
        <f t="shared" si="4"/>
        <v>1</v>
      </c>
      <c r="K24" s="16">
        <f t="shared" si="4"/>
        <v>77</v>
      </c>
      <c r="L24" s="16">
        <f t="shared" si="4"/>
        <v>5</v>
      </c>
      <c r="N24" s="2">
        <f t="shared" si="3"/>
        <v>203708</v>
      </c>
      <c r="O24" s="2">
        <f t="shared" si="3"/>
        <v>44801</v>
      </c>
      <c r="P24" s="2">
        <f t="shared" si="3"/>
        <v>46977</v>
      </c>
      <c r="Q24" s="2">
        <f t="shared" si="3"/>
        <v>33905</v>
      </c>
    </row>
    <row r="25" spans="1:17" ht="15" customHeight="1" thickBot="1">
      <c r="A25" s="137" t="s">
        <v>22</v>
      </c>
      <c r="B25" s="138"/>
      <c r="C25" s="57"/>
      <c r="D25" s="58">
        <v>1417540</v>
      </c>
      <c r="E25" s="58">
        <v>1449909</v>
      </c>
      <c r="F25" s="58">
        <v>1109930</v>
      </c>
      <c r="G25" s="58">
        <v>1385254</v>
      </c>
      <c r="I25" s="16">
        <f t="shared" si="4"/>
        <v>7540</v>
      </c>
      <c r="J25" s="16">
        <f t="shared" si="4"/>
        <v>9909</v>
      </c>
      <c r="K25" s="16">
        <f t="shared" si="4"/>
        <v>9930</v>
      </c>
      <c r="L25" s="16">
        <f t="shared" si="4"/>
        <v>5254</v>
      </c>
      <c r="N25" s="2">
        <f t="shared" si="3"/>
        <v>1417540</v>
      </c>
      <c r="O25" s="2">
        <f t="shared" si="3"/>
        <v>1449909</v>
      </c>
      <c r="P25" s="2">
        <f t="shared" si="3"/>
        <v>1109930</v>
      </c>
      <c r="Q25" s="2">
        <f t="shared" si="3"/>
        <v>1385254</v>
      </c>
    </row>
    <row r="26" spans="1:17" ht="25.5" customHeight="1" thickBot="1">
      <c r="A26" s="127" t="s">
        <v>23</v>
      </c>
      <c r="B26" s="128"/>
      <c r="C26" s="57"/>
      <c r="D26" s="59">
        <v>582195</v>
      </c>
      <c r="E26" s="59">
        <v>479143</v>
      </c>
      <c r="F26" s="59">
        <v>489430</v>
      </c>
      <c r="G26" s="59">
        <v>518592</v>
      </c>
      <c r="I26" s="16">
        <f t="shared" si="4"/>
        <v>195</v>
      </c>
      <c r="J26" s="16">
        <f t="shared" si="4"/>
        <v>143</v>
      </c>
      <c r="K26" s="16">
        <f t="shared" si="4"/>
        <v>430</v>
      </c>
      <c r="L26" s="16">
        <f t="shared" si="4"/>
        <v>592</v>
      </c>
      <c r="N26" s="2">
        <f t="shared" si="3"/>
        <v>582195</v>
      </c>
      <c r="O26" s="2">
        <f t="shared" si="3"/>
        <v>479143</v>
      </c>
      <c r="P26" s="2">
        <f t="shared" si="3"/>
        <v>489430</v>
      </c>
      <c r="Q26" s="2">
        <f t="shared" si="3"/>
        <v>518592</v>
      </c>
    </row>
    <row r="27" spans="1:17" ht="15.75" customHeight="1" thickBot="1">
      <c r="A27" s="127" t="s">
        <v>24</v>
      </c>
      <c r="B27" s="128"/>
      <c r="C27" s="57"/>
      <c r="D27" s="60"/>
      <c r="E27" s="60"/>
      <c r="F27" s="60"/>
      <c r="G27" s="60"/>
      <c r="I27" s="16" t="e">
        <f t="shared" si="4"/>
        <v>#VALUE!</v>
      </c>
      <c r="J27" s="16" t="e">
        <f t="shared" si="4"/>
        <v>#VALUE!</v>
      </c>
      <c r="K27" s="16" t="e">
        <f t="shared" si="4"/>
        <v>#VALUE!</v>
      </c>
      <c r="L27" s="16" t="e">
        <f t="shared" si="4"/>
        <v>#VALUE!</v>
      </c>
      <c r="N27" s="2">
        <f t="shared" si="3"/>
        <v>0</v>
      </c>
      <c r="O27" s="2">
        <f t="shared" si="3"/>
        <v>0</v>
      </c>
      <c r="P27" s="2">
        <f t="shared" si="3"/>
        <v>0</v>
      </c>
      <c r="Q27" s="2">
        <f t="shared" si="3"/>
        <v>0</v>
      </c>
    </row>
    <row r="28" spans="1:17" ht="30" customHeight="1" thickBot="1">
      <c r="A28" s="127" t="s">
        <v>25</v>
      </c>
      <c r="B28" s="128"/>
      <c r="C28" s="57"/>
      <c r="D28" s="59">
        <v>725243</v>
      </c>
      <c r="E28" s="59">
        <v>754880</v>
      </c>
      <c r="F28" s="59">
        <v>155190</v>
      </c>
      <c r="G28" s="59">
        <v>477906</v>
      </c>
      <c r="I28" s="16">
        <f t="shared" si="4"/>
        <v>243</v>
      </c>
      <c r="J28" s="16">
        <f t="shared" si="4"/>
        <v>880</v>
      </c>
      <c r="K28" s="16">
        <f t="shared" si="4"/>
        <v>190</v>
      </c>
      <c r="L28" s="16">
        <f t="shared" si="4"/>
        <v>906</v>
      </c>
      <c r="N28" s="2">
        <f t="shared" si="3"/>
        <v>725243</v>
      </c>
      <c r="O28" s="2">
        <f t="shared" si="3"/>
        <v>754880</v>
      </c>
      <c r="P28" s="2">
        <f t="shared" si="3"/>
        <v>155190</v>
      </c>
      <c r="Q28" s="2">
        <f t="shared" si="3"/>
        <v>477906</v>
      </c>
    </row>
    <row r="29" spans="1:17" ht="15" customHeight="1" thickBot="1">
      <c r="A29" s="137" t="s">
        <v>26</v>
      </c>
      <c r="B29" s="138"/>
      <c r="C29" s="57"/>
      <c r="D29" s="58">
        <v>3326865</v>
      </c>
      <c r="E29" s="58">
        <v>3274072</v>
      </c>
      <c r="F29" s="58">
        <v>3017826</v>
      </c>
      <c r="G29" s="58">
        <v>2702315</v>
      </c>
      <c r="I29" s="16">
        <f t="shared" si="4"/>
        <v>6865</v>
      </c>
      <c r="J29" s="16">
        <f t="shared" si="4"/>
        <v>4072</v>
      </c>
      <c r="K29" s="16">
        <f t="shared" si="4"/>
        <v>7826</v>
      </c>
      <c r="L29" s="16">
        <f t="shared" si="4"/>
        <v>2315</v>
      </c>
      <c r="N29" s="2">
        <f t="shared" si="3"/>
        <v>3326865</v>
      </c>
      <c r="O29" s="2">
        <f t="shared" si="3"/>
        <v>3274072</v>
      </c>
      <c r="P29" s="2">
        <f t="shared" si="3"/>
        <v>3017826</v>
      </c>
      <c r="Q29" s="2">
        <f t="shared" si="3"/>
        <v>2702315</v>
      </c>
    </row>
    <row r="30" spans="1:17" ht="15" customHeight="1" thickBot="1">
      <c r="A30" s="137" t="s">
        <v>27</v>
      </c>
      <c r="B30" s="138"/>
      <c r="C30" s="57"/>
      <c r="D30" s="58">
        <v>1973636</v>
      </c>
      <c r="E30" s="58">
        <v>1978297</v>
      </c>
      <c r="F30" s="58">
        <v>1708818</v>
      </c>
      <c r="G30" s="58">
        <v>1308353</v>
      </c>
      <c r="I30" s="16">
        <f t="shared" si="4"/>
        <v>3636</v>
      </c>
      <c r="J30" s="16">
        <f t="shared" si="4"/>
        <v>8297</v>
      </c>
      <c r="K30" s="16">
        <f t="shared" si="4"/>
        <v>8818</v>
      </c>
      <c r="L30" s="16">
        <f t="shared" si="4"/>
        <v>8353</v>
      </c>
      <c r="N30" s="2">
        <f t="shared" si="3"/>
        <v>1973636</v>
      </c>
      <c r="O30" s="2">
        <f t="shared" si="3"/>
        <v>1978297</v>
      </c>
      <c r="P30" s="2">
        <f t="shared" si="3"/>
        <v>1708818</v>
      </c>
      <c r="Q30" s="2">
        <f t="shared" si="3"/>
        <v>1308353</v>
      </c>
    </row>
    <row r="31" spans="1:17" ht="15" customHeight="1" thickBot="1">
      <c r="A31" s="127" t="s">
        <v>28</v>
      </c>
      <c r="B31" s="128"/>
      <c r="C31" s="57"/>
      <c r="D31" s="59">
        <v>1855015</v>
      </c>
      <c r="E31" s="59">
        <v>1639411</v>
      </c>
      <c r="F31" s="59">
        <v>1486752</v>
      </c>
      <c r="G31" s="59">
        <v>1232275</v>
      </c>
      <c r="I31" s="16">
        <f t="shared" si="4"/>
        <v>5015</v>
      </c>
      <c r="J31" s="16">
        <f t="shared" si="4"/>
        <v>9411</v>
      </c>
      <c r="K31" s="16">
        <f t="shared" si="4"/>
        <v>6752</v>
      </c>
      <c r="L31" s="16">
        <f t="shared" si="4"/>
        <v>2275</v>
      </c>
      <c r="N31" s="2">
        <f t="shared" si="3"/>
        <v>1855015</v>
      </c>
      <c r="O31" s="2">
        <f t="shared" si="3"/>
        <v>1639411</v>
      </c>
      <c r="P31" s="2">
        <f t="shared" si="3"/>
        <v>1486752</v>
      </c>
      <c r="Q31" s="2">
        <f t="shared" si="3"/>
        <v>1232275</v>
      </c>
    </row>
    <row r="32" spans="1:17" ht="15.75" customHeight="1" thickBot="1">
      <c r="A32" s="127" t="s">
        <v>29</v>
      </c>
      <c r="B32" s="128"/>
      <c r="C32" s="57"/>
      <c r="D32" s="59">
        <v>118621</v>
      </c>
      <c r="E32" s="59">
        <v>338886</v>
      </c>
      <c r="F32" s="59">
        <v>222066</v>
      </c>
      <c r="G32" s="59">
        <v>76078</v>
      </c>
      <c r="I32" s="16">
        <f t="shared" si="4"/>
        <v>621</v>
      </c>
      <c r="J32" s="16">
        <f t="shared" si="4"/>
        <v>886</v>
      </c>
      <c r="K32" s="16">
        <f t="shared" si="4"/>
        <v>66</v>
      </c>
      <c r="L32" s="16">
        <f t="shared" si="4"/>
        <v>78</v>
      </c>
      <c r="N32" s="2">
        <f t="shared" si="3"/>
        <v>118621</v>
      </c>
      <c r="O32" s="2">
        <f t="shared" si="3"/>
        <v>338886</v>
      </c>
      <c r="P32" s="2">
        <f t="shared" si="3"/>
        <v>222066</v>
      </c>
      <c r="Q32" s="2">
        <f t="shared" si="3"/>
        <v>76078</v>
      </c>
    </row>
    <row r="33" spans="1:18" ht="15" customHeight="1" thickBot="1">
      <c r="A33" s="137" t="s">
        <v>30</v>
      </c>
      <c r="B33" s="138"/>
      <c r="C33" s="57"/>
      <c r="D33" s="58">
        <v>1352818</v>
      </c>
      <c r="E33" s="58">
        <v>1295775</v>
      </c>
      <c r="F33" s="58">
        <v>1309008</v>
      </c>
      <c r="G33" s="58">
        <v>1393962</v>
      </c>
      <c r="I33" s="16">
        <f t="shared" si="4"/>
        <v>2818</v>
      </c>
      <c r="J33" s="16">
        <f t="shared" si="4"/>
        <v>5775</v>
      </c>
      <c r="K33" s="16">
        <f t="shared" si="4"/>
        <v>9008</v>
      </c>
      <c r="L33" s="16">
        <f t="shared" si="4"/>
        <v>3962</v>
      </c>
      <c r="N33" s="2">
        <f t="shared" si="3"/>
        <v>1352818</v>
      </c>
      <c r="O33" s="2">
        <f t="shared" si="3"/>
        <v>1295775</v>
      </c>
      <c r="P33" s="2">
        <f t="shared" si="3"/>
        <v>1309008</v>
      </c>
      <c r="Q33" s="2">
        <f t="shared" si="3"/>
        <v>1393962</v>
      </c>
      <c r="R33" s="16"/>
    </row>
    <row r="34" spans="1:18" ht="30" customHeight="1" thickBot="1">
      <c r="A34" s="127" t="s">
        <v>31</v>
      </c>
      <c r="B34" s="128"/>
      <c r="C34" s="57"/>
      <c r="D34" s="59">
        <v>660000</v>
      </c>
      <c r="E34" s="59">
        <v>660000</v>
      </c>
      <c r="F34" s="59">
        <v>660000</v>
      </c>
      <c r="G34" s="59">
        <v>1250446</v>
      </c>
      <c r="I34" s="16">
        <f t="shared" si="4"/>
        <v>0</v>
      </c>
      <c r="J34" s="16">
        <f t="shared" si="4"/>
        <v>0</v>
      </c>
      <c r="K34" s="16">
        <f t="shared" si="4"/>
        <v>0</v>
      </c>
      <c r="L34" s="16">
        <f t="shared" si="4"/>
        <v>446</v>
      </c>
      <c r="N34" s="2">
        <f t="shared" si="3"/>
        <v>660000</v>
      </c>
      <c r="O34" s="2">
        <f t="shared" si="3"/>
        <v>660000</v>
      </c>
      <c r="P34" s="2">
        <f t="shared" si="3"/>
        <v>660000</v>
      </c>
      <c r="Q34" s="2">
        <f t="shared" si="3"/>
        <v>1250446</v>
      </c>
    </row>
    <row r="35" spans="1:18" ht="30" customHeight="1" thickBot="1">
      <c r="A35" s="127" t="s">
        <v>32</v>
      </c>
      <c r="B35" s="128"/>
      <c r="C35" s="57"/>
      <c r="D35" s="59">
        <v>611965</v>
      </c>
      <c r="E35" s="59">
        <v>611965</v>
      </c>
      <c r="F35" s="59">
        <v>611965</v>
      </c>
      <c r="G35" s="59">
        <v>21519</v>
      </c>
      <c r="I35" s="16">
        <f t="shared" si="4"/>
        <v>965</v>
      </c>
      <c r="J35" s="16">
        <f t="shared" si="4"/>
        <v>965</v>
      </c>
      <c r="K35" s="16">
        <f t="shared" si="4"/>
        <v>965</v>
      </c>
      <c r="L35" s="16">
        <f t="shared" si="4"/>
        <v>19</v>
      </c>
      <c r="N35" s="2">
        <f t="shared" si="3"/>
        <v>611965</v>
      </c>
      <c r="O35" s="2">
        <f t="shared" si="3"/>
        <v>611965</v>
      </c>
      <c r="P35" s="2">
        <f t="shared" si="3"/>
        <v>611965</v>
      </c>
      <c r="Q35" s="2">
        <f t="shared" si="3"/>
        <v>21519</v>
      </c>
    </row>
    <row r="36" spans="1:18" ht="37.5" customHeight="1" thickBot="1">
      <c r="A36" s="127" t="s">
        <v>33</v>
      </c>
      <c r="B36" s="128"/>
      <c r="C36" s="57"/>
      <c r="D36" s="59">
        <v>108270</v>
      </c>
      <c r="E36" s="59">
        <v>21750</v>
      </c>
      <c r="F36" s="59">
        <v>69992</v>
      </c>
      <c r="G36" s="59">
        <v>153314</v>
      </c>
      <c r="I36" s="16">
        <f t="shared" si="4"/>
        <v>270</v>
      </c>
      <c r="J36" s="16">
        <f t="shared" si="4"/>
        <v>50</v>
      </c>
      <c r="K36" s="16">
        <f t="shared" si="4"/>
        <v>92</v>
      </c>
      <c r="L36" s="16">
        <f t="shared" si="4"/>
        <v>314</v>
      </c>
      <c r="N36" s="2">
        <f t="shared" si="3"/>
        <v>108270</v>
      </c>
      <c r="O36" s="2">
        <f t="shared" si="3"/>
        <v>21750</v>
      </c>
      <c r="P36" s="2">
        <f t="shared" si="3"/>
        <v>69992</v>
      </c>
      <c r="Q36" s="2">
        <f t="shared" si="3"/>
        <v>153314</v>
      </c>
    </row>
    <row r="37" spans="1:18" ht="30" customHeight="1" thickBot="1">
      <c r="A37" s="137" t="s">
        <v>34</v>
      </c>
      <c r="B37" s="138"/>
      <c r="C37" s="57"/>
      <c r="D37" s="62">
        <v>411</v>
      </c>
      <c r="E37" s="62"/>
      <c r="F37" s="62"/>
      <c r="G37" s="62"/>
      <c r="I37" s="16" t="e">
        <f t="shared" si="4"/>
        <v>#VALUE!</v>
      </c>
      <c r="J37" s="16" t="e">
        <f t="shared" si="4"/>
        <v>#VALUE!</v>
      </c>
      <c r="K37" s="16" t="e">
        <f t="shared" si="4"/>
        <v>#VALUE!</v>
      </c>
      <c r="L37" s="16" t="e">
        <f t="shared" si="4"/>
        <v>#VALUE!</v>
      </c>
      <c r="N37" s="2">
        <f t="shared" si="3"/>
        <v>411</v>
      </c>
      <c r="O37" s="2">
        <f t="shared" si="3"/>
        <v>0</v>
      </c>
      <c r="P37" s="2">
        <f t="shared" si="3"/>
        <v>0</v>
      </c>
      <c r="Q37" s="2">
        <f t="shared" si="3"/>
        <v>0</v>
      </c>
    </row>
    <row r="38" spans="1:18" ht="30" customHeight="1" thickBot="1">
      <c r="A38" s="137" t="s">
        <v>35</v>
      </c>
      <c r="B38" s="138"/>
      <c r="C38" s="57"/>
      <c r="D38" s="58">
        <v>3326865</v>
      </c>
      <c r="E38" s="58">
        <v>3274072</v>
      </c>
      <c r="F38" s="58">
        <v>3017826</v>
      </c>
      <c r="G38" s="58">
        <v>2702315</v>
      </c>
      <c r="I38" s="16">
        <f t="shared" si="4"/>
        <v>6865</v>
      </c>
      <c r="J38" s="16">
        <f t="shared" si="4"/>
        <v>4072</v>
      </c>
      <c r="K38" s="16">
        <f t="shared" si="4"/>
        <v>7826</v>
      </c>
      <c r="L38" s="16">
        <f t="shared" si="4"/>
        <v>2315</v>
      </c>
      <c r="N38" s="2">
        <f t="shared" si="3"/>
        <v>3326865</v>
      </c>
      <c r="O38" s="2">
        <f t="shared" si="3"/>
        <v>3274072</v>
      </c>
      <c r="P38" s="2">
        <f t="shared" si="3"/>
        <v>3017826</v>
      </c>
      <c r="Q38" s="2">
        <f t="shared" si="3"/>
        <v>2702315</v>
      </c>
    </row>
    <row r="39" spans="1:18">
      <c r="A39" t="s">
        <v>1748</v>
      </c>
      <c r="B39"/>
      <c r="C39"/>
      <c r="D39"/>
      <c r="E39"/>
      <c r="F39"/>
      <c r="G39"/>
    </row>
  </sheetData>
  <mergeCells count="37">
    <mergeCell ref="A38:B38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G17"/>
    <mergeCell ref="A18:C18"/>
    <mergeCell ref="A19:B19"/>
    <mergeCell ref="A8:B8"/>
    <mergeCell ref="A9:B9"/>
    <mergeCell ref="A10:B10"/>
    <mergeCell ref="A11:B11"/>
    <mergeCell ref="A12:B12"/>
    <mergeCell ref="A13:B13"/>
    <mergeCell ref="A1:C2"/>
    <mergeCell ref="A3:B3"/>
    <mergeCell ref="A4:B4"/>
    <mergeCell ref="A5:B5"/>
    <mergeCell ref="A6:B6"/>
    <mergeCell ref="A7:B7"/>
  </mergeCells>
  <pageMargins left="0.7" right="0.7" top="0.75" bottom="0.75" header="0.3" footer="0.3"/>
  <pageSetup orientation="portrait" horizont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workbookViewId="0">
      <pane xSplit="3" ySplit="1" topLeftCell="F2" activePane="bottomRight" state="frozen"/>
      <selection activeCell="K58" sqref="K58"/>
      <selection pane="topRight" activeCell="K58" sqref="K58"/>
      <selection pane="bottomLeft" activeCell="K58" sqref="K58"/>
      <selection pane="bottomRight" activeCell="K58" sqref="K58"/>
    </sheetView>
  </sheetViews>
  <sheetFormatPr defaultColWidth="8.85546875" defaultRowHeight="15"/>
  <cols>
    <col min="1" max="1" width="11.42578125" style="15" customWidth="1"/>
    <col min="2" max="3" width="8.85546875" style="15"/>
    <col min="4" max="6" width="15.42578125" style="15" bestFit="1" customWidth="1"/>
    <col min="7" max="7" width="16.140625" style="15" bestFit="1" customWidth="1"/>
    <col min="8" max="8" width="12.85546875" style="15" customWidth="1"/>
    <col min="9" max="9" width="11.42578125" style="15" customWidth="1"/>
    <col min="10" max="10" width="8.85546875" style="15"/>
    <col min="11" max="11" width="16.140625" style="15" customWidth="1"/>
    <col min="12" max="14" width="15.42578125" style="15" bestFit="1" customWidth="1"/>
    <col min="15" max="15" width="8.85546875" style="15"/>
    <col min="16" max="19" width="13.140625" style="1" bestFit="1" customWidth="1"/>
    <col min="20" max="23" width="12.140625" style="1" bestFit="1" customWidth="1"/>
    <col min="24" max="24" width="8.85546875" style="15"/>
    <col min="25" max="32" width="14.140625" style="15" bestFit="1" customWidth="1"/>
    <col min="33" max="16384" width="8.85546875" style="15"/>
  </cols>
  <sheetData>
    <row r="1" spans="1:32" ht="49.5" customHeight="1">
      <c r="A1" s="129" t="s">
        <v>0</v>
      </c>
      <c r="B1" s="130"/>
      <c r="C1" s="131"/>
      <c r="D1" s="55" t="s">
        <v>1424</v>
      </c>
      <c r="E1" s="55" t="s">
        <v>1573</v>
      </c>
      <c r="F1" s="55" t="s">
        <v>1611</v>
      </c>
      <c r="G1" s="55" t="s">
        <v>1612</v>
      </c>
      <c r="H1" s="143" t="s">
        <v>0</v>
      </c>
      <c r="I1" s="130"/>
      <c r="J1" s="131"/>
      <c r="K1" s="55" t="s">
        <v>1425</v>
      </c>
      <c r="L1" s="55" t="s">
        <v>1421</v>
      </c>
      <c r="M1" s="55" t="s">
        <v>1422</v>
      </c>
      <c r="N1" s="55" t="s">
        <v>1423</v>
      </c>
      <c r="P1" s="1" t="str">
        <f>REPLACE(D1,11,27,"")</f>
        <v>Quý 3/2017</v>
      </c>
      <c r="Q1" s="1" t="str">
        <f>REPLACE(E1,11,27,"")</f>
        <v>Quý 4/2017</v>
      </c>
      <c r="R1" s="1" t="str">
        <f>REPLACE(F1,11,27,"")</f>
        <v>Quý 1/2018</v>
      </c>
      <c r="S1" s="1" t="str">
        <f>REPLACE(G1,11,27,"")</f>
        <v>Quý 2/2018</v>
      </c>
      <c r="T1" s="1" t="str">
        <f>REPLACE(K1,11,27,"")</f>
        <v>Quý 3/2016</v>
      </c>
      <c r="U1" s="1" t="str">
        <f>REPLACE(L1,11,27,"")</f>
        <v>Quý 4/2016</v>
      </c>
      <c r="V1" s="1" t="str">
        <f>REPLACE(M1,11,27,"")</f>
        <v>Quý 1/2017</v>
      </c>
      <c r="W1" s="1" t="str">
        <f>REPLACE(N1,11,27,"")</f>
        <v>Quý 2/2017</v>
      </c>
      <c r="Y1" s="3" t="str">
        <f>T1</f>
        <v>Quý 3/2016</v>
      </c>
      <c r="Z1" s="3" t="str">
        <f>U1</f>
        <v>Quý 4/2016</v>
      </c>
      <c r="AA1" s="3" t="str">
        <f>V1</f>
        <v>Quý 1/2017</v>
      </c>
      <c r="AB1" s="3" t="str">
        <f>W1</f>
        <v>Quý 2/2017</v>
      </c>
      <c r="AC1" s="3" t="str">
        <f>P1</f>
        <v>Quý 3/2017</v>
      </c>
      <c r="AD1" s="3" t="str">
        <f>Q1</f>
        <v>Quý 4/2017</v>
      </c>
      <c r="AE1" s="3" t="str">
        <f>R1</f>
        <v>Quý 1/2018</v>
      </c>
      <c r="AF1" s="3" t="str">
        <f>S1</f>
        <v>Quý 2/2018</v>
      </c>
    </row>
    <row r="2" spans="1:32" ht="49.5" customHeight="1" thickBot="1">
      <c r="A2" s="132"/>
      <c r="B2" s="133"/>
      <c r="C2" s="134"/>
      <c r="D2" s="56" t="s">
        <v>1670</v>
      </c>
      <c r="E2" s="56" t="s">
        <v>1671</v>
      </c>
      <c r="F2" s="56" t="s">
        <v>1672</v>
      </c>
      <c r="G2" s="56" t="s">
        <v>1669</v>
      </c>
      <c r="H2" s="144"/>
      <c r="I2" s="133"/>
      <c r="J2" s="134"/>
      <c r="K2" s="56" t="s">
        <v>1670</v>
      </c>
      <c r="L2" s="56" t="s">
        <v>1671</v>
      </c>
      <c r="M2" s="56" t="s">
        <v>1672</v>
      </c>
      <c r="N2" s="56" t="s">
        <v>1669</v>
      </c>
      <c r="Y2" s="3"/>
      <c r="Z2" s="3"/>
      <c r="AA2" s="3"/>
      <c r="AB2" s="3"/>
      <c r="AC2" s="3"/>
      <c r="AD2" s="3"/>
      <c r="AE2" s="3"/>
      <c r="AF2" s="3"/>
    </row>
    <row r="3" spans="1:32" ht="61.5" customHeight="1" thickBot="1">
      <c r="A3" s="135" t="s">
        <v>1</v>
      </c>
      <c r="B3" s="136"/>
      <c r="C3" s="57"/>
      <c r="D3" s="58">
        <v>737513</v>
      </c>
      <c r="E3" s="58">
        <v>850652</v>
      </c>
      <c r="F3" s="58">
        <v>814731</v>
      </c>
      <c r="G3" s="58">
        <v>868516</v>
      </c>
      <c r="H3" s="135" t="s">
        <v>1</v>
      </c>
      <c r="I3" s="136"/>
      <c r="J3" s="57"/>
      <c r="K3" s="58">
        <v>726401</v>
      </c>
      <c r="L3" s="58">
        <v>756944</v>
      </c>
      <c r="M3" s="58">
        <v>697998</v>
      </c>
      <c r="N3" s="58">
        <v>668098</v>
      </c>
      <c r="P3" s="2">
        <f>REPLACE(D3,1,3,"")/1</f>
        <v>513</v>
      </c>
      <c r="Q3" s="2">
        <f t="shared" ref="Q3:S16" si="0">REPLACE(E3,1,3,"")/1</f>
        <v>652</v>
      </c>
      <c r="R3" s="2">
        <f t="shared" si="0"/>
        <v>731</v>
      </c>
      <c r="S3" s="2">
        <f t="shared" si="0"/>
        <v>516</v>
      </c>
      <c r="T3" s="2">
        <f>REPLACE(K3,1,3,"")/1</f>
        <v>401</v>
      </c>
      <c r="U3" s="2">
        <f t="shared" ref="U3:W16" si="1">REPLACE(L3,1,3,"")/1</f>
        <v>944</v>
      </c>
      <c r="V3" s="2">
        <f t="shared" si="1"/>
        <v>998</v>
      </c>
      <c r="W3" s="2">
        <f t="shared" si="1"/>
        <v>98</v>
      </c>
      <c r="Y3" s="3">
        <f>K3</f>
        <v>726401</v>
      </c>
      <c r="Z3" s="3">
        <f t="shared" ref="Z3:AB17" si="2">L3</f>
        <v>756944</v>
      </c>
      <c r="AA3" s="3">
        <f t="shared" si="2"/>
        <v>697998</v>
      </c>
      <c r="AB3" s="3">
        <f t="shared" si="2"/>
        <v>668098</v>
      </c>
      <c r="AC3" s="3">
        <f>D3</f>
        <v>737513</v>
      </c>
      <c r="AD3" s="3">
        <f t="shared" ref="AD3:AF17" si="3">E3</f>
        <v>850652</v>
      </c>
      <c r="AE3" s="3">
        <f t="shared" si="3"/>
        <v>814731</v>
      </c>
      <c r="AF3" s="3">
        <f t="shared" si="3"/>
        <v>868516</v>
      </c>
    </row>
    <row r="4" spans="1:32" ht="15" customHeight="1" thickBot="1">
      <c r="A4" s="127" t="s">
        <v>2</v>
      </c>
      <c r="B4" s="128"/>
      <c r="C4" s="57"/>
      <c r="D4" s="59">
        <v>646981</v>
      </c>
      <c r="E4" s="59">
        <v>709959</v>
      </c>
      <c r="F4" s="59">
        <v>676345</v>
      </c>
      <c r="G4" s="59">
        <v>744631</v>
      </c>
      <c r="H4" s="127" t="s">
        <v>2</v>
      </c>
      <c r="I4" s="128"/>
      <c r="J4" s="57"/>
      <c r="K4" s="59">
        <v>626172</v>
      </c>
      <c r="L4" s="59">
        <v>668068</v>
      </c>
      <c r="M4" s="59">
        <v>610509</v>
      </c>
      <c r="N4" s="59">
        <v>566882</v>
      </c>
      <c r="P4" s="2">
        <f t="shared" ref="P4:P16" si="4">REPLACE(D4,1,3,"")/1</f>
        <v>981</v>
      </c>
      <c r="Q4" s="2">
        <f t="shared" si="0"/>
        <v>959</v>
      </c>
      <c r="R4" s="2">
        <f t="shared" si="0"/>
        <v>345</v>
      </c>
      <c r="S4" s="2">
        <f t="shared" si="0"/>
        <v>631</v>
      </c>
      <c r="T4" s="2">
        <f t="shared" ref="T4:U16" si="5">REPLACE(K4,1,3,"")/1</f>
        <v>172</v>
      </c>
      <c r="U4" s="2">
        <f t="shared" si="5"/>
        <v>68</v>
      </c>
      <c r="V4" s="2">
        <f t="shared" si="1"/>
        <v>509</v>
      </c>
      <c r="W4" s="2">
        <f t="shared" si="1"/>
        <v>882</v>
      </c>
      <c r="Y4" s="3">
        <f t="shared" ref="Y4:AB38" si="6">K4</f>
        <v>626172</v>
      </c>
      <c r="Z4" s="3">
        <f t="shared" si="2"/>
        <v>668068</v>
      </c>
      <c r="AA4" s="3">
        <f t="shared" si="2"/>
        <v>610509</v>
      </c>
      <c r="AB4" s="3">
        <f t="shared" si="2"/>
        <v>566882</v>
      </c>
      <c r="AC4" s="3">
        <f t="shared" ref="AC4:AF38" si="7">D4</f>
        <v>646981</v>
      </c>
      <c r="AD4" s="3">
        <f t="shared" si="3"/>
        <v>709959</v>
      </c>
      <c r="AE4" s="3">
        <f t="shared" si="3"/>
        <v>676345</v>
      </c>
      <c r="AF4" s="3">
        <f t="shared" si="3"/>
        <v>744631</v>
      </c>
    </row>
    <row r="5" spans="1:32" ht="61.5" customHeight="1" thickBot="1">
      <c r="A5" s="137" t="s">
        <v>3</v>
      </c>
      <c r="B5" s="138"/>
      <c r="C5" s="57"/>
      <c r="D5" s="58">
        <v>90532</v>
      </c>
      <c r="E5" s="58">
        <v>140693</v>
      </c>
      <c r="F5" s="58">
        <v>138386</v>
      </c>
      <c r="G5" s="58">
        <v>123885</v>
      </c>
      <c r="H5" s="137" t="s">
        <v>3</v>
      </c>
      <c r="I5" s="138"/>
      <c r="J5" s="57"/>
      <c r="K5" s="58">
        <v>100229</v>
      </c>
      <c r="L5" s="58">
        <v>88875</v>
      </c>
      <c r="M5" s="58">
        <v>87489</v>
      </c>
      <c r="N5" s="58">
        <v>101216</v>
      </c>
      <c r="P5" s="2">
        <f t="shared" si="4"/>
        <v>32</v>
      </c>
      <c r="Q5" s="2">
        <f t="shared" si="0"/>
        <v>693</v>
      </c>
      <c r="R5" s="2">
        <f t="shared" si="0"/>
        <v>386</v>
      </c>
      <c r="S5" s="2">
        <f t="shared" si="0"/>
        <v>885</v>
      </c>
      <c r="T5" s="2">
        <f t="shared" si="5"/>
        <v>229</v>
      </c>
      <c r="U5" s="2">
        <f t="shared" si="1"/>
        <v>75</v>
      </c>
      <c r="V5" s="2">
        <f t="shared" si="1"/>
        <v>89</v>
      </c>
      <c r="W5" s="2">
        <f t="shared" si="1"/>
        <v>216</v>
      </c>
      <c r="Y5" s="3">
        <f t="shared" si="6"/>
        <v>100229</v>
      </c>
      <c r="Z5" s="3">
        <f t="shared" si="2"/>
        <v>88875</v>
      </c>
      <c r="AA5" s="3">
        <f t="shared" si="2"/>
        <v>87489</v>
      </c>
      <c r="AB5" s="3">
        <f t="shared" si="2"/>
        <v>101216</v>
      </c>
      <c r="AC5" s="3">
        <f t="shared" si="7"/>
        <v>90532</v>
      </c>
      <c r="AD5" s="3">
        <f t="shared" si="3"/>
        <v>140693</v>
      </c>
      <c r="AE5" s="3">
        <f t="shared" si="3"/>
        <v>138386</v>
      </c>
      <c r="AF5" s="3">
        <f t="shared" si="3"/>
        <v>123885</v>
      </c>
    </row>
    <row r="6" spans="1:32" ht="37.5" customHeight="1" thickBot="1">
      <c r="A6" s="127" t="s">
        <v>4</v>
      </c>
      <c r="B6" s="128"/>
      <c r="C6" s="57"/>
      <c r="D6" s="59">
        <v>1823</v>
      </c>
      <c r="E6" s="59">
        <v>5849</v>
      </c>
      <c r="F6" s="59">
        <v>1717</v>
      </c>
      <c r="G6" s="59">
        <v>31693</v>
      </c>
      <c r="H6" s="127" t="s">
        <v>4</v>
      </c>
      <c r="I6" s="128"/>
      <c r="J6" s="57"/>
      <c r="K6" s="59">
        <v>4046</v>
      </c>
      <c r="L6" s="59">
        <v>7526</v>
      </c>
      <c r="M6" s="59">
        <v>7035</v>
      </c>
      <c r="N6" s="59">
        <v>4918</v>
      </c>
      <c r="P6" s="2">
        <f t="shared" si="4"/>
        <v>3</v>
      </c>
      <c r="Q6" s="2">
        <f t="shared" si="0"/>
        <v>9</v>
      </c>
      <c r="R6" s="2">
        <f t="shared" si="0"/>
        <v>7</v>
      </c>
      <c r="S6" s="2">
        <f t="shared" si="0"/>
        <v>93</v>
      </c>
      <c r="T6" s="2">
        <f t="shared" si="5"/>
        <v>6</v>
      </c>
      <c r="U6" s="2">
        <f t="shared" si="1"/>
        <v>6</v>
      </c>
      <c r="V6" s="2">
        <f t="shared" si="1"/>
        <v>5</v>
      </c>
      <c r="W6" s="2">
        <f t="shared" si="1"/>
        <v>8</v>
      </c>
      <c r="Y6" s="3">
        <f t="shared" si="6"/>
        <v>4046</v>
      </c>
      <c r="Z6" s="3">
        <f t="shared" si="2"/>
        <v>7526</v>
      </c>
      <c r="AA6" s="3">
        <f t="shared" si="2"/>
        <v>7035</v>
      </c>
      <c r="AB6" s="3">
        <f t="shared" si="2"/>
        <v>4918</v>
      </c>
      <c r="AC6" s="3">
        <f t="shared" si="7"/>
        <v>1823</v>
      </c>
      <c r="AD6" s="3">
        <f t="shared" si="3"/>
        <v>5849</v>
      </c>
      <c r="AE6" s="3">
        <f t="shared" si="3"/>
        <v>1717</v>
      </c>
      <c r="AF6" s="3">
        <f t="shared" si="3"/>
        <v>31693</v>
      </c>
    </row>
    <row r="7" spans="1:32" ht="15" customHeight="1" thickBot="1">
      <c r="A7" s="127" t="s">
        <v>5</v>
      </c>
      <c r="B7" s="128"/>
      <c r="C7" s="57"/>
      <c r="D7" s="59">
        <v>12622</v>
      </c>
      <c r="E7" s="59">
        <v>12262</v>
      </c>
      <c r="F7" s="59">
        <v>9322</v>
      </c>
      <c r="G7" s="59">
        <v>23373</v>
      </c>
      <c r="H7" s="127" t="s">
        <v>5</v>
      </c>
      <c r="I7" s="128"/>
      <c r="J7" s="57"/>
      <c r="K7" s="59">
        <v>17748</v>
      </c>
      <c r="L7" s="59">
        <v>27694</v>
      </c>
      <c r="M7" s="59">
        <v>19241</v>
      </c>
      <c r="N7" s="59">
        <v>19716</v>
      </c>
      <c r="P7" s="2">
        <f t="shared" si="4"/>
        <v>22</v>
      </c>
      <c r="Q7" s="2">
        <f t="shared" si="0"/>
        <v>62</v>
      </c>
      <c r="R7" s="2">
        <f t="shared" si="0"/>
        <v>2</v>
      </c>
      <c r="S7" s="2">
        <f t="shared" si="0"/>
        <v>73</v>
      </c>
      <c r="T7" s="2">
        <f t="shared" si="5"/>
        <v>48</v>
      </c>
      <c r="U7" s="2">
        <f t="shared" si="1"/>
        <v>94</v>
      </c>
      <c r="V7" s="2">
        <f t="shared" si="1"/>
        <v>41</v>
      </c>
      <c r="W7" s="2">
        <f t="shared" si="1"/>
        <v>16</v>
      </c>
      <c r="Y7" s="3">
        <f t="shared" si="6"/>
        <v>17748</v>
      </c>
      <c r="Z7" s="3">
        <f t="shared" si="2"/>
        <v>27694</v>
      </c>
      <c r="AA7" s="3">
        <f t="shared" si="2"/>
        <v>19241</v>
      </c>
      <c r="AB7" s="3">
        <f t="shared" si="2"/>
        <v>19716</v>
      </c>
      <c r="AC7" s="3">
        <f t="shared" si="7"/>
        <v>12622</v>
      </c>
      <c r="AD7" s="3">
        <f t="shared" si="3"/>
        <v>12262</v>
      </c>
      <c r="AE7" s="3">
        <f t="shared" si="3"/>
        <v>9322</v>
      </c>
      <c r="AF7" s="3">
        <f t="shared" si="3"/>
        <v>23373</v>
      </c>
    </row>
    <row r="8" spans="1:32" ht="15.75" customHeight="1" thickBot="1">
      <c r="A8" s="127" t="s">
        <v>6</v>
      </c>
      <c r="B8" s="128"/>
      <c r="C8" s="57"/>
      <c r="D8" s="59">
        <v>30829</v>
      </c>
      <c r="E8" s="59">
        <v>50462</v>
      </c>
      <c r="F8" s="59">
        <v>34951</v>
      </c>
      <c r="G8" s="59">
        <v>45368</v>
      </c>
      <c r="H8" s="127" t="s">
        <v>6</v>
      </c>
      <c r="I8" s="128"/>
      <c r="J8" s="57"/>
      <c r="K8" s="59">
        <v>32719</v>
      </c>
      <c r="L8" s="59">
        <v>40522</v>
      </c>
      <c r="M8" s="59">
        <v>30819</v>
      </c>
      <c r="N8" s="59">
        <v>34915</v>
      </c>
      <c r="P8" s="2">
        <f t="shared" si="4"/>
        <v>29</v>
      </c>
      <c r="Q8" s="2">
        <f t="shared" si="0"/>
        <v>62</v>
      </c>
      <c r="R8" s="2">
        <f t="shared" si="0"/>
        <v>51</v>
      </c>
      <c r="S8" s="2">
        <f t="shared" si="0"/>
        <v>68</v>
      </c>
      <c r="T8" s="2">
        <f t="shared" si="5"/>
        <v>19</v>
      </c>
      <c r="U8" s="2">
        <f t="shared" si="1"/>
        <v>22</v>
      </c>
      <c r="V8" s="2">
        <f t="shared" si="1"/>
        <v>19</v>
      </c>
      <c r="W8" s="2">
        <f t="shared" si="1"/>
        <v>15</v>
      </c>
      <c r="Y8" s="3">
        <f t="shared" si="6"/>
        <v>32719</v>
      </c>
      <c r="Z8" s="3">
        <f t="shared" si="2"/>
        <v>40522</v>
      </c>
      <c r="AA8" s="3">
        <f t="shared" si="2"/>
        <v>30819</v>
      </c>
      <c r="AB8" s="3">
        <f t="shared" si="2"/>
        <v>34915</v>
      </c>
      <c r="AC8" s="3">
        <f t="shared" si="7"/>
        <v>30829</v>
      </c>
      <c r="AD8" s="3">
        <f t="shared" si="3"/>
        <v>50462</v>
      </c>
      <c r="AE8" s="3">
        <f t="shared" si="3"/>
        <v>34951</v>
      </c>
      <c r="AF8" s="3">
        <f t="shared" si="3"/>
        <v>45368</v>
      </c>
    </row>
    <row r="9" spans="1:32" ht="37.5" customHeight="1" thickBot="1">
      <c r="A9" s="127" t="s">
        <v>7</v>
      </c>
      <c r="B9" s="128"/>
      <c r="C9" s="57"/>
      <c r="D9" s="59">
        <v>3744</v>
      </c>
      <c r="E9" s="59">
        <v>26291</v>
      </c>
      <c r="F9" s="59">
        <v>8236</v>
      </c>
      <c r="G9" s="59">
        <v>-39511</v>
      </c>
      <c r="H9" s="127" t="s">
        <v>7</v>
      </c>
      <c r="I9" s="128"/>
      <c r="J9" s="57"/>
      <c r="K9" s="59">
        <v>29336</v>
      </c>
      <c r="L9" s="59">
        <v>23540</v>
      </c>
      <c r="M9" s="59">
        <v>10866</v>
      </c>
      <c r="N9" s="59">
        <v>-1522</v>
      </c>
      <c r="P9" s="2">
        <f t="shared" si="4"/>
        <v>4</v>
      </c>
      <c r="Q9" s="2">
        <f t="shared" si="0"/>
        <v>91</v>
      </c>
      <c r="R9" s="2">
        <f t="shared" si="0"/>
        <v>6</v>
      </c>
      <c r="S9" s="2">
        <f t="shared" si="0"/>
        <v>511</v>
      </c>
      <c r="T9" s="2">
        <f t="shared" si="5"/>
        <v>36</v>
      </c>
      <c r="U9" s="2">
        <f t="shared" si="1"/>
        <v>40</v>
      </c>
      <c r="V9" s="2">
        <f t="shared" si="1"/>
        <v>66</v>
      </c>
      <c r="W9" s="2">
        <f t="shared" si="1"/>
        <v>22</v>
      </c>
      <c r="Y9" s="3">
        <f t="shared" si="6"/>
        <v>29336</v>
      </c>
      <c r="Z9" s="3">
        <f t="shared" si="2"/>
        <v>23540</v>
      </c>
      <c r="AA9" s="3">
        <f t="shared" si="2"/>
        <v>10866</v>
      </c>
      <c r="AB9" s="3">
        <f t="shared" si="2"/>
        <v>-1522</v>
      </c>
      <c r="AC9" s="3">
        <f t="shared" si="7"/>
        <v>3744</v>
      </c>
      <c r="AD9" s="3">
        <f t="shared" si="3"/>
        <v>26291</v>
      </c>
      <c r="AE9" s="3">
        <f t="shared" si="3"/>
        <v>8236</v>
      </c>
      <c r="AF9" s="3">
        <f t="shared" si="3"/>
        <v>-39511</v>
      </c>
    </row>
    <row r="10" spans="1:32" ht="61.5" customHeight="1" thickBot="1">
      <c r="A10" s="137" t="s">
        <v>8</v>
      </c>
      <c r="B10" s="138"/>
      <c r="C10" s="57"/>
      <c r="D10" s="58">
        <v>45161</v>
      </c>
      <c r="E10" s="58">
        <v>56344</v>
      </c>
      <c r="F10" s="58">
        <v>87594</v>
      </c>
      <c r="G10" s="58">
        <v>126158</v>
      </c>
      <c r="H10" s="137" t="s">
        <v>8</v>
      </c>
      <c r="I10" s="138"/>
      <c r="J10" s="57"/>
      <c r="K10" s="58">
        <v>138126</v>
      </c>
      <c r="L10" s="58">
        <v>1897</v>
      </c>
      <c r="M10" s="58">
        <v>33597</v>
      </c>
      <c r="N10" s="58">
        <v>49450</v>
      </c>
      <c r="P10" s="2">
        <f t="shared" si="4"/>
        <v>61</v>
      </c>
      <c r="Q10" s="2">
        <f t="shared" si="0"/>
        <v>44</v>
      </c>
      <c r="R10" s="2">
        <f t="shared" si="0"/>
        <v>94</v>
      </c>
      <c r="S10" s="2">
        <f t="shared" si="0"/>
        <v>158</v>
      </c>
      <c r="T10" s="2">
        <f t="shared" si="5"/>
        <v>126</v>
      </c>
      <c r="U10" s="2">
        <f t="shared" si="1"/>
        <v>7</v>
      </c>
      <c r="V10" s="2">
        <f t="shared" si="1"/>
        <v>97</v>
      </c>
      <c r="W10" s="2">
        <f t="shared" si="1"/>
        <v>50</v>
      </c>
      <c r="Y10" s="3">
        <f t="shared" si="6"/>
        <v>138126</v>
      </c>
      <c r="Z10" s="3">
        <f t="shared" si="2"/>
        <v>1897</v>
      </c>
      <c r="AA10" s="3">
        <f t="shared" si="2"/>
        <v>33597</v>
      </c>
      <c r="AB10" s="3">
        <f t="shared" si="2"/>
        <v>49450</v>
      </c>
      <c r="AC10" s="3">
        <f t="shared" si="7"/>
        <v>45161</v>
      </c>
      <c r="AD10" s="3">
        <f t="shared" si="3"/>
        <v>56344</v>
      </c>
      <c r="AE10" s="3">
        <f t="shared" si="3"/>
        <v>87594</v>
      </c>
      <c r="AF10" s="3">
        <f t="shared" si="3"/>
        <v>126158</v>
      </c>
    </row>
    <row r="11" spans="1:32" ht="15" customHeight="1" thickBot="1">
      <c r="A11" s="127" t="s">
        <v>9</v>
      </c>
      <c r="B11" s="128"/>
      <c r="C11" s="57"/>
      <c r="D11" s="59">
        <v>-7190</v>
      </c>
      <c r="E11" s="59">
        <v>-1824</v>
      </c>
      <c r="F11" s="60">
        <v>236</v>
      </c>
      <c r="G11" s="59">
        <v>1180</v>
      </c>
      <c r="H11" s="127" t="s">
        <v>9</v>
      </c>
      <c r="I11" s="128"/>
      <c r="J11" s="57"/>
      <c r="K11" s="59">
        <v>-2017</v>
      </c>
      <c r="L11" s="59">
        <v>1453</v>
      </c>
      <c r="M11" s="59">
        <v>-3258</v>
      </c>
      <c r="N11" s="59">
        <v>-18195</v>
      </c>
      <c r="P11" s="2">
        <f t="shared" si="4"/>
        <v>90</v>
      </c>
      <c r="Q11" s="2">
        <f t="shared" si="0"/>
        <v>24</v>
      </c>
      <c r="R11" s="2" t="e">
        <f t="shared" si="0"/>
        <v>#VALUE!</v>
      </c>
      <c r="S11" s="2">
        <f t="shared" si="0"/>
        <v>0</v>
      </c>
      <c r="T11" s="2">
        <f t="shared" si="5"/>
        <v>17</v>
      </c>
      <c r="U11" s="2">
        <f t="shared" si="1"/>
        <v>3</v>
      </c>
      <c r="V11" s="2">
        <f t="shared" si="1"/>
        <v>58</v>
      </c>
      <c r="W11" s="2">
        <f t="shared" si="1"/>
        <v>195</v>
      </c>
      <c r="Y11" s="3">
        <f t="shared" si="6"/>
        <v>-2017</v>
      </c>
      <c r="Z11" s="3">
        <f t="shared" si="2"/>
        <v>1453</v>
      </c>
      <c r="AA11" s="3">
        <f t="shared" si="2"/>
        <v>-3258</v>
      </c>
      <c r="AB11" s="3">
        <f t="shared" si="2"/>
        <v>-18195</v>
      </c>
      <c r="AC11" s="3">
        <f t="shared" si="7"/>
        <v>-7190</v>
      </c>
      <c r="AD11" s="3">
        <f t="shared" si="3"/>
        <v>-1824</v>
      </c>
      <c r="AE11" s="3">
        <f t="shared" si="3"/>
        <v>236</v>
      </c>
      <c r="AF11" s="3">
        <f t="shared" si="3"/>
        <v>1180</v>
      </c>
    </row>
    <row r="12" spans="1:32" ht="45" customHeight="1" thickBot="1">
      <c r="A12" s="127" t="s">
        <v>10</v>
      </c>
      <c r="B12" s="128"/>
      <c r="C12" s="57"/>
      <c r="D12" s="60"/>
      <c r="E12" s="60"/>
      <c r="F12" s="60"/>
      <c r="G12" s="60"/>
      <c r="H12" s="127" t="s">
        <v>10</v>
      </c>
      <c r="I12" s="128"/>
      <c r="J12" s="57"/>
      <c r="K12" s="60"/>
      <c r="L12" s="60"/>
      <c r="M12" s="60"/>
      <c r="N12" s="60"/>
      <c r="P12" s="2" t="e">
        <f t="shared" si="4"/>
        <v>#VALUE!</v>
      </c>
      <c r="Q12" s="2" t="e">
        <f t="shared" si="0"/>
        <v>#VALUE!</v>
      </c>
      <c r="R12" s="2" t="e">
        <f t="shared" si="0"/>
        <v>#VALUE!</v>
      </c>
      <c r="S12" s="2" t="e">
        <f t="shared" si="0"/>
        <v>#VALUE!</v>
      </c>
      <c r="T12" s="2" t="e">
        <f t="shared" si="5"/>
        <v>#VALUE!</v>
      </c>
      <c r="U12" s="2" t="e">
        <f t="shared" si="1"/>
        <v>#VALUE!</v>
      </c>
      <c r="V12" s="2" t="e">
        <f t="shared" si="1"/>
        <v>#VALUE!</v>
      </c>
      <c r="W12" s="2" t="e">
        <f t="shared" si="1"/>
        <v>#VALUE!</v>
      </c>
      <c r="Y12" s="3">
        <f t="shared" si="6"/>
        <v>0</v>
      </c>
      <c r="Z12" s="3">
        <f t="shared" si="2"/>
        <v>0</v>
      </c>
      <c r="AA12" s="3">
        <f t="shared" si="2"/>
        <v>0</v>
      </c>
      <c r="AB12" s="3">
        <f t="shared" si="2"/>
        <v>0</v>
      </c>
      <c r="AC12" s="3">
        <f t="shared" si="7"/>
        <v>0</v>
      </c>
      <c r="AD12" s="3">
        <f t="shared" si="3"/>
        <v>0</v>
      </c>
      <c r="AE12" s="3">
        <f t="shared" si="3"/>
        <v>0</v>
      </c>
      <c r="AF12" s="3">
        <f t="shared" si="3"/>
        <v>0</v>
      </c>
    </row>
    <row r="13" spans="1:32" ht="37.5" customHeight="1" thickBot="1">
      <c r="A13" s="137" t="s">
        <v>11</v>
      </c>
      <c r="B13" s="138"/>
      <c r="C13" s="57"/>
      <c r="D13" s="58">
        <v>37971</v>
      </c>
      <c r="E13" s="58">
        <v>54520</v>
      </c>
      <c r="F13" s="58">
        <v>87830</v>
      </c>
      <c r="G13" s="58">
        <v>127338</v>
      </c>
      <c r="H13" s="137" t="s">
        <v>11</v>
      </c>
      <c r="I13" s="138"/>
      <c r="J13" s="57"/>
      <c r="K13" s="58">
        <v>136110</v>
      </c>
      <c r="L13" s="58">
        <v>3349</v>
      </c>
      <c r="M13" s="58">
        <v>30339</v>
      </c>
      <c r="N13" s="58">
        <v>31255</v>
      </c>
      <c r="P13" s="2">
        <f t="shared" si="4"/>
        <v>71</v>
      </c>
      <c r="Q13" s="2">
        <f t="shared" si="0"/>
        <v>20</v>
      </c>
      <c r="R13" s="2">
        <f t="shared" si="0"/>
        <v>30</v>
      </c>
      <c r="S13" s="2">
        <f t="shared" si="0"/>
        <v>338</v>
      </c>
      <c r="T13" s="2">
        <f t="shared" si="5"/>
        <v>110</v>
      </c>
      <c r="U13" s="2">
        <f t="shared" si="1"/>
        <v>9</v>
      </c>
      <c r="V13" s="2">
        <f t="shared" si="1"/>
        <v>39</v>
      </c>
      <c r="W13" s="2">
        <f t="shared" si="1"/>
        <v>55</v>
      </c>
      <c r="Y13" s="3">
        <f t="shared" si="6"/>
        <v>136110</v>
      </c>
      <c r="Z13" s="3">
        <f t="shared" si="2"/>
        <v>3349</v>
      </c>
      <c r="AA13" s="3">
        <f t="shared" si="2"/>
        <v>30339</v>
      </c>
      <c r="AB13" s="3">
        <f t="shared" si="2"/>
        <v>31255</v>
      </c>
      <c r="AC13" s="3">
        <f t="shared" si="7"/>
        <v>37971</v>
      </c>
      <c r="AD13" s="3">
        <f t="shared" si="3"/>
        <v>54520</v>
      </c>
      <c r="AE13" s="3">
        <f t="shared" si="3"/>
        <v>87830</v>
      </c>
      <c r="AF13" s="3">
        <f t="shared" si="3"/>
        <v>127338</v>
      </c>
    </row>
    <row r="14" spans="1:32" ht="49.5" customHeight="1" thickBot="1">
      <c r="A14" s="137" t="s">
        <v>12</v>
      </c>
      <c r="B14" s="138"/>
      <c r="C14" s="57"/>
      <c r="D14" s="58">
        <v>33544</v>
      </c>
      <c r="E14" s="58">
        <v>45449</v>
      </c>
      <c r="F14" s="58">
        <v>75919</v>
      </c>
      <c r="G14" s="58">
        <v>117474</v>
      </c>
      <c r="H14" s="137" t="s">
        <v>12</v>
      </c>
      <c r="I14" s="138"/>
      <c r="J14" s="57"/>
      <c r="K14" s="58">
        <v>122585</v>
      </c>
      <c r="L14" s="58">
        <v>2777</v>
      </c>
      <c r="M14" s="58">
        <v>24839</v>
      </c>
      <c r="N14" s="58">
        <v>28629</v>
      </c>
      <c r="P14" s="2">
        <f t="shared" si="4"/>
        <v>44</v>
      </c>
      <c r="Q14" s="2">
        <f t="shared" si="0"/>
        <v>49</v>
      </c>
      <c r="R14" s="2">
        <f t="shared" si="0"/>
        <v>19</v>
      </c>
      <c r="S14" s="2">
        <f t="shared" si="0"/>
        <v>474</v>
      </c>
      <c r="T14" s="2">
        <f t="shared" si="5"/>
        <v>585</v>
      </c>
      <c r="U14" s="2">
        <f t="shared" si="1"/>
        <v>7</v>
      </c>
      <c r="V14" s="2">
        <f t="shared" si="1"/>
        <v>39</v>
      </c>
      <c r="W14" s="2">
        <f t="shared" si="1"/>
        <v>29</v>
      </c>
      <c r="Y14" s="3">
        <f t="shared" si="6"/>
        <v>122585</v>
      </c>
      <c r="Z14" s="3">
        <f t="shared" si="2"/>
        <v>2777</v>
      </c>
      <c r="AA14" s="3">
        <f t="shared" si="2"/>
        <v>24839</v>
      </c>
      <c r="AB14" s="3">
        <f t="shared" si="2"/>
        <v>28629</v>
      </c>
      <c r="AC14" s="3">
        <f t="shared" si="7"/>
        <v>33544</v>
      </c>
      <c r="AD14" s="3">
        <f t="shared" si="3"/>
        <v>45449</v>
      </c>
      <c r="AE14" s="3">
        <f t="shared" si="3"/>
        <v>75919</v>
      </c>
      <c r="AF14" s="3">
        <f t="shared" si="3"/>
        <v>117474</v>
      </c>
    </row>
    <row r="15" spans="1:32" ht="61.5" customHeight="1" thickBot="1">
      <c r="A15" s="137" t="s">
        <v>13</v>
      </c>
      <c r="B15" s="138"/>
      <c r="C15" s="57"/>
      <c r="D15" s="58">
        <v>33194</v>
      </c>
      <c r="E15" s="58">
        <v>45112</v>
      </c>
      <c r="F15" s="58">
        <v>75891</v>
      </c>
      <c r="G15" s="58">
        <v>113335</v>
      </c>
      <c r="H15" s="137" t="s">
        <v>13</v>
      </c>
      <c r="I15" s="138"/>
      <c r="J15" s="57"/>
      <c r="K15" s="58">
        <v>123776</v>
      </c>
      <c r="L15" s="58">
        <v>2869</v>
      </c>
      <c r="M15" s="58">
        <v>24889</v>
      </c>
      <c r="N15" s="58">
        <v>27632</v>
      </c>
      <c r="P15" s="2">
        <f t="shared" si="4"/>
        <v>94</v>
      </c>
      <c r="Q15" s="2">
        <f t="shared" si="0"/>
        <v>12</v>
      </c>
      <c r="R15" s="2">
        <f t="shared" si="0"/>
        <v>91</v>
      </c>
      <c r="S15" s="2">
        <f t="shared" si="0"/>
        <v>335</v>
      </c>
      <c r="T15" s="2">
        <f t="shared" si="5"/>
        <v>776</v>
      </c>
      <c r="U15" s="2">
        <f t="shared" si="1"/>
        <v>9</v>
      </c>
      <c r="V15" s="2">
        <f t="shared" si="1"/>
        <v>89</v>
      </c>
      <c r="W15" s="2">
        <f t="shared" si="1"/>
        <v>32</v>
      </c>
      <c r="Y15" s="3">
        <f t="shared" si="6"/>
        <v>123776</v>
      </c>
      <c r="Z15" s="3">
        <f t="shared" si="2"/>
        <v>2869</v>
      </c>
      <c r="AA15" s="3">
        <f t="shared" si="2"/>
        <v>24889</v>
      </c>
      <c r="AB15" s="3">
        <f t="shared" si="2"/>
        <v>27632</v>
      </c>
      <c r="AC15" s="3">
        <f t="shared" si="7"/>
        <v>33194</v>
      </c>
      <c r="AD15" s="3">
        <f t="shared" si="3"/>
        <v>45112</v>
      </c>
      <c r="AE15" s="3">
        <f t="shared" si="3"/>
        <v>75891</v>
      </c>
      <c r="AF15" s="3">
        <f t="shared" si="3"/>
        <v>113335</v>
      </c>
    </row>
    <row r="16" spans="1:32" ht="30" customHeight="1" thickBot="1">
      <c r="A16" s="127" t="s">
        <v>14</v>
      </c>
      <c r="B16" s="128"/>
      <c r="C16" s="57"/>
      <c r="D16" s="60">
        <v>460</v>
      </c>
      <c r="E16" s="60">
        <v>549</v>
      </c>
      <c r="F16" s="60">
        <v>606</v>
      </c>
      <c r="G16" s="60">
        <v>907</v>
      </c>
      <c r="H16" s="127" t="s">
        <v>14</v>
      </c>
      <c r="I16" s="128"/>
      <c r="J16" s="57"/>
      <c r="K16" s="59">
        <v>1887</v>
      </c>
      <c r="L16" s="60">
        <v>44</v>
      </c>
      <c r="M16" s="60">
        <v>379</v>
      </c>
      <c r="N16" s="60">
        <v>421</v>
      </c>
      <c r="P16" s="2" t="e">
        <f t="shared" si="4"/>
        <v>#VALUE!</v>
      </c>
      <c r="Q16" s="2" t="e">
        <f t="shared" si="0"/>
        <v>#VALUE!</v>
      </c>
      <c r="R16" s="2" t="e">
        <f t="shared" si="0"/>
        <v>#VALUE!</v>
      </c>
      <c r="S16" s="2" t="e">
        <f t="shared" si="0"/>
        <v>#VALUE!</v>
      </c>
      <c r="T16" s="2">
        <f t="shared" si="5"/>
        <v>7</v>
      </c>
      <c r="U16" s="2" t="e">
        <f t="shared" si="1"/>
        <v>#VALUE!</v>
      </c>
      <c r="V16" s="2" t="e">
        <f t="shared" si="1"/>
        <v>#VALUE!</v>
      </c>
      <c r="W16" s="2" t="e">
        <f t="shared" si="1"/>
        <v>#VALUE!</v>
      </c>
      <c r="Y16" s="3">
        <f t="shared" si="6"/>
        <v>1887</v>
      </c>
      <c r="Z16" s="3">
        <f t="shared" si="2"/>
        <v>44</v>
      </c>
      <c r="AA16" s="3">
        <f t="shared" si="2"/>
        <v>379</v>
      </c>
      <c r="AB16" s="3">
        <f t="shared" si="2"/>
        <v>421</v>
      </c>
      <c r="AC16" s="3">
        <f t="shared" si="7"/>
        <v>460</v>
      </c>
      <c r="AD16" s="3">
        <f t="shared" si="3"/>
        <v>549</v>
      </c>
      <c r="AE16" s="3">
        <f t="shared" si="3"/>
        <v>606</v>
      </c>
      <c r="AF16" s="3">
        <f t="shared" si="3"/>
        <v>907</v>
      </c>
    </row>
    <row r="17" spans="1:32" ht="15.75" thickBot="1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P17" s="2">
        <f>D17</f>
        <v>0</v>
      </c>
      <c r="Q17" s="2">
        <f>E17</f>
        <v>0</v>
      </c>
      <c r="R17" s="2">
        <f>F17</f>
        <v>0</v>
      </c>
      <c r="S17" s="2">
        <f>G17</f>
        <v>0</v>
      </c>
      <c r="T17" s="2">
        <f>K17</f>
        <v>0</v>
      </c>
      <c r="U17" s="2">
        <f>L17</f>
        <v>0</v>
      </c>
      <c r="V17" s="2">
        <f>M17</f>
        <v>0</v>
      </c>
      <c r="W17" s="2">
        <f>N17</f>
        <v>0</v>
      </c>
      <c r="Y17" s="3">
        <f t="shared" si="6"/>
        <v>0</v>
      </c>
      <c r="Z17" s="3">
        <f t="shared" si="2"/>
        <v>0</v>
      </c>
      <c r="AA17" s="3">
        <f t="shared" si="2"/>
        <v>0</v>
      </c>
      <c r="AB17" s="3">
        <f t="shared" si="2"/>
        <v>0</v>
      </c>
      <c r="AC17" s="3">
        <f t="shared" si="7"/>
        <v>0</v>
      </c>
      <c r="AD17" s="3">
        <f t="shared" si="3"/>
        <v>0</v>
      </c>
      <c r="AE17" s="3">
        <f t="shared" si="3"/>
        <v>0</v>
      </c>
      <c r="AF17" s="3">
        <f t="shared" si="3"/>
        <v>0</v>
      </c>
    </row>
    <row r="18" spans="1:32" ht="48" customHeight="1" thickBot="1">
      <c r="A18" s="140" t="s">
        <v>15</v>
      </c>
      <c r="B18" s="141"/>
      <c r="C18" s="142"/>
      <c r="D18" s="61" t="s">
        <v>1674</v>
      </c>
      <c r="E18" s="61" t="s">
        <v>1675</v>
      </c>
      <c r="F18" s="61" t="s">
        <v>1676</v>
      </c>
      <c r="G18" s="61" t="s">
        <v>1718</v>
      </c>
      <c r="H18" s="145" t="s">
        <v>15</v>
      </c>
      <c r="I18" s="141"/>
      <c r="J18" s="142"/>
      <c r="K18" s="61" t="s">
        <v>1677</v>
      </c>
      <c r="L18" s="61" t="s">
        <v>1678</v>
      </c>
      <c r="M18" s="61" t="s">
        <v>1679</v>
      </c>
      <c r="N18" s="61" t="s">
        <v>1673</v>
      </c>
      <c r="P18" s="1" t="str">
        <f>REPLACE(D18,11,27,"")</f>
        <v>Quý 3/2017</v>
      </c>
      <c r="Q18" s="1" t="str">
        <f>REPLACE(E18,11,27,"")</f>
        <v>Quý 4/2017</v>
      </c>
      <c r="R18" s="1" t="str">
        <f>REPLACE(F18,11,27,"")</f>
        <v>Quý 1/2018</v>
      </c>
      <c r="S18" s="1" t="str">
        <f>REPLACE(G18,11,27,"")</f>
        <v>Quý 2/2018</v>
      </c>
      <c r="T18" s="1" t="str">
        <f>REPLACE(K18,11,27,"")</f>
        <v>Quý 3/2016</v>
      </c>
      <c r="U18" s="1" t="str">
        <f>REPLACE(L18,11,27,"")</f>
        <v>Quý 4/2016</v>
      </c>
      <c r="V18" s="1" t="str">
        <f>REPLACE(M18,11,27,"")</f>
        <v>Quý 1/2017</v>
      </c>
      <c r="W18" s="1" t="str">
        <f>REPLACE(N18,11,27,"")</f>
        <v>Quý 2/2017</v>
      </c>
      <c r="Y18" s="3" t="str">
        <f>Y1</f>
        <v>Quý 3/2016</v>
      </c>
      <c r="Z18" s="3" t="str">
        <f t="shared" ref="Z18:AF18" si="8">Z1</f>
        <v>Quý 4/2016</v>
      </c>
      <c r="AA18" s="3" t="str">
        <f t="shared" si="8"/>
        <v>Quý 1/2017</v>
      </c>
      <c r="AB18" s="3" t="str">
        <f t="shared" si="8"/>
        <v>Quý 2/2017</v>
      </c>
      <c r="AC18" s="3" t="str">
        <f t="shared" si="8"/>
        <v>Quý 3/2017</v>
      </c>
      <c r="AD18" s="3" t="str">
        <f t="shared" si="8"/>
        <v>Quý 4/2017</v>
      </c>
      <c r="AE18" s="3" t="str">
        <f t="shared" si="8"/>
        <v>Quý 1/2018</v>
      </c>
      <c r="AF18" s="3" t="str">
        <f t="shared" si="8"/>
        <v>Quý 2/2018</v>
      </c>
    </row>
    <row r="19" spans="1:32" ht="15" customHeight="1" thickBot="1">
      <c r="A19" s="135" t="s">
        <v>16</v>
      </c>
      <c r="B19" s="136"/>
      <c r="C19" s="57"/>
      <c r="D19" s="58">
        <v>1388996</v>
      </c>
      <c r="E19" s="58">
        <v>1301595</v>
      </c>
      <c r="F19" s="58">
        <v>1345114</v>
      </c>
      <c r="G19" s="58">
        <v>2156437</v>
      </c>
      <c r="H19" s="135" t="s">
        <v>16</v>
      </c>
      <c r="I19" s="136"/>
      <c r="J19" s="57"/>
      <c r="K19" s="58">
        <v>1730004</v>
      </c>
      <c r="L19" s="58">
        <v>1914883</v>
      </c>
      <c r="M19" s="58">
        <v>1719137</v>
      </c>
      <c r="N19" s="58">
        <v>1619923</v>
      </c>
      <c r="P19" s="2">
        <f t="shared" ref="P19:S38" si="9">REPLACE(D19,1,3,"")/1</f>
        <v>8996</v>
      </c>
      <c r="Q19" s="2">
        <f t="shared" si="9"/>
        <v>1595</v>
      </c>
      <c r="R19" s="2">
        <f t="shared" si="9"/>
        <v>5114</v>
      </c>
      <c r="S19" s="2">
        <f t="shared" si="9"/>
        <v>6437</v>
      </c>
      <c r="T19" s="2">
        <f t="shared" ref="T19:W38" si="10">REPLACE(K19,1,3,"")/1</f>
        <v>4</v>
      </c>
      <c r="U19" s="2">
        <f t="shared" si="10"/>
        <v>4883</v>
      </c>
      <c r="V19" s="2">
        <f t="shared" si="10"/>
        <v>9137</v>
      </c>
      <c r="W19" s="2">
        <f t="shared" si="10"/>
        <v>9923</v>
      </c>
      <c r="Y19" s="3">
        <f t="shared" si="6"/>
        <v>1730004</v>
      </c>
      <c r="Z19" s="3">
        <f t="shared" si="6"/>
        <v>1914883</v>
      </c>
      <c r="AA19" s="3">
        <f t="shared" si="6"/>
        <v>1719137</v>
      </c>
      <c r="AB19" s="3">
        <f t="shared" si="6"/>
        <v>1619923</v>
      </c>
      <c r="AC19" s="3">
        <f t="shared" si="7"/>
        <v>1388996</v>
      </c>
      <c r="AD19" s="3">
        <f t="shared" si="7"/>
        <v>1301595</v>
      </c>
      <c r="AE19" s="3">
        <f t="shared" si="7"/>
        <v>1345114</v>
      </c>
      <c r="AF19" s="3">
        <f t="shared" si="7"/>
        <v>2156437</v>
      </c>
    </row>
    <row r="20" spans="1:32" ht="61.5" customHeight="1" thickBot="1">
      <c r="A20" s="127" t="s">
        <v>17</v>
      </c>
      <c r="B20" s="128"/>
      <c r="C20" s="57"/>
      <c r="D20" s="59">
        <v>15214</v>
      </c>
      <c r="E20" s="59">
        <v>25902</v>
      </c>
      <c r="F20" s="59">
        <v>6243</v>
      </c>
      <c r="G20" s="59">
        <v>23427</v>
      </c>
      <c r="H20" s="127" t="s">
        <v>17</v>
      </c>
      <c r="I20" s="128"/>
      <c r="J20" s="57"/>
      <c r="K20" s="59">
        <v>9252</v>
      </c>
      <c r="L20" s="59">
        <v>21796</v>
      </c>
      <c r="M20" s="59">
        <v>27463</v>
      </c>
      <c r="N20" s="59">
        <v>21964</v>
      </c>
      <c r="P20" s="2">
        <f t="shared" si="9"/>
        <v>14</v>
      </c>
      <c r="Q20" s="2">
        <f t="shared" si="9"/>
        <v>2</v>
      </c>
      <c r="R20" s="2">
        <f t="shared" si="9"/>
        <v>3</v>
      </c>
      <c r="S20" s="2">
        <f t="shared" si="9"/>
        <v>27</v>
      </c>
      <c r="T20" s="2">
        <f t="shared" si="10"/>
        <v>2</v>
      </c>
      <c r="U20" s="2">
        <f t="shared" si="10"/>
        <v>96</v>
      </c>
      <c r="V20" s="2">
        <f t="shared" si="10"/>
        <v>63</v>
      </c>
      <c r="W20" s="2">
        <f t="shared" si="10"/>
        <v>64</v>
      </c>
      <c r="Y20" s="3">
        <f t="shared" si="6"/>
        <v>9252</v>
      </c>
      <c r="Z20" s="3">
        <f t="shared" si="6"/>
        <v>21796</v>
      </c>
      <c r="AA20" s="3">
        <f t="shared" si="6"/>
        <v>27463</v>
      </c>
      <c r="AB20" s="3">
        <f t="shared" si="6"/>
        <v>21964</v>
      </c>
      <c r="AC20" s="3">
        <f t="shared" si="7"/>
        <v>15214</v>
      </c>
      <c r="AD20" s="3">
        <f t="shared" si="7"/>
        <v>25902</v>
      </c>
      <c r="AE20" s="3">
        <f t="shared" si="7"/>
        <v>6243</v>
      </c>
      <c r="AF20" s="3">
        <f t="shared" si="7"/>
        <v>23427</v>
      </c>
    </row>
    <row r="21" spans="1:32" ht="30" customHeight="1" thickBot="1">
      <c r="A21" s="127" t="s">
        <v>18</v>
      </c>
      <c r="B21" s="128"/>
      <c r="C21" s="57"/>
      <c r="D21" s="60"/>
      <c r="E21" s="60"/>
      <c r="F21" s="59">
        <v>62000</v>
      </c>
      <c r="G21" s="59">
        <v>617400</v>
      </c>
      <c r="H21" s="127" t="s">
        <v>18</v>
      </c>
      <c r="I21" s="128"/>
      <c r="J21" s="57"/>
      <c r="K21" s="60"/>
      <c r="L21" s="60">
        <v>900</v>
      </c>
      <c r="M21" s="60">
        <v>900</v>
      </c>
      <c r="N21" s="60"/>
      <c r="P21" s="2" t="e">
        <f t="shared" si="9"/>
        <v>#VALUE!</v>
      </c>
      <c r="Q21" s="2" t="e">
        <f t="shared" si="9"/>
        <v>#VALUE!</v>
      </c>
      <c r="R21" s="2">
        <f t="shared" si="9"/>
        <v>0</v>
      </c>
      <c r="S21" s="2">
        <f t="shared" si="9"/>
        <v>400</v>
      </c>
      <c r="T21" s="2" t="e">
        <f t="shared" si="10"/>
        <v>#VALUE!</v>
      </c>
      <c r="U21" s="2" t="e">
        <f t="shared" si="10"/>
        <v>#VALUE!</v>
      </c>
      <c r="V21" s="2" t="e">
        <f t="shared" si="10"/>
        <v>#VALUE!</v>
      </c>
      <c r="W21" s="2" t="e">
        <f t="shared" si="10"/>
        <v>#VALUE!</v>
      </c>
      <c r="Y21" s="3">
        <f t="shared" si="6"/>
        <v>0</v>
      </c>
      <c r="Z21" s="3">
        <f t="shared" si="6"/>
        <v>900</v>
      </c>
      <c r="AA21" s="3">
        <f t="shared" si="6"/>
        <v>900</v>
      </c>
      <c r="AB21" s="3">
        <f t="shared" si="6"/>
        <v>0</v>
      </c>
      <c r="AC21" s="3">
        <f t="shared" si="7"/>
        <v>0</v>
      </c>
      <c r="AD21" s="3">
        <f t="shared" si="7"/>
        <v>0</v>
      </c>
      <c r="AE21" s="3">
        <f t="shared" si="7"/>
        <v>62000</v>
      </c>
      <c r="AF21" s="3">
        <f t="shared" si="7"/>
        <v>617400</v>
      </c>
    </row>
    <row r="22" spans="1:32" ht="30" customHeight="1" thickBot="1">
      <c r="A22" s="127" t="s">
        <v>19</v>
      </c>
      <c r="B22" s="128"/>
      <c r="C22" s="57"/>
      <c r="D22" s="59">
        <v>407289</v>
      </c>
      <c r="E22" s="59">
        <v>380489</v>
      </c>
      <c r="F22" s="59">
        <v>379082</v>
      </c>
      <c r="G22" s="59">
        <v>468943</v>
      </c>
      <c r="H22" s="127" t="s">
        <v>19</v>
      </c>
      <c r="I22" s="128"/>
      <c r="J22" s="57"/>
      <c r="K22" s="59">
        <v>510860</v>
      </c>
      <c r="L22" s="59">
        <v>650121</v>
      </c>
      <c r="M22" s="59">
        <v>595644</v>
      </c>
      <c r="N22" s="59">
        <v>513703</v>
      </c>
      <c r="P22" s="2">
        <f t="shared" si="9"/>
        <v>289</v>
      </c>
      <c r="Q22" s="2">
        <f t="shared" si="9"/>
        <v>489</v>
      </c>
      <c r="R22" s="2">
        <f t="shared" si="9"/>
        <v>82</v>
      </c>
      <c r="S22" s="2">
        <f t="shared" si="9"/>
        <v>943</v>
      </c>
      <c r="T22" s="2">
        <f t="shared" si="10"/>
        <v>860</v>
      </c>
      <c r="U22" s="2">
        <f t="shared" si="10"/>
        <v>121</v>
      </c>
      <c r="V22" s="2">
        <f t="shared" si="10"/>
        <v>644</v>
      </c>
      <c r="W22" s="2">
        <f t="shared" si="10"/>
        <v>703</v>
      </c>
      <c r="Y22" s="3">
        <f t="shared" si="6"/>
        <v>510860</v>
      </c>
      <c r="Z22" s="3">
        <f t="shared" si="6"/>
        <v>650121</v>
      </c>
      <c r="AA22" s="3">
        <f t="shared" si="6"/>
        <v>595644</v>
      </c>
      <c r="AB22" s="3">
        <f t="shared" si="6"/>
        <v>513703</v>
      </c>
      <c r="AC22" s="3">
        <f t="shared" si="7"/>
        <v>407289</v>
      </c>
      <c r="AD22" s="3">
        <f t="shared" si="7"/>
        <v>380489</v>
      </c>
      <c r="AE22" s="3">
        <f t="shared" si="7"/>
        <v>379082</v>
      </c>
      <c r="AF22" s="3">
        <f t="shared" si="7"/>
        <v>468943</v>
      </c>
    </row>
    <row r="23" spans="1:32" ht="15" customHeight="1" thickBot="1">
      <c r="A23" s="127" t="s">
        <v>20</v>
      </c>
      <c r="B23" s="128"/>
      <c r="C23" s="57"/>
      <c r="D23" s="59">
        <v>930838</v>
      </c>
      <c r="E23" s="59">
        <v>861299</v>
      </c>
      <c r="F23" s="59">
        <v>871538</v>
      </c>
      <c r="G23" s="59">
        <v>1021797</v>
      </c>
      <c r="H23" s="127" t="s">
        <v>20</v>
      </c>
      <c r="I23" s="128"/>
      <c r="J23" s="57"/>
      <c r="K23" s="59">
        <v>1168680</v>
      </c>
      <c r="L23" s="59">
        <v>1195090</v>
      </c>
      <c r="M23" s="59">
        <v>1055936</v>
      </c>
      <c r="N23" s="59">
        <v>1028127</v>
      </c>
      <c r="P23" s="2">
        <f t="shared" si="9"/>
        <v>838</v>
      </c>
      <c r="Q23" s="2">
        <f t="shared" si="9"/>
        <v>299</v>
      </c>
      <c r="R23" s="2">
        <f t="shared" si="9"/>
        <v>538</v>
      </c>
      <c r="S23" s="2">
        <f t="shared" si="9"/>
        <v>1797</v>
      </c>
      <c r="T23" s="2">
        <f t="shared" si="10"/>
        <v>8680</v>
      </c>
      <c r="U23" s="2">
        <f t="shared" si="10"/>
        <v>5090</v>
      </c>
      <c r="V23" s="2">
        <f t="shared" si="10"/>
        <v>5936</v>
      </c>
      <c r="W23" s="2">
        <f t="shared" si="10"/>
        <v>8127</v>
      </c>
      <c r="Y23" s="3">
        <f t="shared" si="6"/>
        <v>1168680</v>
      </c>
      <c r="Z23" s="3">
        <f t="shared" si="6"/>
        <v>1195090</v>
      </c>
      <c r="AA23" s="3">
        <f t="shared" si="6"/>
        <v>1055936</v>
      </c>
      <c r="AB23" s="3">
        <f t="shared" si="6"/>
        <v>1028127</v>
      </c>
      <c r="AC23" s="3">
        <f t="shared" si="7"/>
        <v>930838</v>
      </c>
      <c r="AD23" s="3">
        <f t="shared" si="7"/>
        <v>861299</v>
      </c>
      <c r="AE23" s="3">
        <f t="shared" si="7"/>
        <v>871538</v>
      </c>
      <c r="AF23" s="3">
        <f t="shared" si="7"/>
        <v>1021797</v>
      </c>
    </row>
    <row r="24" spans="1:32" ht="30" customHeight="1" thickBot="1">
      <c r="A24" s="127" t="s">
        <v>21</v>
      </c>
      <c r="B24" s="128"/>
      <c r="C24" s="57"/>
      <c r="D24" s="59">
        <v>35656</v>
      </c>
      <c r="E24" s="59">
        <v>33905</v>
      </c>
      <c r="F24" s="59">
        <v>26251</v>
      </c>
      <c r="G24" s="59">
        <v>24870</v>
      </c>
      <c r="H24" s="127" t="s">
        <v>21</v>
      </c>
      <c r="I24" s="128"/>
      <c r="J24" s="57"/>
      <c r="K24" s="59">
        <v>41212</v>
      </c>
      <c r="L24" s="59">
        <v>46977</v>
      </c>
      <c r="M24" s="59">
        <v>39194</v>
      </c>
      <c r="N24" s="59">
        <v>56128</v>
      </c>
      <c r="P24" s="2">
        <f t="shared" si="9"/>
        <v>56</v>
      </c>
      <c r="Q24" s="2">
        <f t="shared" si="9"/>
        <v>5</v>
      </c>
      <c r="R24" s="2">
        <f t="shared" si="9"/>
        <v>51</v>
      </c>
      <c r="S24" s="2">
        <f t="shared" si="9"/>
        <v>70</v>
      </c>
      <c r="T24" s="2">
        <f t="shared" si="10"/>
        <v>12</v>
      </c>
      <c r="U24" s="2">
        <f t="shared" si="10"/>
        <v>77</v>
      </c>
      <c r="V24" s="2">
        <f t="shared" si="10"/>
        <v>94</v>
      </c>
      <c r="W24" s="2">
        <f t="shared" si="10"/>
        <v>28</v>
      </c>
      <c r="Y24" s="3">
        <f t="shared" si="6"/>
        <v>41212</v>
      </c>
      <c r="Z24" s="3">
        <f t="shared" si="6"/>
        <v>46977</v>
      </c>
      <c r="AA24" s="3">
        <f t="shared" si="6"/>
        <v>39194</v>
      </c>
      <c r="AB24" s="3">
        <f t="shared" si="6"/>
        <v>56128</v>
      </c>
      <c r="AC24" s="3">
        <f t="shared" si="7"/>
        <v>35656</v>
      </c>
      <c r="AD24" s="3">
        <f t="shared" si="7"/>
        <v>33905</v>
      </c>
      <c r="AE24" s="3">
        <f t="shared" si="7"/>
        <v>26251</v>
      </c>
      <c r="AF24" s="3">
        <f t="shared" si="7"/>
        <v>24870</v>
      </c>
    </row>
    <row r="25" spans="1:32" ht="15" customHeight="1" thickBot="1">
      <c r="A25" s="137" t="s">
        <v>22</v>
      </c>
      <c r="B25" s="138"/>
      <c r="C25" s="57"/>
      <c r="D25" s="58">
        <v>1172186</v>
      </c>
      <c r="E25" s="58">
        <v>1389138</v>
      </c>
      <c r="F25" s="58">
        <v>1675129</v>
      </c>
      <c r="G25" s="58">
        <v>1093214</v>
      </c>
      <c r="H25" s="137" t="s">
        <v>22</v>
      </c>
      <c r="I25" s="138"/>
      <c r="J25" s="57"/>
      <c r="K25" s="58">
        <v>1264670</v>
      </c>
      <c r="L25" s="58">
        <v>1102523</v>
      </c>
      <c r="M25" s="58">
        <v>1100887</v>
      </c>
      <c r="N25" s="58">
        <v>1086240</v>
      </c>
      <c r="P25" s="2">
        <f t="shared" si="9"/>
        <v>2186</v>
      </c>
      <c r="Q25" s="2">
        <f t="shared" si="9"/>
        <v>9138</v>
      </c>
      <c r="R25" s="2">
        <f t="shared" si="9"/>
        <v>5129</v>
      </c>
      <c r="S25" s="2">
        <f t="shared" si="9"/>
        <v>3214</v>
      </c>
      <c r="T25" s="2">
        <f t="shared" si="10"/>
        <v>4670</v>
      </c>
      <c r="U25" s="2">
        <f t="shared" si="10"/>
        <v>2523</v>
      </c>
      <c r="V25" s="2">
        <f t="shared" si="10"/>
        <v>887</v>
      </c>
      <c r="W25" s="2">
        <f t="shared" si="10"/>
        <v>6240</v>
      </c>
      <c r="Y25" s="3">
        <f t="shared" si="6"/>
        <v>1264670</v>
      </c>
      <c r="Z25" s="3">
        <f t="shared" si="6"/>
        <v>1102523</v>
      </c>
      <c r="AA25" s="3">
        <f t="shared" si="6"/>
        <v>1100887</v>
      </c>
      <c r="AB25" s="3">
        <f t="shared" si="6"/>
        <v>1086240</v>
      </c>
      <c r="AC25" s="3">
        <f t="shared" si="7"/>
        <v>1172186</v>
      </c>
      <c r="AD25" s="3">
        <f t="shared" si="7"/>
        <v>1389138</v>
      </c>
      <c r="AE25" s="3">
        <f t="shared" si="7"/>
        <v>1675129</v>
      </c>
      <c r="AF25" s="3">
        <f t="shared" si="7"/>
        <v>1093214</v>
      </c>
    </row>
    <row r="26" spans="1:32" ht="15" customHeight="1" thickBot="1">
      <c r="A26" s="127" t="s">
        <v>23</v>
      </c>
      <c r="B26" s="128"/>
      <c r="C26" s="57"/>
      <c r="D26" s="59">
        <v>479382</v>
      </c>
      <c r="E26" s="59">
        <v>518592</v>
      </c>
      <c r="F26" s="59">
        <v>567895</v>
      </c>
      <c r="G26" s="59">
        <v>568580</v>
      </c>
      <c r="H26" s="127" t="s">
        <v>23</v>
      </c>
      <c r="I26" s="128"/>
      <c r="J26" s="57"/>
      <c r="K26" s="59">
        <v>457250</v>
      </c>
      <c r="L26" s="59">
        <v>489430</v>
      </c>
      <c r="M26" s="59">
        <v>473935</v>
      </c>
      <c r="N26" s="59">
        <v>475291</v>
      </c>
      <c r="P26" s="2">
        <f t="shared" si="9"/>
        <v>382</v>
      </c>
      <c r="Q26" s="2">
        <f t="shared" si="9"/>
        <v>592</v>
      </c>
      <c r="R26" s="2">
        <f t="shared" si="9"/>
        <v>895</v>
      </c>
      <c r="S26" s="2">
        <f t="shared" si="9"/>
        <v>580</v>
      </c>
      <c r="T26" s="2">
        <f t="shared" si="10"/>
        <v>250</v>
      </c>
      <c r="U26" s="2">
        <f t="shared" si="10"/>
        <v>430</v>
      </c>
      <c r="V26" s="2">
        <f t="shared" si="10"/>
        <v>935</v>
      </c>
      <c r="W26" s="2">
        <f t="shared" si="10"/>
        <v>291</v>
      </c>
      <c r="Y26" s="3">
        <f t="shared" si="6"/>
        <v>457250</v>
      </c>
      <c r="Z26" s="3">
        <f t="shared" si="6"/>
        <v>489430</v>
      </c>
      <c r="AA26" s="3">
        <f t="shared" si="6"/>
        <v>473935</v>
      </c>
      <c r="AB26" s="3">
        <f t="shared" si="6"/>
        <v>475291</v>
      </c>
      <c r="AC26" s="3">
        <f t="shared" si="7"/>
        <v>479382</v>
      </c>
      <c r="AD26" s="3">
        <f t="shared" si="7"/>
        <v>518592</v>
      </c>
      <c r="AE26" s="3">
        <f t="shared" si="7"/>
        <v>567895</v>
      </c>
      <c r="AF26" s="3">
        <f t="shared" si="7"/>
        <v>568580</v>
      </c>
    </row>
    <row r="27" spans="1:32" ht="15.75" customHeight="1" thickBot="1">
      <c r="A27" s="127" t="s">
        <v>24</v>
      </c>
      <c r="B27" s="128"/>
      <c r="C27" s="57"/>
      <c r="D27" s="60"/>
      <c r="E27" s="60"/>
      <c r="F27" s="60"/>
      <c r="G27" s="60"/>
      <c r="H27" s="127" t="s">
        <v>24</v>
      </c>
      <c r="I27" s="128"/>
      <c r="J27" s="57"/>
      <c r="K27" s="60"/>
      <c r="L27" s="60"/>
      <c r="M27" s="60"/>
      <c r="N27" s="60"/>
      <c r="P27" s="2" t="e">
        <f t="shared" si="9"/>
        <v>#VALUE!</v>
      </c>
      <c r="Q27" s="2" t="e">
        <f t="shared" si="9"/>
        <v>#VALUE!</v>
      </c>
      <c r="R27" s="2" t="e">
        <f t="shared" si="9"/>
        <v>#VALUE!</v>
      </c>
      <c r="S27" s="2" t="e">
        <f t="shared" si="9"/>
        <v>#VALUE!</v>
      </c>
      <c r="T27" s="2" t="e">
        <f t="shared" si="10"/>
        <v>#VALUE!</v>
      </c>
      <c r="U27" s="2" t="e">
        <f t="shared" si="10"/>
        <v>#VALUE!</v>
      </c>
      <c r="V27" s="2" t="e">
        <f t="shared" si="10"/>
        <v>#VALUE!</v>
      </c>
      <c r="W27" s="2" t="e">
        <f t="shared" si="10"/>
        <v>#VALUE!</v>
      </c>
      <c r="Y27" s="3">
        <f t="shared" si="6"/>
        <v>0</v>
      </c>
      <c r="Z27" s="3">
        <f t="shared" si="6"/>
        <v>0</v>
      </c>
      <c r="AA27" s="3">
        <f t="shared" si="6"/>
        <v>0</v>
      </c>
      <c r="AB27" s="3">
        <f t="shared" si="6"/>
        <v>0</v>
      </c>
      <c r="AC27" s="3">
        <f t="shared" si="7"/>
        <v>0</v>
      </c>
      <c r="AD27" s="3">
        <f t="shared" si="7"/>
        <v>0</v>
      </c>
      <c r="AE27" s="3">
        <f t="shared" si="7"/>
        <v>0</v>
      </c>
      <c r="AF27" s="3">
        <f t="shared" si="7"/>
        <v>0</v>
      </c>
    </row>
    <row r="28" spans="1:32" ht="30" customHeight="1" thickBot="1">
      <c r="A28" s="127" t="s">
        <v>25</v>
      </c>
      <c r="B28" s="128"/>
      <c r="C28" s="57"/>
      <c r="D28" s="59">
        <v>245115</v>
      </c>
      <c r="E28" s="59">
        <v>477906</v>
      </c>
      <c r="F28" s="59">
        <v>769306</v>
      </c>
      <c r="G28" s="59">
        <v>440255</v>
      </c>
      <c r="H28" s="127" t="s">
        <v>25</v>
      </c>
      <c r="I28" s="128"/>
      <c r="J28" s="57"/>
      <c r="K28" s="59">
        <v>158200</v>
      </c>
      <c r="L28" s="59">
        <v>155190</v>
      </c>
      <c r="M28" s="59">
        <v>155190</v>
      </c>
      <c r="N28" s="59">
        <v>151115</v>
      </c>
      <c r="P28" s="2">
        <f t="shared" si="9"/>
        <v>115</v>
      </c>
      <c r="Q28" s="2">
        <f t="shared" si="9"/>
        <v>906</v>
      </c>
      <c r="R28" s="2">
        <f t="shared" si="9"/>
        <v>306</v>
      </c>
      <c r="S28" s="2">
        <f t="shared" si="9"/>
        <v>255</v>
      </c>
      <c r="T28" s="2">
        <f t="shared" si="10"/>
        <v>200</v>
      </c>
      <c r="U28" s="2">
        <f t="shared" si="10"/>
        <v>190</v>
      </c>
      <c r="V28" s="2">
        <f t="shared" si="10"/>
        <v>190</v>
      </c>
      <c r="W28" s="2">
        <f t="shared" si="10"/>
        <v>115</v>
      </c>
      <c r="Y28" s="3">
        <f t="shared" si="6"/>
        <v>158200</v>
      </c>
      <c r="Z28" s="3">
        <f t="shared" si="6"/>
        <v>155190</v>
      </c>
      <c r="AA28" s="3">
        <f t="shared" si="6"/>
        <v>155190</v>
      </c>
      <c r="AB28" s="3">
        <f t="shared" si="6"/>
        <v>151115</v>
      </c>
      <c r="AC28" s="3">
        <f t="shared" si="7"/>
        <v>245115</v>
      </c>
      <c r="AD28" s="3">
        <f t="shared" si="7"/>
        <v>477906</v>
      </c>
      <c r="AE28" s="3">
        <f t="shared" si="7"/>
        <v>769306</v>
      </c>
      <c r="AF28" s="3">
        <f t="shared" si="7"/>
        <v>440255</v>
      </c>
    </row>
    <row r="29" spans="1:32" ht="15" customHeight="1" thickBot="1">
      <c r="A29" s="137" t="s">
        <v>26</v>
      </c>
      <c r="B29" s="138"/>
      <c r="C29" s="57"/>
      <c r="D29" s="58">
        <v>2561182</v>
      </c>
      <c r="E29" s="58">
        <v>2690734</v>
      </c>
      <c r="F29" s="58">
        <v>3020243</v>
      </c>
      <c r="G29" s="58">
        <v>3249651</v>
      </c>
      <c r="H29" s="137" t="s">
        <v>26</v>
      </c>
      <c r="I29" s="138"/>
      <c r="J29" s="57"/>
      <c r="K29" s="58">
        <v>2994674</v>
      </c>
      <c r="L29" s="58">
        <v>3017406</v>
      </c>
      <c r="M29" s="58">
        <v>2820025</v>
      </c>
      <c r="N29" s="58">
        <v>2706162</v>
      </c>
      <c r="P29" s="2">
        <f t="shared" si="9"/>
        <v>1182</v>
      </c>
      <c r="Q29" s="2">
        <f t="shared" si="9"/>
        <v>734</v>
      </c>
      <c r="R29" s="2">
        <f t="shared" si="9"/>
        <v>243</v>
      </c>
      <c r="S29" s="2">
        <f t="shared" si="9"/>
        <v>9651</v>
      </c>
      <c r="T29" s="2">
        <f t="shared" si="10"/>
        <v>4674</v>
      </c>
      <c r="U29" s="2">
        <f t="shared" si="10"/>
        <v>7406</v>
      </c>
      <c r="V29" s="2">
        <f t="shared" si="10"/>
        <v>25</v>
      </c>
      <c r="W29" s="2">
        <f t="shared" si="10"/>
        <v>6162</v>
      </c>
      <c r="Y29" s="3">
        <f t="shared" si="6"/>
        <v>2994674</v>
      </c>
      <c r="Z29" s="3">
        <f t="shared" si="6"/>
        <v>3017406</v>
      </c>
      <c r="AA29" s="3">
        <f t="shared" si="6"/>
        <v>2820025</v>
      </c>
      <c r="AB29" s="3">
        <f t="shared" si="6"/>
        <v>2706162</v>
      </c>
      <c r="AC29" s="3">
        <f t="shared" si="7"/>
        <v>2561182</v>
      </c>
      <c r="AD29" s="3">
        <f t="shared" si="7"/>
        <v>2690734</v>
      </c>
      <c r="AE29" s="3">
        <f t="shared" si="7"/>
        <v>3020243</v>
      </c>
      <c r="AF29" s="3">
        <f t="shared" si="7"/>
        <v>3249651</v>
      </c>
    </row>
    <row r="30" spans="1:32" ht="15" customHeight="1" thickBot="1">
      <c r="A30" s="137" t="s">
        <v>27</v>
      </c>
      <c r="B30" s="138"/>
      <c r="C30" s="57"/>
      <c r="D30" s="58">
        <v>1224208</v>
      </c>
      <c r="E30" s="58">
        <v>1308311</v>
      </c>
      <c r="F30" s="58">
        <v>1550662</v>
      </c>
      <c r="G30" s="58">
        <v>1812443</v>
      </c>
      <c r="H30" s="137" t="s">
        <v>27</v>
      </c>
      <c r="I30" s="138"/>
      <c r="J30" s="57"/>
      <c r="K30" s="58">
        <v>1688215</v>
      </c>
      <c r="L30" s="58">
        <v>1708171</v>
      </c>
      <c r="M30" s="58">
        <v>1486178</v>
      </c>
      <c r="N30" s="58">
        <v>1402732</v>
      </c>
      <c r="P30" s="2">
        <f t="shared" si="9"/>
        <v>4208</v>
      </c>
      <c r="Q30" s="2">
        <f t="shared" si="9"/>
        <v>8311</v>
      </c>
      <c r="R30" s="2">
        <f t="shared" si="9"/>
        <v>662</v>
      </c>
      <c r="S30" s="2">
        <f t="shared" si="9"/>
        <v>2443</v>
      </c>
      <c r="T30" s="2">
        <f t="shared" si="10"/>
        <v>8215</v>
      </c>
      <c r="U30" s="2">
        <f t="shared" si="10"/>
        <v>8171</v>
      </c>
      <c r="V30" s="2">
        <f t="shared" si="10"/>
        <v>6178</v>
      </c>
      <c r="W30" s="2">
        <f t="shared" si="10"/>
        <v>2732</v>
      </c>
      <c r="Y30" s="3">
        <f t="shared" si="6"/>
        <v>1688215</v>
      </c>
      <c r="Z30" s="3">
        <f t="shared" si="6"/>
        <v>1708171</v>
      </c>
      <c r="AA30" s="3">
        <f t="shared" si="6"/>
        <v>1486178</v>
      </c>
      <c r="AB30" s="3">
        <f t="shared" si="6"/>
        <v>1402732</v>
      </c>
      <c r="AC30" s="3">
        <f t="shared" si="7"/>
        <v>1224208</v>
      </c>
      <c r="AD30" s="3">
        <f t="shared" si="7"/>
        <v>1308311</v>
      </c>
      <c r="AE30" s="3">
        <f t="shared" si="7"/>
        <v>1550662</v>
      </c>
      <c r="AF30" s="3">
        <f t="shared" si="7"/>
        <v>1812443</v>
      </c>
    </row>
    <row r="31" spans="1:32" ht="15" customHeight="1" thickBot="1">
      <c r="A31" s="127" t="s">
        <v>28</v>
      </c>
      <c r="B31" s="128"/>
      <c r="C31" s="57"/>
      <c r="D31" s="59">
        <v>1132191</v>
      </c>
      <c r="E31" s="59">
        <v>1232233</v>
      </c>
      <c r="F31" s="59">
        <v>1495059</v>
      </c>
      <c r="G31" s="59">
        <v>1795382</v>
      </c>
      <c r="H31" s="127" t="s">
        <v>28</v>
      </c>
      <c r="I31" s="128"/>
      <c r="J31" s="57"/>
      <c r="K31" s="59">
        <v>1393782</v>
      </c>
      <c r="L31" s="59">
        <v>1486105</v>
      </c>
      <c r="M31" s="59">
        <v>1274226</v>
      </c>
      <c r="N31" s="59">
        <v>1247864</v>
      </c>
      <c r="P31" s="2">
        <f t="shared" si="9"/>
        <v>2191</v>
      </c>
      <c r="Q31" s="2">
        <f t="shared" si="9"/>
        <v>2233</v>
      </c>
      <c r="R31" s="2">
        <f t="shared" si="9"/>
        <v>5059</v>
      </c>
      <c r="S31" s="2">
        <f t="shared" si="9"/>
        <v>5382</v>
      </c>
      <c r="T31" s="2">
        <f t="shared" si="10"/>
        <v>3782</v>
      </c>
      <c r="U31" s="2">
        <f t="shared" si="10"/>
        <v>6105</v>
      </c>
      <c r="V31" s="2">
        <f t="shared" si="10"/>
        <v>4226</v>
      </c>
      <c r="W31" s="2">
        <f t="shared" si="10"/>
        <v>7864</v>
      </c>
      <c r="Y31" s="3">
        <f t="shared" si="6"/>
        <v>1393782</v>
      </c>
      <c r="Z31" s="3">
        <f t="shared" si="6"/>
        <v>1486105</v>
      </c>
      <c r="AA31" s="3">
        <f t="shared" si="6"/>
        <v>1274226</v>
      </c>
      <c r="AB31" s="3">
        <f t="shared" si="6"/>
        <v>1247864</v>
      </c>
      <c r="AC31" s="3">
        <f t="shared" si="7"/>
        <v>1132191</v>
      </c>
      <c r="AD31" s="3">
        <f t="shared" si="7"/>
        <v>1232233</v>
      </c>
      <c r="AE31" s="3">
        <f t="shared" si="7"/>
        <v>1495059</v>
      </c>
      <c r="AF31" s="3">
        <f t="shared" si="7"/>
        <v>1795382</v>
      </c>
    </row>
    <row r="32" spans="1:32" ht="15" customHeight="1" thickBot="1">
      <c r="A32" s="127" t="s">
        <v>29</v>
      </c>
      <c r="B32" s="128"/>
      <c r="C32" s="57"/>
      <c r="D32" s="59">
        <v>92017</v>
      </c>
      <c r="E32" s="59">
        <v>76078</v>
      </c>
      <c r="F32" s="59">
        <v>55603</v>
      </c>
      <c r="G32" s="59">
        <v>17060</v>
      </c>
      <c r="H32" s="127" t="s">
        <v>29</v>
      </c>
      <c r="I32" s="128"/>
      <c r="J32" s="57"/>
      <c r="K32" s="59">
        <v>294433</v>
      </c>
      <c r="L32" s="59">
        <v>222066</v>
      </c>
      <c r="M32" s="59">
        <v>211952</v>
      </c>
      <c r="N32" s="59">
        <v>154867</v>
      </c>
      <c r="P32" s="2">
        <f t="shared" si="9"/>
        <v>17</v>
      </c>
      <c r="Q32" s="2">
        <f t="shared" si="9"/>
        <v>78</v>
      </c>
      <c r="R32" s="2">
        <f t="shared" si="9"/>
        <v>3</v>
      </c>
      <c r="S32" s="2">
        <f t="shared" si="9"/>
        <v>60</v>
      </c>
      <c r="T32" s="2">
        <f t="shared" si="10"/>
        <v>433</v>
      </c>
      <c r="U32" s="2">
        <f t="shared" si="10"/>
        <v>66</v>
      </c>
      <c r="V32" s="2">
        <f t="shared" si="10"/>
        <v>952</v>
      </c>
      <c r="W32" s="2">
        <f t="shared" si="10"/>
        <v>867</v>
      </c>
      <c r="Y32" s="3">
        <f t="shared" si="6"/>
        <v>294433</v>
      </c>
      <c r="Z32" s="3">
        <f t="shared" si="6"/>
        <v>222066</v>
      </c>
      <c r="AA32" s="3">
        <f t="shared" si="6"/>
        <v>211952</v>
      </c>
      <c r="AB32" s="3">
        <f t="shared" si="6"/>
        <v>154867</v>
      </c>
      <c r="AC32" s="3">
        <f t="shared" si="7"/>
        <v>92017</v>
      </c>
      <c r="AD32" s="3">
        <f t="shared" si="7"/>
        <v>76078</v>
      </c>
      <c r="AE32" s="3">
        <f t="shared" si="7"/>
        <v>55603</v>
      </c>
      <c r="AF32" s="3">
        <f t="shared" si="7"/>
        <v>17060</v>
      </c>
    </row>
    <row r="33" spans="1:32" ht="15" customHeight="1" thickBot="1">
      <c r="A33" s="137" t="s">
        <v>30</v>
      </c>
      <c r="B33" s="138"/>
      <c r="C33" s="57"/>
      <c r="D33" s="58">
        <v>1336975</v>
      </c>
      <c r="E33" s="58">
        <v>1382423</v>
      </c>
      <c r="F33" s="58">
        <v>1469581</v>
      </c>
      <c r="G33" s="58">
        <v>1437208</v>
      </c>
      <c r="H33" s="137" t="s">
        <v>30</v>
      </c>
      <c r="I33" s="138"/>
      <c r="J33" s="57"/>
      <c r="K33" s="58">
        <v>1306458</v>
      </c>
      <c r="L33" s="58">
        <v>1309235</v>
      </c>
      <c r="M33" s="58">
        <v>1333847</v>
      </c>
      <c r="N33" s="58">
        <v>1303431</v>
      </c>
      <c r="P33" s="2">
        <f t="shared" si="9"/>
        <v>6975</v>
      </c>
      <c r="Q33" s="2">
        <f t="shared" si="9"/>
        <v>2423</v>
      </c>
      <c r="R33" s="2">
        <f t="shared" si="9"/>
        <v>9581</v>
      </c>
      <c r="S33" s="2">
        <f t="shared" si="9"/>
        <v>7208</v>
      </c>
      <c r="T33" s="2">
        <f t="shared" si="10"/>
        <v>6458</v>
      </c>
      <c r="U33" s="2">
        <f t="shared" si="10"/>
        <v>9235</v>
      </c>
      <c r="V33" s="2">
        <f t="shared" si="10"/>
        <v>3847</v>
      </c>
      <c r="W33" s="2">
        <f t="shared" si="10"/>
        <v>3431</v>
      </c>
      <c r="Y33" s="3">
        <f t="shared" si="6"/>
        <v>1306458</v>
      </c>
      <c r="Z33" s="3">
        <f t="shared" si="6"/>
        <v>1309235</v>
      </c>
      <c r="AA33" s="3">
        <f t="shared" si="6"/>
        <v>1333847</v>
      </c>
      <c r="AB33" s="3">
        <f t="shared" si="6"/>
        <v>1303431</v>
      </c>
      <c r="AC33" s="3">
        <f t="shared" si="7"/>
        <v>1336975</v>
      </c>
      <c r="AD33" s="3">
        <f t="shared" si="7"/>
        <v>1382423</v>
      </c>
      <c r="AE33" s="3">
        <f t="shared" si="7"/>
        <v>1469581</v>
      </c>
      <c r="AF33" s="3">
        <f t="shared" si="7"/>
        <v>1437208</v>
      </c>
    </row>
    <row r="34" spans="1:32" ht="30" customHeight="1" thickBot="1">
      <c r="A34" s="127" t="s">
        <v>31</v>
      </c>
      <c r="B34" s="128"/>
      <c r="C34" s="57"/>
      <c r="D34" s="59">
        <v>1250446</v>
      </c>
      <c r="E34" s="59">
        <v>1250446</v>
      </c>
      <c r="F34" s="59">
        <v>1250446</v>
      </c>
      <c r="G34" s="59">
        <v>1250446</v>
      </c>
      <c r="H34" s="127" t="s">
        <v>31</v>
      </c>
      <c r="I34" s="128"/>
      <c r="J34" s="57"/>
      <c r="K34" s="59">
        <v>660000</v>
      </c>
      <c r="L34" s="59">
        <v>660000</v>
      </c>
      <c r="M34" s="59">
        <v>660000</v>
      </c>
      <c r="N34" s="59">
        <v>660000</v>
      </c>
      <c r="P34" s="2">
        <f t="shared" si="9"/>
        <v>446</v>
      </c>
      <c r="Q34" s="2">
        <f t="shared" si="9"/>
        <v>446</v>
      </c>
      <c r="R34" s="2">
        <f t="shared" si="9"/>
        <v>446</v>
      </c>
      <c r="S34" s="2">
        <f t="shared" si="9"/>
        <v>446</v>
      </c>
      <c r="T34" s="2">
        <f t="shared" si="10"/>
        <v>0</v>
      </c>
      <c r="U34" s="2">
        <f t="shared" si="10"/>
        <v>0</v>
      </c>
      <c r="V34" s="2">
        <f t="shared" si="10"/>
        <v>0</v>
      </c>
      <c r="W34" s="2">
        <f t="shared" si="10"/>
        <v>0</v>
      </c>
      <c r="Y34" s="3">
        <f t="shared" si="6"/>
        <v>660000</v>
      </c>
      <c r="Z34" s="3">
        <f t="shared" si="6"/>
        <v>660000</v>
      </c>
      <c r="AA34" s="3">
        <f t="shared" si="6"/>
        <v>660000</v>
      </c>
      <c r="AB34" s="3">
        <f t="shared" si="6"/>
        <v>660000</v>
      </c>
      <c r="AC34" s="3">
        <f t="shared" si="7"/>
        <v>1250446</v>
      </c>
      <c r="AD34" s="3">
        <f t="shared" si="7"/>
        <v>1250446</v>
      </c>
      <c r="AE34" s="3">
        <f t="shared" si="7"/>
        <v>1250446</v>
      </c>
      <c r="AF34" s="3">
        <f t="shared" si="7"/>
        <v>1250446</v>
      </c>
    </row>
    <row r="35" spans="1:32" ht="30" customHeight="1" thickBot="1">
      <c r="A35" s="127" t="s">
        <v>32</v>
      </c>
      <c r="B35" s="128"/>
      <c r="C35" s="57"/>
      <c r="D35" s="59">
        <v>21519</v>
      </c>
      <c r="E35" s="59">
        <v>21519</v>
      </c>
      <c r="F35" s="59">
        <v>21519</v>
      </c>
      <c r="G35" s="59">
        <v>21519</v>
      </c>
      <c r="H35" s="127" t="s">
        <v>32</v>
      </c>
      <c r="I35" s="128"/>
      <c r="J35" s="57"/>
      <c r="K35" s="59">
        <v>611965</v>
      </c>
      <c r="L35" s="59">
        <v>611965</v>
      </c>
      <c r="M35" s="59">
        <v>611965</v>
      </c>
      <c r="N35" s="59">
        <v>611965</v>
      </c>
      <c r="P35" s="2">
        <f t="shared" si="9"/>
        <v>19</v>
      </c>
      <c r="Q35" s="2">
        <f t="shared" si="9"/>
        <v>19</v>
      </c>
      <c r="R35" s="2">
        <f t="shared" si="9"/>
        <v>19</v>
      </c>
      <c r="S35" s="2">
        <f t="shared" si="9"/>
        <v>19</v>
      </c>
      <c r="T35" s="2">
        <f t="shared" si="10"/>
        <v>965</v>
      </c>
      <c r="U35" s="2">
        <f t="shared" si="10"/>
        <v>965</v>
      </c>
      <c r="V35" s="2">
        <f t="shared" si="10"/>
        <v>965</v>
      </c>
      <c r="W35" s="2">
        <f t="shared" si="10"/>
        <v>965</v>
      </c>
      <c r="Y35" s="3">
        <f t="shared" si="6"/>
        <v>611965</v>
      </c>
      <c r="Z35" s="3">
        <f t="shared" si="6"/>
        <v>611965</v>
      </c>
      <c r="AA35" s="3">
        <f t="shared" si="6"/>
        <v>611965</v>
      </c>
      <c r="AB35" s="3">
        <f t="shared" si="6"/>
        <v>611965</v>
      </c>
      <c r="AC35" s="3">
        <f t="shared" si="7"/>
        <v>21519</v>
      </c>
      <c r="AD35" s="3">
        <f t="shared" si="7"/>
        <v>21519</v>
      </c>
      <c r="AE35" s="3">
        <f t="shared" si="7"/>
        <v>21519</v>
      </c>
      <c r="AF35" s="3">
        <f t="shared" si="7"/>
        <v>21519</v>
      </c>
    </row>
    <row r="36" spans="1:32" ht="30" customHeight="1" thickBot="1">
      <c r="A36" s="127" t="s">
        <v>33</v>
      </c>
      <c r="B36" s="128"/>
      <c r="C36" s="57"/>
      <c r="D36" s="59">
        <v>96663</v>
      </c>
      <c r="E36" s="59">
        <v>141775</v>
      </c>
      <c r="F36" s="59">
        <v>228905</v>
      </c>
      <c r="G36" s="59">
        <v>192660</v>
      </c>
      <c r="H36" s="127" t="s">
        <v>33</v>
      </c>
      <c r="I36" s="128"/>
      <c r="J36" s="57"/>
      <c r="K36" s="59">
        <v>38351</v>
      </c>
      <c r="L36" s="59">
        <v>70220</v>
      </c>
      <c r="M36" s="59">
        <v>94881</v>
      </c>
      <c r="N36" s="59">
        <v>63468</v>
      </c>
      <c r="P36" s="2">
        <f t="shared" si="9"/>
        <v>63</v>
      </c>
      <c r="Q36" s="2">
        <f t="shared" si="9"/>
        <v>775</v>
      </c>
      <c r="R36" s="2">
        <f t="shared" si="9"/>
        <v>905</v>
      </c>
      <c r="S36" s="2">
        <f t="shared" si="9"/>
        <v>660</v>
      </c>
      <c r="T36" s="2">
        <f t="shared" si="10"/>
        <v>51</v>
      </c>
      <c r="U36" s="2">
        <f t="shared" si="10"/>
        <v>20</v>
      </c>
      <c r="V36" s="2">
        <f t="shared" si="10"/>
        <v>81</v>
      </c>
      <c r="W36" s="2">
        <f t="shared" si="10"/>
        <v>68</v>
      </c>
      <c r="Y36" s="3">
        <f t="shared" si="6"/>
        <v>38351</v>
      </c>
      <c r="Z36" s="3">
        <f t="shared" si="6"/>
        <v>70220</v>
      </c>
      <c r="AA36" s="3">
        <f t="shared" si="6"/>
        <v>94881</v>
      </c>
      <c r="AB36" s="3">
        <f t="shared" si="6"/>
        <v>63468</v>
      </c>
      <c r="AC36" s="3">
        <f t="shared" si="7"/>
        <v>96663</v>
      </c>
      <c r="AD36" s="3">
        <f t="shared" si="7"/>
        <v>141775</v>
      </c>
      <c r="AE36" s="3">
        <f t="shared" si="7"/>
        <v>228905</v>
      </c>
      <c r="AF36" s="3">
        <f t="shared" si="7"/>
        <v>192660</v>
      </c>
    </row>
    <row r="37" spans="1:32" ht="30" customHeight="1" thickBot="1">
      <c r="A37" s="137" t="s">
        <v>34</v>
      </c>
      <c r="B37" s="138"/>
      <c r="C37" s="57"/>
      <c r="D37" s="62"/>
      <c r="E37" s="62"/>
      <c r="F37" s="62"/>
      <c r="G37" s="62"/>
      <c r="H37" s="137" t="s">
        <v>34</v>
      </c>
      <c r="I37" s="138"/>
      <c r="J37" s="57"/>
      <c r="K37" s="62"/>
      <c r="L37" s="62"/>
      <c r="M37" s="62"/>
      <c r="N37" s="62"/>
      <c r="P37" s="2" t="e">
        <f t="shared" si="9"/>
        <v>#VALUE!</v>
      </c>
      <c r="Q37" s="2" t="e">
        <f t="shared" si="9"/>
        <v>#VALUE!</v>
      </c>
      <c r="R37" s="2" t="e">
        <f t="shared" si="9"/>
        <v>#VALUE!</v>
      </c>
      <c r="S37" s="2" t="e">
        <f t="shared" si="9"/>
        <v>#VALUE!</v>
      </c>
      <c r="T37" s="2" t="e">
        <f t="shared" si="10"/>
        <v>#VALUE!</v>
      </c>
      <c r="U37" s="2" t="e">
        <f t="shared" si="10"/>
        <v>#VALUE!</v>
      </c>
      <c r="V37" s="2" t="e">
        <f t="shared" si="10"/>
        <v>#VALUE!</v>
      </c>
      <c r="W37" s="2" t="e">
        <f t="shared" si="10"/>
        <v>#VALUE!</v>
      </c>
      <c r="Y37" s="3">
        <f t="shared" si="6"/>
        <v>0</v>
      </c>
      <c r="Z37" s="3">
        <f t="shared" si="6"/>
        <v>0</v>
      </c>
      <c r="AA37" s="3">
        <f t="shared" si="6"/>
        <v>0</v>
      </c>
      <c r="AB37" s="3">
        <f t="shared" si="6"/>
        <v>0</v>
      </c>
      <c r="AC37" s="3">
        <f t="shared" si="7"/>
        <v>0</v>
      </c>
      <c r="AD37" s="3">
        <f t="shared" si="7"/>
        <v>0</v>
      </c>
      <c r="AE37" s="3">
        <f t="shared" si="7"/>
        <v>0</v>
      </c>
      <c r="AF37" s="3">
        <f t="shared" si="7"/>
        <v>0</v>
      </c>
    </row>
    <row r="38" spans="1:32" ht="30" customHeight="1" thickBot="1">
      <c r="A38" s="137" t="s">
        <v>35</v>
      </c>
      <c r="B38" s="138"/>
      <c r="C38" s="57"/>
      <c r="D38" s="58">
        <v>2561182</v>
      </c>
      <c r="E38" s="58">
        <v>2690734</v>
      </c>
      <c r="F38" s="58">
        <v>3020243</v>
      </c>
      <c r="G38" s="58">
        <v>3249651</v>
      </c>
      <c r="H38" s="137" t="s">
        <v>35</v>
      </c>
      <c r="I38" s="138"/>
      <c r="J38" s="57"/>
      <c r="K38" s="58">
        <v>2994674</v>
      </c>
      <c r="L38" s="58">
        <v>3017406</v>
      </c>
      <c r="M38" s="58">
        <v>2820025</v>
      </c>
      <c r="N38" s="58">
        <v>2706162</v>
      </c>
      <c r="P38" s="2">
        <f t="shared" si="9"/>
        <v>1182</v>
      </c>
      <c r="Q38" s="2">
        <f t="shared" si="9"/>
        <v>734</v>
      </c>
      <c r="R38" s="2">
        <f t="shared" si="9"/>
        <v>243</v>
      </c>
      <c r="S38" s="2">
        <f t="shared" si="9"/>
        <v>9651</v>
      </c>
      <c r="T38" s="2">
        <f t="shared" si="10"/>
        <v>4674</v>
      </c>
      <c r="U38" s="2">
        <f t="shared" si="10"/>
        <v>7406</v>
      </c>
      <c r="V38" s="2">
        <f t="shared" si="10"/>
        <v>25</v>
      </c>
      <c r="W38" s="2">
        <f t="shared" si="10"/>
        <v>6162</v>
      </c>
      <c r="Y38" s="3">
        <f t="shared" si="6"/>
        <v>2994674</v>
      </c>
      <c r="Z38" s="3">
        <f t="shared" si="6"/>
        <v>3017406</v>
      </c>
      <c r="AA38" s="3">
        <f t="shared" si="6"/>
        <v>2820025</v>
      </c>
      <c r="AB38" s="3">
        <f t="shared" si="6"/>
        <v>2706162</v>
      </c>
      <c r="AC38" s="3">
        <f t="shared" si="7"/>
        <v>2561182</v>
      </c>
      <c r="AD38" s="3">
        <f t="shared" si="7"/>
        <v>2690734</v>
      </c>
      <c r="AE38" s="3">
        <f t="shared" si="7"/>
        <v>3020243</v>
      </c>
      <c r="AF38" s="3">
        <f t="shared" si="7"/>
        <v>3249651</v>
      </c>
    </row>
    <row r="39" spans="1:32">
      <c r="A39" t="s">
        <v>1747</v>
      </c>
      <c r="B39"/>
      <c r="C39"/>
      <c r="D39"/>
      <c r="E39"/>
      <c r="F39"/>
      <c r="G39"/>
      <c r="H39" s="15" t="s">
        <v>1744</v>
      </c>
    </row>
    <row r="40" spans="1:32" ht="48" customHeight="1"/>
    <row r="50" spans="16:23">
      <c r="P50" s="15"/>
      <c r="Q50" s="15"/>
      <c r="R50" s="15"/>
      <c r="S50" s="15"/>
      <c r="T50" s="15"/>
      <c r="U50" s="15"/>
      <c r="V50" s="15"/>
      <c r="W50" s="15"/>
    </row>
    <row r="51" spans="16:23">
      <c r="P51" s="15"/>
      <c r="Q51" s="15"/>
      <c r="R51" s="15"/>
      <c r="S51" s="15"/>
      <c r="T51" s="15"/>
      <c r="U51" s="15"/>
      <c r="V51" s="15"/>
      <c r="W51" s="15"/>
    </row>
    <row r="52" spans="16:23">
      <c r="P52" s="15"/>
      <c r="Q52" s="15"/>
      <c r="R52" s="15"/>
      <c r="S52" s="15"/>
      <c r="T52" s="15"/>
      <c r="U52" s="15"/>
      <c r="V52" s="15"/>
      <c r="W52" s="15"/>
    </row>
    <row r="53" spans="16:23" ht="15" customHeight="1">
      <c r="P53" s="15"/>
      <c r="Q53" s="15"/>
      <c r="R53" s="15"/>
      <c r="S53" s="15"/>
      <c r="T53" s="15"/>
      <c r="U53" s="15"/>
      <c r="V53" s="15"/>
      <c r="W53" s="15"/>
    </row>
  </sheetData>
  <mergeCells count="74">
    <mergeCell ref="A38:B38"/>
    <mergeCell ref="H38:I38"/>
    <mergeCell ref="A35:B35"/>
    <mergeCell ref="H35:I35"/>
    <mergeCell ref="A36:B36"/>
    <mergeCell ref="H36:I36"/>
    <mergeCell ref="A37:B37"/>
    <mergeCell ref="H37:I37"/>
    <mergeCell ref="A32:B32"/>
    <mergeCell ref="H32:I32"/>
    <mergeCell ref="A33:B33"/>
    <mergeCell ref="H33:I33"/>
    <mergeCell ref="A34:B34"/>
    <mergeCell ref="H34:I34"/>
    <mergeCell ref="A29:B29"/>
    <mergeCell ref="H29:I29"/>
    <mergeCell ref="A30:B30"/>
    <mergeCell ref="H30:I30"/>
    <mergeCell ref="A31:B31"/>
    <mergeCell ref="H31:I31"/>
    <mergeCell ref="A26:B26"/>
    <mergeCell ref="H26:I26"/>
    <mergeCell ref="A27:B27"/>
    <mergeCell ref="H27:I27"/>
    <mergeCell ref="A28:B28"/>
    <mergeCell ref="H28:I28"/>
    <mergeCell ref="A23:B23"/>
    <mergeCell ref="H23:I23"/>
    <mergeCell ref="A24:B24"/>
    <mergeCell ref="H24:I24"/>
    <mergeCell ref="A25:B25"/>
    <mergeCell ref="H25:I25"/>
    <mergeCell ref="A20:B20"/>
    <mergeCell ref="H20:I20"/>
    <mergeCell ref="A21:B21"/>
    <mergeCell ref="H21:I21"/>
    <mergeCell ref="A22:B22"/>
    <mergeCell ref="H22:I22"/>
    <mergeCell ref="A17:G17"/>
    <mergeCell ref="H17:N17"/>
    <mergeCell ref="A18:C18"/>
    <mergeCell ref="H18:J18"/>
    <mergeCell ref="A19:B19"/>
    <mergeCell ref="H19:I19"/>
    <mergeCell ref="A14:B14"/>
    <mergeCell ref="H14:I14"/>
    <mergeCell ref="A15:B15"/>
    <mergeCell ref="H15:I15"/>
    <mergeCell ref="A16:B16"/>
    <mergeCell ref="H16:I16"/>
    <mergeCell ref="A11:B11"/>
    <mergeCell ref="H11:I11"/>
    <mergeCell ref="A12:B12"/>
    <mergeCell ref="H12:I12"/>
    <mergeCell ref="A13:B13"/>
    <mergeCell ref="H13:I13"/>
    <mergeCell ref="A8:B8"/>
    <mergeCell ref="H8:I8"/>
    <mergeCell ref="A9:B9"/>
    <mergeCell ref="H9:I9"/>
    <mergeCell ref="A10:B10"/>
    <mergeCell ref="H10:I10"/>
    <mergeCell ref="A5:B5"/>
    <mergeCell ref="H5:I5"/>
    <mergeCell ref="A6:B6"/>
    <mergeCell ref="H6:I6"/>
    <mergeCell ref="A7:B7"/>
    <mergeCell ref="H7:I7"/>
    <mergeCell ref="A1:C2"/>
    <mergeCell ref="H1:J2"/>
    <mergeCell ref="A3:B3"/>
    <mergeCell ref="H3:I3"/>
    <mergeCell ref="A4:B4"/>
    <mergeCell ref="H4:I4"/>
  </mergeCells>
  <pageMargins left="0.7" right="0.7" top="0.75" bottom="0.75" header="0.3" footer="0.3"/>
  <pageSetup orientation="portrait" horizont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showGridLines="0" zoomScale="90" zoomScaleNormal="90" zoomScalePageLayoutView="90" workbookViewId="0">
      <pane xSplit="2" ySplit="2" topLeftCell="C21" activePane="bottomRight" state="frozen"/>
      <selection activeCell="F42" sqref="F42"/>
      <selection pane="topRight" activeCell="F42" sqref="F42"/>
      <selection pane="bottomLeft" activeCell="F42" sqref="F42"/>
      <selection pane="bottomRight" activeCell="F42" sqref="F42"/>
    </sheetView>
  </sheetViews>
  <sheetFormatPr defaultColWidth="9.140625" defaultRowHeight="12.75"/>
  <cols>
    <col min="1" max="1" width="1.42578125" style="6" customWidth="1"/>
    <col min="2" max="2" width="31.7109375" style="7" bestFit="1" customWidth="1"/>
    <col min="3" max="3" width="7.5703125" style="5" bestFit="1" customWidth="1"/>
    <col min="4" max="5" width="14" style="9" bestFit="1" customWidth="1"/>
    <col min="6" max="8" width="14" style="5" bestFit="1" customWidth="1"/>
    <col min="9" max="9" width="20" style="5" bestFit="1" customWidth="1"/>
    <col min="10" max="11" width="14" style="5" bestFit="1" customWidth="1"/>
    <col min="12" max="16384" width="9.140625" style="5"/>
  </cols>
  <sheetData>
    <row r="1" spans="1:11">
      <c r="C1" s="8" t="s">
        <v>242</v>
      </c>
      <c r="D1" s="106" t="s">
        <v>1751</v>
      </c>
    </row>
    <row r="2" spans="1:11">
      <c r="A2" s="7"/>
      <c r="B2" s="94" t="s">
        <v>539</v>
      </c>
      <c r="C2" s="102" t="s">
        <v>37</v>
      </c>
      <c r="D2" s="102" t="str">
        <f>'Input yearly VSC'!N18</f>
        <v>Năm 2014</v>
      </c>
      <c r="E2" s="102" t="str">
        <f>'Input yearly VSC'!O18</f>
        <v>Năm 2015</v>
      </c>
      <c r="F2" s="102" t="str">
        <f>'Input yearly VSC'!P18</f>
        <v>Năm 2016</v>
      </c>
      <c r="G2" s="102" t="str">
        <f>'Input yearly VSC'!Q18</f>
        <v>Năm 2017</v>
      </c>
      <c r="H2" s="95"/>
      <c r="I2" s="117" t="s">
        <v>1179</v>
      </c>
      <c r="J2" s="117"/>
      <c r="K2" s="117"/>
    </row>
    <row r="3" spans="1:11">
      <c r="A3" s="7"/>
      <c r="B3" s="69"/>
      <c r="C3" s="70"/>
      <c r="D3" s="70"/>
      <c r="E3" s="70"/>
      <c r="F3" s="70"/>
      <c r="G3" s="70"/>
      <c r="H3" s="70"/>
      <c r="I3" s="118"/>
      <c r="J3" s="119"/>
      <c r="K3" s="120"/>
    </row>
    <row r="4" spans="1:11">
      <c r="A4" s="7"/>
      <c r="B4" s="69" t="s">
        <v>540</v>
      </c>
      <c r="C4" s="70" t="s">
        <v>38</v>
      </c>
      <c r="D4" s="71">
        <f>'Input yearly VSC'!N3</f>
        <v>891242</v>
      </c>
      <c r="E4" s="71">
        <f>'Input yearly VSC'!O3</f>
        <v>927823</v>
      </c>
      <c r="F4" s="71">
        <f>'Input yearly VSC'!P3</f>
        <v>1082174</v>
      </c>
      <c r="G4" s="71">
        <f>'Input yearly VSC'!Q3</f>
        <v>1302883</v>
      </c>
      <c r="H4" s="70"/>
      <c r="I4" s="121"/>
      <c r="J4" s="122"/>
      <c r="K4" s="123"/>
    </row>
    <row r="5" spans="1:11">
      <c r="A5" s="7"/>
      <c r="B5" s="69" t="s">
        <v>541</v>
      </c>
      <c r="C5" s="69" t="s">
        <v>38</v>
      </c>
      <c r="D5" s="72">
        <f>'Input yearly VSC'!N5</f>
        <v>311790</v>
      </c>
      <c r="E5" s="72">
        <f>'Input yearly VSC'!O5</f>
        <v>370515</v>
      </c>
      <c r="F5" s="72">
        <f>'Input yearly VSC'!P5</f>
        <v>395830</v>
      </c>
      <c r="G5" s="72">
        <f>'Input yearly VSC'!Q5</f>
        <v>407763</v>
      </c>
      <c r="H5" s="70"/>
      <c r="I5" s="121"/>
      <c r="J5" s="122"/>
      <c r="K5" s="123"/>
    </row>
    <row r="6" spans="1:11">
      <c r="A6" s="7"/>
      <c r="B6" s="69" t="s">
        <v>542</v>
      </c>
      <c r="C6" s="69" t="s">
        <v>38</v>
      </c>
      <c r="D6" s="72">
        <f>'Input yearly VSC'!N15</f>
        <v>248084</v>
      </c>
      <c r="E6" s="72">
        <f>'Input yearly VSC'!O15</f>
        <v>279258</v>
      </c>
      <c r="F6" s="72">
        <f>'Input yearly VSC'!P15</f>
        <v>251282</v>
      </c>
      <c r="G6" s="72">
        <f>'Input yearly VSC'!Q15</f>
        <v>237279</v>
      </c>
      <c r="H6" s="70"/>
      <c r="I6" s="121"/>
      <c r="J6" s="122"/>
      <c r="K6" s="123"/>
    </row>
    <row r="7" spans="1:11">
      <c r="A7" s="7"/>
      <c r="B7" s="69" t="s">
        <v>543</v>
      </c>
      <c r="C7" s="69" t="s">
        <v>38</v>
      </c>
      <c r="D7" s="72">
        <f>'Input yearly VSC'!N33</f>
        <v>1058381</v>
      </c>
      <c r="E7" s="72">
        <f>'Input yearly VSC'!O33</f>
        <v>1431172</v>
      </c>
      <c r="F7" s="72">
        <f>'Input yearly VSC'!P33</f>
        <v>1515491</v>
      </c>
      <c r="G7" s="72">
        <f>'Input yearly VSC'!Q33</f>
        <v>1709546</v>
      </c>
      <c r="H7" s="70"/>
      <c r="I7" s="121"/>
      <c r="J7" s="122"/>
      <c r="K7" s="123"/>
    </row>
    <row r="8" spans="1:11">
      <c r="A8" s="7"/>
      <c r="B8" s="69" t="s">
        <v>544</v>
      </c>
      <c r="C8" s="70" t="s">
        <v>38</v>
      </c>
      <c r="D8" s="71">
        <f>'Input yearly VSC'!N29</f>
        <v>1495102</v>
      </c>
      <c r="E8" s="71">
        <f>'Input yearly VSC'!O29</f>
        <v>2224012</v>
      </c>
      <c r="F8" s="71">
        <f>'Input yearly VSC'!P29</f>
        <v>2397438</v>
      </c>
      <c r="G8" s="71">
        <f>'Input yearly VSC'!Q29</f>
        <v>2479002</v>
      </c>
      <c r="H8" s="70"/>
      <c r="I8" s="121"/>
      <c r="J8" s="122"/>
      <c r="K8" s="123"/>
    </row>
    <row r="9" spans="1:11">
      <c r="A9" s="7"/>
      <c r="B9" s="69" t="s">
        <v>545</v>
      </c>
      <c r="C9" s="70" t="s">
        <v>39</v>
      </c>
      <c r="D9" s="71">
        <f>'Input yearly VSC'!N34*1000000/10000</f>
        <v>34541500</v>
      </c>
      <c r="E9" s="71">
        <f>'Input yearly VSC'!O34*1000000/10000</f>
        <v>41416000</v>
      </c>
      <c r="F9" s="71">
        <f>'Input yearly VSC'!P34*1000000/10000</f>
        <v>45557100</v>
      </c>
      <c r="G9" s="71">
        <f>'Input yearly VSC'!Q34*1000000/10000</f>
        <v>50112300</v>
      </c>
      <c r="H9" s="70"/>
      <c r="I9" s="121"/>
      <c r="J9" s="122"/>
      <c r="K9" s="123"/>
    </row>
    <row r="10" spans="1:11">
      <c r="A10" s="7"/>
      <c r="B10" s="69"/>
      <c r="C10" s="70"/>
      <c r="D10" s="71"/>
      <c r="E10" s="71"/>
      <c r="F10" s="71"/>
      <c r="G10" s="71"/>
      <c r="H10" s="70"/>
      <c r="I10" s="121"/>
      <c r="J10" s="122"/>
      <c r="K10" s="123"/>
    </row>
    <row r="11" spans="1:11">
      <c r="A11" s="7"/>
      <c r="B11" s="69" t="s">
        <v>546</v>
      </c>
      <c r="C11" s="69" t="s">
        <v>36</v>
      </c>
      <c r="D11" s="73">
        <f>D5/D4</f>
        <v>0.34983764230141756</v>
      </c>
      <c r="E11" s="73">
        <f>E5/E4</f>
        <v>0.39933802029050802</v>
      </c>
      <c r="F11" s="73">
        <f>F5/F4</f>
        <v>0.36577297181414448</v>
      </c>
      <c r="G11" s="73">
        <f>G5/G4</f>
        <v>0.31296977549020133</v>
      </c>
      <c r="H11" s="70"/>
      <c r="I11" s="121"/>
      <c r="J11" s="122"/>
      <c r="K11" s="123"/>
    </row>
    <row r="12" spans="1:11">
      <c r="A12" s="7"/>
      <c r="B12" s="69" t="s">
        <v>569</v>
      </c>
      <c r="C12" s="70" t="s">
        <v>36</v>
      </c>
      <c r="D12" s="74">
        <f>D6/D4</f>
        <v>0.27835761779628876</v>
      </c>
      <c r="E12" s="73">
        <f>E6/E4</f>
        <v>0.30098197608811161</v>
      </c>
      <c r="F12" s="73">
        <f>F6/F4</f>
        <v>0.23220110629159452</v>
      </c>
      <c r="G12" s="73">
        <f>G6/G4</f>
        <v>0.18211842506195874</v>
      </c>
      <c r="H12" s="70"/>
      <c r="I12" s="121"/>
      <c r="J12" s="122"/>
      <c r="K12" s="123"/>
    </row>
    <row r="13" spans="1:11">
      <c r="A13" s="7"/>
      <c r="B13" s="69" t="s">
        <v>41</v>
      </c>
      <c r="C13" s="70" t="s">
        <v>40</v>
      </c>
      <c r="D13" s="71">
        <f>D6*1000000/D9</f>
        <v>7182.2011203914135</v>
      </c>
      <c r="E13" s="72">
        <f>E6*1000000/E9</f>
        <v>6742.7564226385939</v>
      </c>
      <c r="F13" s="72">
        <f>F6*1000000/F9</f>
        <v>5515.7593437685891</v>
      </c>
      <c r="G13" s="72">
        <f>G6*1000000/G9</f>
        <v>4734.9453128273899</v>
      </c>
      <c r="H13" s="70"/>
      <c r="I13" s="121"/>
      <c r="J13" s="122"/>
      <c r="K13" s="123"/>
    </row>
    <row r="14" spans="1:11">
      <c r="A14" s="7"/>
      <c r="B14" s="69" t="s">
        <v>547</v>
      </c>
      <c r="C14" s="70"/>
      <c r="D14" s="71">
        <f>D7*1000000/D9</f>
        <v>30640.852308093163</v>
      </c>
      <c r="E14" s="72">
        <f>E7*1000000/E9</f>
        <v>34556.016998261541</v>
      </c>
      <c r="F14" s="72">
        <f>F7*1000000/F9</f>
        <v>33265.747819769036</v>
      </c>
      <c r="G14" s="72">
        <f>G7*1000000/G9</f>
        <v>34114.299283808563</v>
      </c>
      <c r="H14" s="70"/>
      <c r="I14" s="121"/>
      <c r="J14" s="122"/>
      <c r="K14" s="123"/>
    </row>
    <row r="15" spans="1:11">
      <c r="A15" s="7"/>
      <c r="B15" s="75" t="s">
        <v>548</v>
      </c>
      <c r="C15" s="70"/>
      <c r="D15" s="71"/>
      <c r="E15" s="72"/>
      <c r="F15" s="72"/>
      <c r="G15" s="72"/>
      <c r="H15" s="70"/>
      <c r="I15" s="121"/>
      <c r="J15" s="122"/>
      <c r="K15" s="123"/>
    </row>
    <row r="16" spans="1:11">
      <c r="A16" s="7"/>
      <c r="B16" s="69" t="s">
        <v>540</v>
      </c>
      <c r="C16" s="76" t="s">
        <v>36</v>
      </c>
      <c r="D16" s="77"/>
      <c r="E16" s="78">
        <f>(E4-D4)/ABS(D4)</f>
        <v>4.1044968706591474E-2</v>
      </c>
      <c r="F16" s="78">
        <f>(F4-E4)/ABS(E4)</f>
        <v>0.16635823858645452</v>
      </c>
      <c r="G16" s="78">
        <f>(G4-F4)/ABS(F4)</f>
        <v>0.2039496421093096</v>
      </c>
      <c r="H16" s="70"/>
      <c r="I16" s="121"/>
      <c r="J16" s="122"/>
      <c r="K16" s="123"/>
    </row>
    <row r="17" spans="1:12">
      <c r="A17" s="7"/>
      <c r="B17" s="69" t="s">
        <v>542</v>
      </c>
      <c r="C17" s="79" t="s">
        <v>36</v>
      </c>
      <c r="D17" s="69"/>
      <c r="E17" s="78">
        <f>(E6-D6)/ABS(D6)</f>
        <v>0.12565905096660809</v>
      </c>
      <c r="F17" s="78">
        <f>(F6-E6)/ABS(E6)</f>
        <v>-0.1001797620838078</v>
      </c>
      <c r="G17" s="78">
        <f>(G6-F6)/ABS(F6)</f>
        <v>-5.5726235862497114E-2</v>
      </c>
      <c r="H17" s="70"/>
      <c r="I17" s="121"/>
      <c r="J17" s="122"/>
      <c r="K17" s="123"/>
    </row>
    <row r="18" spans="1:12">
      <c r="A18" s="7"/>
      <c r="B18" s="69" t="s">
        <v>41</v>
      </c>
      <c r="C18" s="76" t="s">
        <v>36</v>
      </c>
      <c r="D18" s="77"/>
      <c r="E18" s="78">
        <f>(E13-D13)/ABS(D13)</f>
        <v>-6.1185239787447061E-2</v>
      </c>
      <c r="F18" s="78">
        <f>(F13-E13)/ABS(E13)</f>
        <v>-0.18197262394803412</v>
      </c>
      <c r="G18" s="78">
        <f>(G13-F13)/ABS(F13)</f>
        <v>-0.14156056895834684</v>
      </c>
      <c r="H18" s="70"/>
      <c r="I18" s="121"/>
      <c r="J18" s="122"/>
      <c r="K18" s="123"/>
    </row>
    <row r="19" spans="1:12">
      <c r="A19" s="7"/>
      <c r="B19" s="80" t="s">
        <v>549</v>
      </c>
      <c r="C19" s="79"/>
      <c r="D19" s="69"/>
      <c r="E19" s="74"/>
      <c r="F19" s="74"/>
      <c r="G19" s="74"/>
      <c r="H19" s="70"/>
      <c r="I19" s="124"/>
      <c r="J19" s="125"/>
      <c r="K19" s="126"/>
    </row>
    <row r="20" spans="1:12">
      <c r="A20" s="7"/>
      <c r="B20" s="69" t="s">
        <v>42</v>
      </c>
      <c r="C20" s="81" t="s">
        <v>36</v>
      </c>
      <c r="D20" s="70"/>
      <c r="E20" s="74">
        <f>E6/AVERAGE(D7:E7)</f>
        <v>0.22434388824017806</v>
      </c>
      <c r="F20" s="74">
        <f>F6/AVERAGE(E7:F7)</f>
        <v>0.17055360589249602</v>
      </c>
      <c r="G20" s="74">
        <f>G6/AVERAGE(F7:G7)</f>
        <v>0.14714807923133905</v>
      </c>
      <c r="H20" s="70"/>
      <c r="I20" s="117" t="s">
        <v>1180</v>
      </c>
      <c r="J20" s="117"/>
      <c r="K20" s="117"/>
    </row>
    <row r="21" spans="1:12">
      <c r="A21" s="7"/>
      <c r="B21" s="69" t="s">
        <v>43</v>
      </c>
      <c r="C21" s="81" t="s">
        <v>36</v>
      </c>
      <c r="D21" s="70"/>
      <c r="E21" s="74">
        <f>E6/AVERAGE(D8:E8)</f>
        <v>0.15017447703942391</v>
      </c>
      <c r="F21" s="74">
        <f>F6/AVERAGE(E8:F8)</f>
        <v>0.10874595635568923</v>
      </c>
      <c r="G21" s="74">
        <f>G6/AVERAGE(F8:G8)</f>
        <v>9.7316484976745332E-2</v>
      </c>
      <c r="H21" s="70"/>
      <c r="I21" s="82" t="s">
        <v>1181</v>
      </c>
      <c r="J21" s="82">
        <v>2018</v>
      </c>
      <c r="K21" s="82" t="s">
        <v>1183</v>
      </c>
    </row>
    <row r="22" spans="1:12">
      <c r="A22" s="7"/>
      <c r="B22" s="75" t="s">
        <v>550</v>
      </c>
      <c r="C22" s="81"/>
      <c r="D22" s="70"/>
      <c r="E22" s="74"/>
      <c r="F22" s="74"/>
      <c r="G22" s="74"/>
      <c r="H22" s="70"/>
      <c r="I22" s="70" t="s">
        <v>1182</v>
      </c>
      <c r="J22" s="97">
        <v>1350000</v>
      </c>
      <c r="K22" s="83">
        <f>(K30+J30)/J22</f>
        <v>0.58970370370370373</v>
      </c>
    </row>
    <row r="23" spans="1:12">
      <c r="A23" s="7"/>
      <c r="B23" s="69" t="s">
        <v>551</v>
      </c>
      <c r="C23" s="81" t="s">
        <v>36</v>
      </c>
      <c r="D23" s="74">
        <f>1-D7/D8</f>
        <v>0.2921011409255021</v>
      </c>
      <c r="E23" s="74">
        <f>1-E7/E8</f>
        <v>0.35649088224344117</v>
      </c>
      <c r="F23" s="74">
        <f>1-F7/F8</f>
        <v>0.3678706185519709</v>
      </c>
      <c r="G23" s="74">
        <f>1-G7/G8</f>
        <v>0.31038942284032045</v>
      </c>
      <c r="H23" s="70"/>
      <c r="I23" s="70" t="s">
        <v>1184</v>
      </c>
      <c r="J23" s="97">
        <f>J24-J24*20%</f>
        <v>224000</v>
      </c>
      <c r="K23" s="83">
        <f>(K32+J32)/J23</f>
        <v>0.67204464285714283</v>
      </c>
    </row>
    <row r="24" spans="1:12">
      <c r="A24" s="7"/>
      <c r="B24" s="69" t="s">
        <v>552</v>
      </c>
      <c r="C24" s="81" t="s">
        <v>36</v>
      </c>
      <c r="D24" s="74">
        <f>D8/D7-1</f>
        <v>0.41263117913114455</v>
      </c>
      <c r="E24" s="74">
        <f>E8/E7-1</f>
        <v>0.55397953565329683</v>
      </c>
      <c r="F24" s="74">
        <f>F8/F7-1</f>
        <v>0.58195462724621927</v>
      </c>
      <c r="G24" s="74">
        <f>G8/G7-1</f>
        <v>0.45009376758507824</v>
      </c>
      <c r="H24" s="70"/>
      <c r="I24" s="70" t="s">
        <v>1367</v>
      </c>
      <c r="J24" s="71">
        <v>280000</v>
      </c>
      <c r="K24" s="70"/>
    </row>
    <row r="25" spans="1:12">
      <c r="A25" s="7"/>
      <c r="B25" s="69" t="s">
        <v>553</v>
      </c>
      <c r="C25" s="81" t="s">
        <v>40</v>
      </c>
      <c r="D25" s="84">
        <f>'Input yearly VSC'!N19/'Input yearly VSC'!N31</f>
        <v>1.7813476921023061</v>
      </c>
      <c r="E25" s="84">
        <f>'Input yearly VSC'!O19/'Input yearly VSC'!O31</f>
        <v>1.5623943293882971</v>
      </c>
      <c r="F25" s="84">
        <f>'Input yearly VSC'!P19/'Input yearly VSC'!P31</f>
        <v>2.0400280543688272</v>
      </c>
      <c r="G25" s="84">
        <f>'Input yearly VSC'!Q19/'Input yearly VSC'!Q31</f>
        <v>1.3337541072865227</v>
      </c>
      <c r="H25" s="70"/>
      <c r="I25" s="70" t="s">
        <v>1721</v>
      </c>
      <c r="J25" s="85"/>
      <c r="K25" s="70"/>
    </row>
    <row r="26" spans="1:12">
      <c r="A26" s="7"/>
      <c r="B26" s="69" t="s">
        <v>554</v>
      </c>
      <c r="C26" s="81" t="s">
        <v>40</v>
      </c>
      <c r="D26" s="84">
        <f>('Input yearly VSC'!N19-'Input yearly VSC'!N23)/'Input yearly VSC'!N31</f>
        <v>1.754135748217206</v>
      </c>
      <c r="E26" s="84">
        <f>('Input yearly VSC'!O19-'Input yearly VSC'!O23)/'Input yearly VSC'!O31</f>
        <v>1.5358333377779436</v>
      </c>
      <c r="F26" s="84">
        <f>('Input yearly VSC'!P19-'Input yearly VSC'!P23)/'Input yearly VSC'!P31</f>
        <v>2.0087939656131666</v>
      </c>
      <c r="G26" s="84">
        <f>('Input yearly VSC'!Q19-'Input yearly VSC'!Q23)/'Input yearly VSC'!Q31</f>
        <v>1.297536847066727</v>
      </c>
      <c r="H26" s="70"/>
      <c r="I26" s="70"/>
      <c r="J26" s="70"/>
      <c r="K26" s="70"/>
    </row>
    <row r="27" spans="1:12">
      <c r="A27" s="7"/>
      <c r="B27" s="69"/>
      <c r="C27" s="81"/>
      <c r="D27" s="70"/>
      <c r="E27" s="70"/>
      <c r="F27" s="70"/>
      <c r="G27" s="70"/>
      <c r="H27" s="70"/>
      <c r="I27" s="70"/>
      <c r="J27" s="70"/>
      <c r="K27" s="70"/>
    </row>
    <row r="28" spans="1:12">
      <c r="A28" s="7"/>
      <c r="B28" s="96" t="s">
        <v>567</v>
      </c>
      <c r="C28" s="96" t="s">
        <v>37</v>
      </c>
      <c r="D28" s="96" t="str">
        <f>'Input quaterly VSC'!Y1</f>
        <v>Quý 3/2016</v>
      </c>
      <c r="E28" s="96" t="str">
        <f>'Input quaterly VSC'!Z1</f>
        <v>Quý 4/2016</v>
      </c>
      <c r="F28" s="96" t="str">
        <f>'Input quaterly VSC'!AA1</f>
        <v>Quý 1/2017</v>
      </c>
      <c r="G28" s="96" t="str">
        <f>'Input quaterly VSC'!AB1</f>
        <v>Quý 2/2017</v>
      </c>
      <c r="H28" s="96" t="str">
        <f>'Input quaterly VSC'!AC1</f>
        <v>Quý 3/2017</v>
      </c>
      <c r="I28" s="96" t="str">
        <f>'Input quaterly VSC'!AD1</f>
        <v>Quý 4/2017</v>
      </c>
      <c r="J28" s="96" t="str">
        <f>'Input quaterly VSC'!AE1</f>
        <v>Quý 1/2018</v>
      </c>
      <c r="K28" s="96" t="str">
        <f>'Input quaterly VSC'!AF1</f>
        <v>Quý 2/2018</v>
      </c>
    </row>
    <row r="29" spans="1:12">
      <c r="A29" s="7"/>
      <c r="B29" s="69"/>
      <c r="C29" s="70"/>
      <c r="D29" s="70"/>
      <c r="E29" s="70"/>
      <c r="F29" s="70"/>
      <c r="G29" s="70"/>
      <c r="H29" s="70"/>
      <c r="I29" s="70"/>
      <c r="J29" s="70"/>
      <c r="K29" s="70"/>
    </row>
    <row r="30" spans="1:12">
      <c r="A30" s="7"/>
      <c r="B30" s="69" t="s">
        <v>540</v>
      </c>
      <c r="C30" s="70" t="s">
        <v>38</v>
      </c>
      <c r="D30" s="86">
        <f>'Input quaterly VSC'!Y3</f>
        <v>283337</v>
      </c>
      <c r="E30" s="86">
        <f>'Input quaterly VSC'!Z3</f>
        <v>295718</v>
      </c>
      <c r="F30" s="86">
        <f>'Input quaterly VSC'!AA3</f>
        <v>269560</v>
      </c>
      <c r="G30" s="86">
        <f>'Input quaterly VSC'!AB3</f>
        <v>337294</v>
      </c>
      <c r="H30" s="86">
        <f>'Input quaterly VSC'!AC3</f>
        <v>351667</v>
      </c>
      <c r="I30" s="86">
        <f>'Input quaterly VSC'!AD3</f>
        <v>344362</v>
      </c>
      <c r="J30" s="86">
        <f>'Input quaterly VSC'!AE3</f>
        <v>366573</v>
      </c>
      <c r="K30" s="86">
        <f>'Input quaterly VSC'!AF3</f>
        <v>429527</v>
      </c>
    </row>
    <row r="31" spans="1:12">
      <c r="A31" s="7"/>
      <c r="B31" s="69" t="s">
        <v>541</v>
      </c>
      <c r="C31" s="70" t="s">
        <v>38</v>
      </c>
      <c r="D31" s="86">
        <f>'Input quaterly VSC'!Y5</f>
        <v>99895</v>
      </c>
      <c r="E31" s="86">
        <f>'Input quaterly VSC'!Z5</f>
        <v>116258</v>
      </c>
      <c r="F31" s="86">
        <f>'Input quaterly VSC'!AA5</f>
        <v>85179</v>
      </c>
      <c r="G31" s="86">
        <f>'Input quaterly VSC'!AB5</f>
        <v>104367</v>
      </c>
      <c r="H31" s="86">
        <f>'Input quaterly VSC'!AC5</f>
        <v>113145</v>
      </c>
      <c r="I31" s="86">
        <f>'Input quaterly VSC'!AD5</f>
        <v>105073</v>
      </c>
      <c r="J31" s="86">
        <f>'Input quaterly VSC'!AE5</f>
        <v>108967</v>
      </c>
      <c r="K31" s="86">
        <f>'Input quaterly VSC'!AF5</f>
        <v>144095</v>
      </c>
    </row>
    <row r="32" spans="1:12">
      <c r="A32" s="7"/>
      <c r="B32" s="69" t="s">
        <v>542</v>
      </c>
      <c r="C32" s="69" t="s">
        <v>38</v>
      </c>
      <c r="D32" s="87">
        <f>'Input quaterly VSC'!Y15</f>
        <v>58030</v>
      </c>
      <c r="E32" s="87">
        <f>'Input quaterly VSC'!Z15</f>
        <v>68679</v>
      </c>
      <c r="F32" s="87">
        <f>'Input quaterly VSC'!AA15</f>
        <v>45371</v>
      </c>
      <c r="G32" s="87">
        <f>'Input quaterly VSC'!AB15</f>
        <v>63341</v>
      </c>
      <c r="H32" s="87">
        <f>'Input quaterly VSC'!AC15</f>
        <v>63391</v>
      </c>
      <c r="I32" s="87">
        <f>'Input quaterly VSC'!AD15</f>
        <v>65176</v>
      </c>
      <c r="J32" s="87">
        <f>'Input quaterly VSC'!AE15</f>
        <v>63749</v>
      </c>
      <c r="K32" s="87">
        <f>'Input quaterly VSC'!AF15</f>
        <v>86789</v>
      </c>
      <c r="L32" s="10"/>
    </row>
    <row r="33" spans="1:12">
      <c r="A33" s="7"/>
      <c r="B33" s="69" t="s">
        <v>543</v>
      </c>
      <c r="C33" s="70" t="s">
        <v>38</v>
      </c>
      <c r="D33" s="86">
        <f>'Input quaterly VSC'!Y33</f>
        <v>1488452</v>
      </c>
      <c r="E33" s="86">
        <f>'Input quaterly VSC'!Z33</f>
        <v>1515491</v>
      </c>
      <c r="F33" s="86">
        <f>'Input quaterly VSC'!AA33</f>
        <v>1595882</v>
      </c>
      <c r="G33" s="86">
        <f>'Input quaterly VSC'!AB33</f>
        <v>1595981</v>
      </c>
      <c r="H33" s="86">
        <f>'Input quaterly VSC'!AC33</f>
        <v>1666815</v>
      </c>
      <c r="I33" s="86">
        <f>'Input quaterly VSC'!AD33</f>
        <v>1709546</v>
      </c>
      <c r="J33" s="86">
        <f>'Input quaterly VSC'!AE33</f>
        <v>1783486</v>
      </c>
      <c r="K33" s="86">
        <f>'Input quaterly VSC'!AF33</f>
        <v>1817403</v>
      </c>
    </row>
    <row r="34" spans="1:12">
      <c r="A34" s="7"/>
      <c r="B34" s="69" t="s">
        <v>544</v>
      </c>
      <c r="C34" s="70" t="s">
        <v>38</v>
      </c>
      <c r="D34" s="86">
        <f>'Input quaterly VSC'!Y38</f>
        <v>2383289</v>
      </c>
      <c r="E34" s="86">
        <f>'Input quaterly VSC'!Z38</f>
        <v>2397438</v>
      </c>
      <c r="F34" s="86">
        <f>'Input quaterly VSC'!AA38</f>
        <v>2394475</v>
      </c>
      <c r="G34" s="86">
        <f>'Input quaterly VSC'!AB38</f>
        <v>2494995</v>
      </c>
      <c r="H34" s="86">
        <f>'Input quaterly VSC'!AC38</f>
        <v>2579266</v>
      </c>
      <c r="I34" s="86">
        <f>'Input quaterly VSC'!AD38</f>
        <v>2479002</v>
      </c>
      <c r="J34" s="86">
        <f>'Input quaterly VSC'!AE38</f>
        <v>2492011</v>
      </c>
      <c r="K34" s="86">
        <f>'Input quaterly VSC'!AF38</f>
        <v>2508067</v>
      </c>
    </row>
    <row r="35" spans="1:12">
      <c r="A35" s="7"/>
      <c r="B35" s="69" t="s">
        <v>545</v>
      </c>
      <c r="C35" s="70" t="s">
        <v>39</v>
      </c>
      <c r="D35" s="86">
        <f>'Input quaterly VSC'!Y34*1000000/10000</f>
        <v>45557100</v>
      </c>
      <c r="E35" s="86">
        <f>'Input quaterly VSC'!Z34*1000000/10000</f>
        <v>45557100</v>
      </c>
      <c r="F35" s="86">
        <f>'Input quaterly VSC'!AA34*1000000/10000</f>
        <v>45557100</v>
      </c>
      <c r="G35" s="86">
        <f>'Input quaterly VSC'!AB34*1000000/10000</f>
        <v>45557100</v>
      </c>
      <c r="H35" s="86">
        <f>'Input quaterly VSC'!AC34*1000000/10000</f>
        <v>45557100</v>
      </c>
      <c r="I35" s="86">
        <f>'Input quaterly VSC'!AD34*1000000/10000</f>
        <v>50112300</v>
      </c>
      <c r="J35" s="86">
        <f>'Input quaterly VSC'!AE34*1000000/10000</f>
        <v>50112300</v>
      </c>
      <c r="K35" s="86">
        <f>'Input quaterly VSC'!AF34*1000000/10000</f>
        <v>50112300</v>
      </c>
    </row>
    <row r="36" spans="1:12">
      <c r="A36" s="7"/>
      <c r="B36" s="69"/>
      <c r="C36" s="70"/>
      <c r="D36" s="86"/>
      <c r="E36" s="86"/>
      <c r="F36" s="86"/>
      <c r="G36" s="86"/>
      <c r="H36" s="86"/>
      <c r="I36" s="86"/>
      <c r="J36" s="86"/>
      <c r="K36" s="86"/>
    </row>
    <row r="37" spans="1:12">
      <c r="A37" s="7"/>
      <c r="B37" s="69" t="s">
        <v>546</v>
      </c>
      <c r="C37" s="70" t="s">
        <v>36</v>
      </c>
      <c r="D37" s="88">
        <f>D31/D30</f>
        <v>0.35256602561613909</v>
      </c>
      <c r="E37" s="88">
        <f t="shared" ref="E37:J37" si="0">E31/E30</f>
        <v>0.39313805720314626</v>
      </c>
      <c r="F37" s="88">
        <f t="shared" si="0"/>
        <v>0.31599272889152691</v>
      </c>
      <c r="G37" s="88">
        <f t="shared" si="0"/>
        <v>0.30942441905281448</v>
      </c>
      <c r="H37" s="88">
        <f t="shared" si="0"/>
        <v>0.32173903152698435</v>
      </c>
      <c r="I37" s="88">
        <f t="shared" si="0"/>
        <v>0.3051236779900221</v>
      </c>
      <c r="J37" s="88">
        <f t="shared" si="0"/>
        <v>0.29725866334945561</v>
      </c>
      <c r="K37" s="88">
        <f>K31/K30</f>
        <v>0.33547367220221314</v>
      </c>
      <c r="L37" s="11"/>
    </row>
    <row r="38" spans="1:12">
      <c r="A38" s="7"/>
      <c r="B38" s="69" t="s">
        <v>570</v>
      </c>
      <c r="C38" s="70" t="s">
        <v>36</v>
      </c>
      <c r="D38" s="88">
        <f>D32/D30</f>
        <v>0.20480911423499226</v>
      </c>
      <c r="E38" s="88">
        <f t="shared" ref="E38:K38" si="1">E32/E30</f>
        <v>0.23224490900114297</v>
      </c>
      <c r="F38" s="88">
        <f t="shared" si="1"/>
        <v>0.16831503190384331</v>
      </c>
      <c r="G38" s="88">
        <f t="shared" si="1"/>
        <v>0.18779165950179963</v>
      </c>
      <c r="H38" s="88">
        <f t="shared" si="1"/>
        <v>0.18025859691128254</v>
      </c>
      <c r="I38" s="88">
        <f t="shared" si="1"/>
        <v>0.18926594688147938</v>
      </c>
      <c r="J38" s="88">
        <f t="shared" si="1"/>
        <v>0.17390533399895791</v>
      </c>
      <c r="K38" s="88">
        <f t="shared" si="1"/>
        <v>0.20205714658217061</v>
      </c>
      <c r="L38" s="11"/>
    </row>
    <row r="39" spans="1:12">
      <c r="A39" s="7"/>
      <c r="B39" s="69" t="s">
        <v>41</v>
      </c>
      <c r="C39" s="70" t="s">
        <v>40</v>
      </c>
      <c r="D39" s="71">
        <f>D32*1000000/D35</f>
        <v>1273.7860838376455</v>
      </c>
      <c r="E39" s="71">
        <f t="shared" ref="E39:K39" si="2">E32*1000000/E35</f>
        <v>1507.5366957071456</v>
      </c>
      <c r="F39" s="71">
        <f t="shared" si="2"/>
        <v>995.91501653968317</v>
      </c>
      <c r="G39" s="71">
        <f t="shared" si="2"/>
        <v>1390.3650583553388</v>
      </c>
      <c r="H39" s="71">
        <f t="shared" si="2"/>
        <v>1391.462582122216</v>
      </c>
      <c r="I39" s="71">
        <f t="shared" si="2"/>
        <v>1300.5988549717335</v>
      </c>
      <c r="J39" s="71">
        <f t="shared" si="2"/>
        <v>1272.1228121638799</v>
      </c>
      <c r="K39" s="71">
        <f t="shared" si="2"/>
        <v>1731.8901746676963</v>
      </c>
    </row>
    <row r="40" spans="1:12">
      <c r="A40" s="7"/>
      <c r="B40" s="69" t="s">
        <v>547</v>
      </c>
      <c r="C40" s="70"/>
      <c r="D40" s="71">
        <f>D33*1000000/D35</f>
        <v>32672.228917117201</v>
      </c>
      <c r="E40" s="71">
        <f t="shared" ref="E40:K40" si="3">E33*1000000/E35</f>
        <v>33265.747819769036</v>
      </c>
      <c r="F40" s="71">
        <f t="shared" si="3"/>
        <v>35030.368482629492</v>
      </c>
      <c r="G40" s="71">
        <f t="shared" si="3"/>
        <v>35032.54157968791</v>
      </c>
      <c r="H40" s="71">
        <f t="shared" si="3"/>
        <v>36587.381549747457</v>
      </c>
      <c r="I40" s="71">
        <f t="shared" si="3"/>
        <v>34114.299283808563</v>
      </c>
      <c r="J40" s="71">
        <f t="shared" si="3"/>
        <v>35589.785342121591</v>
      </c>
      <c r="K40" s="71">
        <f t="shared" si="3"/>
        <v>36266.60520471022</v>
      </c>
    </row>
    <row r="41" spans="1:12">
      <c r="A41" s="7"/>
      <c r="B41" s="80" t="s">
        <v>560</v>
      </c>
      <c r="C41" s="69"/>
      <c r="D41" s="69"/>
      <c r="E41" s="69"/>
      <c r="F41" s="69"/>
      <c r="G41" s="69"/>
      <c r="H41" s="69"/>
      <c r="I41" s="69"/>
      <c r="J41" s="69"/>
      <c r="K41" s="69"/>
      <c r="L41" s="12"/>
    </row>
    <row r="42" spans="1:12">
      <c r="A42" s="7"/>
      <c r="B42" s="69" t="s">
        <v>562</v>
      </c>
      <c r="C42" s="76" t="s">
        <v>36</v>
      </c>
      <c r="D42" s="77"/>
      <c r="E42" s="89"/>
      <c r="F42" s="89"/>
      <c r="G42" s="89"/>
      <c r="H42" s="78">
        <f>(H30-D30)/ABS(D30)</f>
        <v>0.24116158496772394</v>
      </c>
      <c r="I42" s="78">
        <f>(I30-E30)/ABS(E30)</f>
        <v>0.164494552242339</v>
      </c>
      <c r="J42" s="78">
        <f>(J30-F30)/ABS(F30)</f>
        <v>0.35989390117228076</v>
      </c>
      <c r="K42" s="78">
        <f>(K30-G30)/ABS(G30)</f>
        <v>0.27344986866057502</v>
      </c>
      <c r="L42" s="12"/>
    </row>
    <row r="43" spans="1:12">
      <c r="A43" s="7"/>
      <c r="B43" s="69" t="s">
        <v>563</v>
      </c>
      <c r="C43" s="79" t="s">
        <v>36</v>
      </c>
      <c r="D43" s="69"/>
      <c r="E43" s="73">
        <f>E30/D30-1</f>
        <v>4.3697081567179774E-2</v>
      </c>
      <c r="F43" s="73">
        <f t="shared" ref="F43:K43" si="4">F30/E30-1</f>
        <v>-8.8455893790706064E-2</v>
      </c>
      <c r="G43" s="73">
        <f t="shared" si="4"/>
        <v>0.25127615373200762</v>
      </c>
      <c r="H43" s="73">
        <f t="shared" si="4"/>
        <v>4.2612676181610132E-2</v>
      </c>
      <c r="I43" s="73">
        <f>I30/H30-1</f>
        <v>-2.0772492158775191E-2</v>
      </c>
      <c r="J43" s="73">
        <f t="shared" si="4"/>
        <v>6.449898653161501E-2</v>
      </c>
      <c r="K43" s="73">
        <f t="shared" si="4"/>
        <v>0.17173659816734999</v>
      </c>
      <c r="L43" s="12"/>
    </row>
    <row r="44" spans="1:12" s="8" customFormat="1">
      <c r="A44" s="13"/>
      <c r="B44" s="69" t="s">
        <v>561</v>
      </c>
      <c r="C44" s="76" t="s">
        <v>36</v>
      </c>
      <c r="D44" s="77"/>
      <c r="E44" s="89"/>
      <c r="F44" s="89"/>
      <c r="G44" s="89"/>
      <c r="H44" s="78">
        <f>(H32-D32)/ABS(D32)</f>
        <v>9.2383250043081164E-2</v>
      </c>
      <c r="I44" s="78">
        <f>(I32-E32)/ABS(E32)</f>
        <v>-5.1005401942369577E-2</v>
      </c>
      <c r="J44" s="78">
        <f>(J32-F32)/ABS(F32)</f>
        <v>0.40506050120120785</v>
      </c>
      <c r="K44" s="98">
        <f>(K32-G32)/ABS(G32)</f>
        <v>0.37018676686506369</v>
      </c>
      <c r="L44" s="14"/>
    </row>
    <row r="45" spans="1:12">
      <c r="A45" s="7"/>
      <c r="B45" s="69" t="s">
        <v>566</v>
      </c>
      <c r="C45" s="79" t="s">
        <v>36</v>
      </c>
      <c r="D45" s="69"/>
      <c r="E45" s="73">
        <f>E32/D32-1</f>
        <v>0.18350853007065315</v>
      </c>
      <c r="F45" s="73">
        <f t="shared" ref="F45:K45" si="5">F32/E32-1</f>
        <v>-0.33937593733164428</v>
      </c>
      <c r="G45" s="73">
        <f t="shared" si="5"/>
        <v>0.39606797293425311</v>
      </c>
      <c r="H45" s="73">
        <f>(H32-G32)/ABS(G32)</f>
        <v>7.8937812791083186E-4</v>
      </c>
      <c r="I45" s="73">
        <f>I32/H32-1</f>
        <v>2.8158571406035504E-2</v>
      </c>
      <c r="J45" s="73">
        <f t="shared" si="5"/>
        <v>-2.1894562415613161E-2</v>
      </c>
      <c r="K45" s="73">
        <f t="shared" si="5"/>
        <v>0.36141743399896464</v>
      </c>
      <c r="L45" s="12"/>
    </row>
    <row r="46" spans="1:12" s="8" customFormat="1">
      <c r="A46" s="13"/>
      <c r="B46" s="69" t="s">
        <v>564</v>
      </c>
      <c r="C46" s="76" t="s">
        <v>36</v>
      </c>
      <c r="D46" s="77"/>
      <c r="E46" s="89"/>
      <c r="F46" s="89"/>
      <c r="G46" s="89"/>
      <c r="H46" s="78">
        <f>(H39-D39)/ABS(D39)</f>
        <v>9.2383250043081261E-2</v>
      </c>
      <c r="I46" s="78">
        <f>(I39-E39)/ABS(E39)</f>
        <v>-0.1372688580813238</v>
      </c>
      <c r="J46" s="78">
        <f>(J39-F39)/ABS(F39)</f>
        <v>0.27734072791058367</v>
      </c>
      <c r="K46" s="98">
        <f>(K39-G39)/ABS(G39)</f>
        <v>0.24563701040958785</v>
      </c>
      <c r="L46" s="14"/>
    </row>
    <row r="47" spans="1:12">
      <c r="A47" s="7"/>
      <c r="B47" s="69" t="s">
        <v>565</v>
      </c>
      <c r="C47" s="79" t="s">
        <v>36</v>
      </c>
      <c r="D47" s="69"/>
      <c r="E47" s="73">
        <f>E39/D39-1</f>
        <v>0.18350853007065315</v>
      </c>
      <c r="F47" s="73">
        <f t="shared" ref="F47:K47" si="6">F39/E39-1</f>
        <v>-0.33937593733164428</v>
      </c>
      <c r="G47" s="73">
        <f t="shared" si="6"/>
        <v>0.39606797293425333</v>
      </c>
      <c r="H47" s="73">
        <f t="shared" si="6"/>
        <v>7.8937812791091133E-4</v>
      </c>
      <c r="I47" s="73">
        <f>I39/H39-1</f>
        <v>-6.5300877161856397E-2</v>
      </c>
      <c r="J47" s="73">
        <f t="shared" si="6"/>
        <v>-2.1894562415613161E-2</v>
      </c>
      <c r="K47" s="73">
        <f t="shared" si="6"/>
        <v>0.36141743399896464</v>
      </c>
      <c r="L47" s="12"/>
    </row>
    <row r="48" spans="1:12">
      <c r="A48" s="7"/>
      <c r="B48" s="80" t="s">
        <v>549</v>
      </c>
      <c r="C48" s="79"/>
      <c r="D48" s="69"/>
      <c r="E48" s="69"/>
      <c r="F48" s="69"/>
      <c r="G48" s="69"/>
      <c r="H48" s="69"/>
      <c r="I48" s="69"/>
      <c r="J48" s="69"/>
      <c r="K48" s="69"/>
      <c r="L48" s="12"/>
    </row>
    <row r="49" spans="1:12">
      <c r="A49" s="7"/>
      <c r="B49" s="69" t="s">
        <v>42</v>
      </c>
      <c r="C49" s="79" t="s">
        <v>36</v>
      </c>
      <c r="D49" s="69"/>
      <c r="E49" s="73">
        <f>E32/AVERAGE(D33:E33)</f>
        <v>4.5725900924218604E-2</v>
      </c>
      <c r="F49" s="73">
        <f t="shared" ref="F49:K49" si="7">F32/AVERAGE(E33:F33)</f>
        <v>2.916461639282722E-2</v>
      </c>
      <c r="G49" s="73">
        <f t="shared" si="7"/>
        <v>3.9689046804327131E-2</v>
      </c>
      <c r="H49" s="73">
        <f t="shared" si="7"/>
        <v>3.8856857737964615E-2</v>
      </c>
      <c r="I49" s="73">
        <f>I32/AVERAGE(H33:I33)</f>
        <v>3.8607246085356393E-2</v>
      </c>
      <c r="J49" s="73">
        <f t="shared" si="7"/>
        <v>3.6500667614840061E-2</v>
      </c>
      <c r="K49" s="73">
        <f t="shared" si="7"/>
        <v>4.8204207349907206E-2</v>
      </c>
      <c r="L49" s="12"/>
    </row>
    <row r="50" spans="1:12">
      <c r="A50" s="7"/>
      <c r="B50" s="69" t="s">
        <v>43</v>
      </c>
      <c r="C50" s="81" t="s">
        <v>36</v>
      </c>
      <c r="D50" s="70"/>
      <c r="E50" s="74">
        <f>E32/AVERAGE(D34:E34)</f>
        <v>2.8731613413608432E-2</v>
      </c>
      <c r="F50" s="74">
        <f t="shared" ref="F50:K50" si="8">F32/AVERAGE(E34:F34)</f>
        <v>1.893648736944932E-2</v>
      </c>
      <c r="G50" s="74">
        <f t="shared" si="8"/>
        <v>2.5909147617226406E-2</v>
      </c>
      <c r="H50" s="74">
        <f t="shared" si="8"/>
        <v>2.4985313132296506E-2</v>
      </c>
      <c r="I50" s="73">
        <f>I32/AVERAGE(H34:I34)</f>
        <v>2.5770085728949118E-2</v>
      </c>
      <c r="J50" s="73">
        <f t="shared" si="8"/>
        <v>2.5648293416251376E-2</v>
      </c>
      <c r="K50" s="73">
        <f t="shared" si="8"/>
        <v>3.4715058445088258E-2</v>
      </c>
      <c r="L50" s="12"/>
    </row>
    <row r="51" spans="1:12">
      <c r="A51" s="7"/>
      <c r="B51" s="75" t="s">
        <v>550</v>
      </c>
      <c r="C51" s="81"/>
      <c r="D51" s="70"/>
      <c r="E51" s="70"/>
      <c r="F51" s="70"/>
      <c r="G51" s="70"/>
      <c r="H51" s="70"/>
      <c r="I51" s="70"/>
      <c r="J51" s="70"/>
      <c r="K51" s="70"/>
    </row>
    <row r="52" spans="1:12">
      <c r="A52" s="7"/>
      <c r="B52" s="69" t="s">
        <v>551</v>
      </c>
      <c r="C52" s="81" t="s">
        <v>36</v>
      </c>
      <c r="D52" s="74">
        <f t="shared" ref="D52:K52" si="9">1-D33/D34</f>
        <v>0.37546306805427287</v>
      </c>
      <c r="E52" s="74">
        <f t="shared" si="9"/>
        <v>0.3678706185519709</v>
      </c>
      <c r="F52" s="74">
        <f t="shared" si="9"/>
        <v>0.33351486233934369</v>
      </c>
      <c r="G52" s="74">
        <f t="shared" si="9"/>
        <v>0.36032697460315555</v>
      </c>
      <c r="H52" s="74">
        <f t="shared" si="9"/>
        <v>0.35376382273096296</v>
      </c>
      <c r="I52" s="74">
        <f t="shared" si="9"/>
        <v>0.31038942284032045</v>
      </c>
      <c r="J52" s="74">
        <f t="shared" si="9"/>
        <v>0.28431856841723413</v>
      </c>
      <c r="K52" s="74">
        <f t="shared" si="9"/>
        <v>0.27537701345298993</v>
      </c>
    </row>
    <row r="53" spans="1:12">
      <c r="A53" s="7"/>
      <c r="B53" s="69" t="s">
        <v>552</v>
      </c>
      <c r="C53" s="81" t="s">
        <v>36</v>
      </c>
      <c r="D53" s="74">
        <f t="shared" ref="D53:K53" si="10">D34/D33-1</f>
        <v>0.60118633318373726</v>
      </c>
      <c r="E53" s="74">
        <f t="shared" si="10"/>
        <v>0.58195462724621927</v>
      </c>
      <c r="F53" s="74">
        <f t="shared" si="10"/>
        <v>0.50040855150944741</v>
      </c>
      <c r="G53" s="74">
        <f t="shared" si="10"/>
        <v>0.56329868588661136</v>
      </c>
      <c r="H53" s="74">
        <f t="shared" si="10"/>
        <v>0.5474218794527288</v>
      </c>
      <c r="I53" s="74">
        <f t="shared" si="10"/>
        <v>0.45009376758507824</v>
      </c>
      <c r="J53" s="74">
        <f t="shared" si="10"/>
        <v>0.39726972905870861</v>
      </c>
      <c r="K53" s="74">
        <f t="shared" si="10"/>
        <v>0.38002798498736934</v>
      </c>
    </row>
    <row r="54" spans="1:12">
      <c r="A54" s="7"/>
      <c r="B54" s="69" t="s">
        <v>553</v>
      </c>
      <c r="C54" s="81" t="s">
        <v>40</v>
      </c>
      <c r="D54" s="84">
        <f>'Input quaterly VSC'!Y19/'Input quaterly VSC'!Y31</f>
        <v>2.0725186374706213</v>
      </c>
      <c r="E54" s="84">
        <f>'Input quaterly VSC'!Z19/'Input quaterly VSC'!Z31</f>
        <v>2.0400280543688272</v>
      </c>
      <c r="F54" s="84">
        <f>'Input quaterly VSC'!AA19/'Input quaterly VSC'!AA31</f>
        <v>2.9778592628140914</v>
      </c>
      <c r="G54" s="84">
        <f>'Input quaterly VSC'!AB19/'Input quaterly VSC'!AB31</f>
        <v>1.7527263520418279</v>
      </c>
      <c r="H54" s="84">
        <f>'Input quaterly VSC'!AD19/'Input quaterly VSC'!AC31</f>
        <v>1.5064557581691347</v>
      </c>
      <c r="I54" s="84">
        <f>'Input quaterly VSC'!AD19/'Input quaterly VSC'!AD31</f>
        <v>1.3337541072865227</v>
      </c>
      <c r="J54" s="84">
        <f>'Input quaterly VSC'!AE19/'Input quaterly VSC'!AE31</f>
        <v>1.5262408782542247</v>
      </c>
      <c r="K54" s="84">
        <f>'Input quaterly VSC'!AF19/'Input quaterly VSC'!AF31</f>
        <v>2.0247408500190645</v>
      </c>
    </row>
    <row r="55" spans="1:12">
      <c r="A55" s="7"/>
      <c r="B55" s="69" t="s">
        <v>554</v>
      </c>
      <c r="C55" s="81" t="s">
        <v>40</v>
      </c>
      <c r="D55" s="90">
        <f>('Input quaterly VSC'!Y19-'Input quaterly VSC'!Y23)/'Input quaterly VSC'!Y31</f>
        <v>2.0224677677219924</v>
      </c>
      <c r="E55" s="90">
        <f>('Input quaterly VSC'!Z19-'Input quaterly VSC'!Z23)/'Input quaterly VSC'!Z31</f>
        <v>2.0087939656131666</v>
      </c>
      <c r="F55" s="90">
        <f>('Input quaterly VSC'!AA19-'Input quaterly VSC'!AA23)/'Input quaterly VSC'!AA31</f>
        <v>2.9349196513020264</v>
      </c>
      <c r="G55" s="90">
        <f>('Input quaterly VSC'!AB19-'Input quaterly VSC'!AB23)/'Input quaterly VSC'!AB31</f>
        <v>1.7227372421976761</v>
      </c>
      <c r="H55" s="90">
        <f>('Input quaterly VSC'!AD19-'Input quaterly VSC'!AC23)/'Input quaterly VSC'!AC31</f>
        <v>1.4674183086525516</v>
      </c>
      <c r="I55" s="90">
        <f>('Input quaterly VSC'!AD19-'Input quaterly VSC'!AD23)/'Input quaterly VSC'!AD31</f>
        <v>1.297536847066727</v>
      </c>
      <c r="J55" s="90">
        <f>('Input quaterly VSC'!AE19-'Input quaterly VSC'!AE23)/'Input quaterly VSC'!AE31</f>
        <v>1.4750570200255497</v>
      </c>
      <c r="K55" s="90">
        <f>('Input quaterly VSC'!AF19-'Input quaterly VSC'!AF23)/'Input quaterly VSC'!AF31</f>
        <v>1.9494350191890362</v>
      </c>
    </row>
    <row r="56" spans="1:12">
      <c r="A56" s="7"/>
      <c r="B56" s="91" t="s">
        <v>555</v>
      </c>
      <c r="C56" s="70"/>
      <c r="D56" s="71"/>
      <c r="E56" s="71"/>
      <c r="F56" s="71"/>
      <c r="G56" s="71"/>
      <c r="H56" s="71"/>
      <c r="I56" s="71"/>
      <c r="J56" s="71"/>
      <c r="K56" s="71"/>
    </row>
    <row r="57" spans="1:12">
      <c r="A57" s="7"/>
      <c r="B57" s="69" t="s">
        <v>556</v>
      </c>
      <c r="C57" s="70" t="s">
        <v>45</v>
      </c>
      <c r="D57" s="71"/>
      <c r="E57" s="71"/>
      <c r="F57" s="71"/>
      <c r="G57" s="71"/>
      <c r="H57" s="71"/>
      <c r="I57" s="71"/>
      <c r="J57" s="71"/>
      <c r="K57" s="71">
        <f>'Tổng hợp'!D14</f>
        <v>34400</v>
      </c>
    </row>
    <row r="58" spans="1:12">
      <c r="A58" s="7"/>
      <c r="B58" s="69" t="s">
        <v>557</v>
      </c>
      <c r="C58" s="70" t="s">
        <v>38</v>
      </c>
      <c r="D58" s="71"/>
      <c r="E58" s="71"/>
      <c r="F58" s="71"/>
      <c r="G58" s="71"/>
      <c r="H58" s="71"/>
      <c r="I58" s="71"/>
      <c r="J58" s="71"/>
      <c r="K58" s="71">
        <f>K57*K35/1000000</f>
        <v>1723863.12</v>
      </c>
    </row>
    <row r="59" spans="1:12">
      <c r="A59" s="7"/>
      <c r="B59" s="69" t="s">
        <v>558</v>
      </c>
      <c r="C59" s="70" t="s">
        <v>40</v>
      </c>
      <c r="D59" s="71"/>
      <c r="E59" s="71"/>
      <c r="F59" s="71"/>
      <c r="G59" s="71"/>
      <c r="H59" s="71"/>
      <c r="I59" s="71"/>
      <c r="J59" s="71"/>
      <c r="K59" s="92">
        <f>K57/(SUM(H32:K32)*1000000/K35)</f>
        <v>6.1763964099532433</v>
      </c>
    </row>
    <row r="60" spans="1:12">
      <c r="A60" s="7"/>
      <c r="B60" s="69" t="s">
        <v>559</v>
      </c>
      <c r="C60" s="70" t="s">
        <v>40</v>
      </c>
      <c r="D60" s="71"/>
      <c r="E60" s="71"/>
      <c r="F60" s="71"/>
      <c r="G60" s="71"/>
      <c r="H60" s="71"/>
      <c r="I60" s="71"/>
      <c r="J60" s="71"/>
      <c r="K60" s="93">
        <f>K57/K40</f>
        <v>0.94853101926210093</v>
      </c>
    </row>
  </sheetData>
  <mergeCells count="3">
    <mergeCell ref="I2:K2"/>
    <mergeCell ref="I3:K19"/>
    <mergeCell ref="I20:K20"/>
  </mergeCells>
  <conditionalFormatting sqref="E16:G18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H42:K42 H44:K44 H46:K4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portrait" horizontalDpi="30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pane xSplit="3" ySplit="1" topLeftCell="D2" activePane="bottomRight" state="frozen"/>
      <selection activeCell="F42" sqref="F42"/>
      <selection pane="topRight" activeCell="F42" sqref="F42"/>
      <selection pane="bottomLeft" activeCell="F42" sqref="F42"/>
      <selection pane="bottomRight" activeCell="F42" sqref="F42"/>
    </sheetView>
  </sheetViews>
  <sheetFormatPr defaultColWidth="8.85546875" defaultRowHeight="15"/>
  <cols>
    <col min="1" max="3" width="8.85546875" style="15"/>
    <col min="4" max="7" width="16.140625" style="15" customWidth="1"/>
    <col min="8" max="8" width="8.85546875" style="15"/>
    <col min="9" max="12" width="10.140625" style="15" bestFit="1" customWidth="1"/>
    <col min="13" max="13" width="8.85546875" style="15"/>
    <col min="14" max="17" width="14.140625" style="2" bestFit="1" customWidth="1"/>
    <col min="18" max="18" width="9.140625" style="15" bestFit="1" customWidth="1"/>
    <col min="19" max="16384" width="8.85546875" style="15"/>
  </cols>
  <sheetData>
    <row r="1" spans="1:17" ht="49.5" customHeight="1">
      <c r="A1" s="129" t="s">
        <v>0</v>
      </c>
      <c r="B1" s="130"/>
      <c r="C1" s="131"/>
      <c r="D1" s="55" t="s">
        <v>1512</v>
      </c>
      <c r="E1" s="55" t="s">
        <v>1513</v>
      </c>
      <c r="F1" s="55" t="s">
        <v>1514</v>
      </c>
      <c r="G1" s="55" t="s">
        <v>1574</v>
      </c>
      <c r="I1" s="15" t="str">
        <f>REPLACE(D1,9,27,"")</f>
        <v>Năm 2014</v>
      </c>
      <c r="J1" s="15" t="str">
        <f>REPLACE(E1,9,27,"")</f>
        <v>Năm 2015</v>
      </c>
      <c r="K1" s="15" t="str">
        <f>REPLACE(F1,9,27,"")</f>
        <v>Năm 2016</v>
      </c>
      <c r="L1" s="15" t="str">
        <f>REPLACE(G1,9,27,"")</f>
        <v>Năm 2017</v>
      </c>
      <c r="N1" s="2" t="str">
        <f>I1</f>
        <v>Năm 2014</v>
      </c>
      <c r="O1" s="2" t="str">
        <f>J1</f>
        <v>Năm 2015</v>
      </c>
      <c r="P1" s="2" t="str">
        <f>K1</f>
        <v>Năm 2016</v>
      </c>
      <c r="Q1" s="2" t="str">
        <f>L1</f>
        <v>Năm 2017</v>
      </c>
    </row>
    <row r="2" spans="1:17" ht="49.5" customHeight="1" thickBot="1">
      <c r="A2" s="132"/>
      <c r="B2" s="133"/>
      <c r="C2" s="134"/>
      <c r="D2" s="56" t="s">
        <v>1680</v>
      </c>
      <c r="E2" s="56" t="s">
        <v>1680</v>
      </c>
      <c r="F2" s="56" t="s">
        <v>1680</v>
      </c>
      <c r="G2" s="56" t="s">
        <v>1680</v>
      </c>
    </row>
    <row r="3" spans="1:17" ht="45" customHeight="1" thickBot="1">
      <c r="A3" s="135" t="s">
        <v>1</v>
      </c>
      <c r="B3" s="136"/>
      <c r="C3" s="57"/>
      <c r="D3" s="58">
        <v>891242</v>
      </c>
      <c r="E3" s="58">
        <v>927823</v>
      </c>
      <c r="F3" s="58">
        <v>1082174</v>
      </c>
      <c r="G3" s="58">
        <v>1302883</v>
      </c>
      <c r="I3" s="16">
        <f>REPLACE(D3,1,3,"")/1</f>
        <v>242</v>
      </c>
      <c r="J3" s="16">
        <f t="shared" ref="J3:L16" si="0">REPLACE(E3,1,3,"")/1</f>
        <v>823</v>
      </c>
      <c r="K3" s="16">
        <f t="shared" si="0"/>
        <v>2174</v>
      </c>
      <c r="L3" s="16">
        <f t="shared" si="0"/>
        <v>2883</v>
      </c>
      <c r="N3" s="2">
        <f>D3</f>
        <v>891242</v>
      </c>
      <c r="O3" s="2">
        <f t="shared" ref="O3:Q17" si="1">E3</f>
        <v>927823</v>
      </c>
      <c r="P3" s="2">
        <f t="shared" si="1"/>
        <v>1082174</v>
      </c>
      <c r="Q3" s="2">
        <f t="shared" si="1"/>
        <v>1302883</v>
      </c>
    </row>
    <row r="4" spans="1:17" ht="61.5" customHeight="1" thickBot="1">
      <c r="A4" s="127" t="s">
        <v>2</v>
      </c>
      <c r="B4" s="128"/>
      <c r="C4" s="57"/>
      <c r="D4" s="59">
        <v>579452</v>
      </c>
      <c r="E4" s="59">
        <v>557308</v>
      </c>
      <c r="F4" s="59">
        <v>686344</v>
      </c>
      <c r="G4" s="59">
        <v>895119</v>
      </c>
      <c r="I4" s="16">
        <f t="shared" ref="I4:I16" si="2">REPLACE(D4,1,3,"")/1</f>
        <v>452</v>
      </c>
      <c r="J4" s="16">
        <f t="shared" si="0"/>
        <v>308</v>
      </c>
      <c r="K4" s="16">
        <f t="shared" si="0"/>
        <v>344</v>
      </c>
      <c r="L4" s="16">
        <f t="shared" si="0"/>
        <v>119</v>
      </c>
      <c r="N4" s="2">
        <f t="shared" ref="N4:Q38" si="3">D4</f>
        <v>579452</v>
      </c>
      <c r="O4" s="2">
        <f t="shared" si="1"/>
        <v>557308</v>
      </c>
      <c r="P4" s="2">
        <f t="shared" si="1"/>
        <v>686344</v>
      </c>
      <c r="Q4" s="2">
        <f t="shared" si="1"/>
        <v>895119</v>
      </c>
    </row>
    <row r="5" spans="1:17" ht="61.5" customHeight="1" thickBot="1">
      <c r="A5" s="137" t="s">
        <v>3</v>
      </c>
      <c r="B5" s="138"/>
      <c r="C5" s="57"/>
      <c r="D5" s="58">
        <v>311790</v>
      </c>
      <c r="E5" s="58">
        <v>370515</v>
      </c>
      <c r="F5" s="58">
        <v>395830</v>
      </c>
      <c r="G5" s="58">
        <v>407763</v>
      </c>
      <c r="I5" s="16">
        <f t="shared" si="2"/>
        <v>790</v>
      </c>
      <c r="J5" s="16">
        <f t="shared" si="0"/>
        <v>515</v>
      </c>
      <c r="K5" s="16">
        <f t="shared" si="0"/>
        <v>830</v>
      </c>
      <c r="L5" s="16">
        <f t="shared" si="0"/>
        <v>763</v>
      </c>
      <c r="N5" s="2">
        <f t="shared" si="3"/>
        <v>311790</v>
      </c>
      <c r="O5" s="2">
        <f t="shared" si="1"/>
        <v>370515</v>
      </c>
      <c r="P5" s="2">
        <f t="shared" si="1"/>
        <v>395830</v>
      </c>
      <c r="Q5" s="2">
        <f t="shared" si="1"/>
        <v>407763</v>
      </c>
    </row>
    <row r="6" spans="1:17" ht="30" customHeight="1" thickBot="1">
      <c r="A6" s="127" t="s">
        <v>4</v>
      </c>
      <c r="B6" s="128"/>
      <c r="C6" s="57"/>
      <c r="D6" s="59">
        <v>16160</v>
      </c>
      <c r="E6" s="59">
        <v>14460</v>
      </c>
      <c r="F6" s="59">
        <v>17456</v>
      </c>
      <c r="G6" s="59">
        <v>10461</v>
      </c>
      <c r="I6" s="16">
        <f t="shared" si="2"/>
        <v>60</v>
      </c>
      <c r="J6" s="16">
        <f t="shared" si="0"/>
        <v>60</v>
      </c>
      <c r="K6" s="16">
        <f t="shared" si="0"/>
        <v>56</v>
      </c>
      <c r="L6" s="16">
        <f t="shared" si="0"/>
        <v>61</v>
      </c>
      <c r="N6" s="2">
        <f t="shared" si="3"/>
        <v>16160</v>
      </c>
      <c r="O6" s="2">
        <f t="shared" si="1"/>
        <v>14460</v>
      </c>
      <c r="P6" s="2">
        <f t="shared" si="1"/>
        <v>17456</v>
      </c>
      <c r="Q6" s="2">
        <f t="shared" si="1"/>
        <v>10461</v>
      </c>
    </row>
    <row r="7" spans="1:17" ht="15" customHeight="1" thickBot="1">
      <c r="A7" s="127" t="s">
        <v>5</v>
      </c>
      <c r="B7" s="128"/>
      <c r="C7" s="57"/>
      <c r="D7" s="59">
        <v>-7766</v>
      </c>
      <c r="E7" s="59">
        <v>1659</v>
      </c>
      <c r="F7" s="59">
        <v>43813</v>
      </c>
      <c r="G7" s="59">
        <v>49909</v>
      </c>
      <c r="I7" s="16">
        <f t="shared" si="2"/>
        <v>66</v>
      </c>
      <c r="J7" s="16">
        <f t="shared" si="0"/>
        <v>9</v>
      </c>
      <c r="K7" s="16">
        <f t="shared" si="0"/>
        <v>13</v>
      </c>
      <c r="L7" s="16">
        <f t="shared" si="0"/>
        <v>9</v>
      </c>
      <c r="N7" s="2">
        <f t="shared" si="3"/>
        <v>-7766</v>
      </c>
      <c r="O7" s="2">
        <f t="shared" si="1"/>
        <v>1659</v>
      </c>
      <c r="P7" s="2">
        <f t="shared" si="1"/>
        <v>43813</v>
      </c>
      <c r="Q7" s="2">
        <f t="shared" si="1"/>
        <v>49909</v>
      </c>
    </row>
    <row r="8" spans="1:17" ht="15.75" customHeight="1" thickBot="1">
      <c r="A8" s="127" t="s">
        <v>6</v>
      </c>
      <c r="B8" s="128"/>
      <c r="C8" s="57"/>
      <c r="D8" s="59">
        <v>2959</v>
      </c>
      <c r="E8" s="59">
        <v>8069</v>
      </c>
      <c r="F8" s="59">
        <v>11067</v>
      </c>
      <c r="G8" s="59">
        <v>14865</v>
      </c>
      <c r="I8" s="16">
        <f t="shared" si="2"/>
        <v>9</v>
      </c>
      <c r="J8" s="16">
        <f t="shared" si="0"/>
        <v>9</v>
      </c>
      <c r="K8" s="16">
        <f t="shared" si="0"/>
        <v>67</v>
      </c>
      <c r="L8" s="16">
        <f t="shared" si="0"/>
        <v>65</v>
      </c>
      <c r="N8" s="2">
        <f t="shared" si="3"/>
        <v>2959</v>
      </c>
      <c r="O8" s="2">
        <f t="shared" si="1"/>
        <v>8069</v>
      </c>
      <c r="P8" s="2">
        <f t="shared" si="1"/>
        <v>11067</v>
      </c>
      <c r="Q8" s="2">
        <f t="shared" si="1"/>
        <v>14865</v>
      </c>
    </row>
    <row r="9" spans="1:17" ht="37.5" customHeight="1" thickBot="1">
      <c r="A9" s="127" t="s">
        <v>7</v>
      </c>
      <c r="B9" s="128"/>
      <c r="C9" s="57"/>
      <c r="D9" s="59">
        <v>45094</v>
      </c>
      <c r="E9" s="59">
        <v>41176</v>
      </c>
      <c r="F9" s="59">
        <v>53439</v>
      </c>
      <c r="G9" s="59">
        <v>60881</v>
      </c>
      <c r="I9" s="16">
        <f t="shared" si="2"/>
        <v>94</v>
      </c>
      <c r="J9" s="16">
        <f t="shared" si="0"/>
        <v>76</v>
      </c>
      <c r="K9" s="16">
        <f t="shared" si="0"/>
        <v>39</v>
      </c>
      <c r="L9" s="16">
        <f t="shared" si="0"/>
        <v>81</v>
      </c>
      <c r="N9" s="2">
        <f t="shared" si="3"/>
        <v>45094</v>
      </c>
      <c r="O9" s="2">
        <f t="shared" si="1"/>
        <v>41176</v>
      </c>
      <c r="P9" s="2">
        <f t="shared" si="1"/>
        <v>53439</v>
      </c>
      <c r="Q9" s="2">
        <f t="shared" si="1"/>
        <v>60881</v>
      </c>
    </row>
    <row r="10" spans="1:17" ht="61.5" customHeight="1" thickBot="1">
      <c r="A10" s="137" t="s">
        <v>8</v>
      </c>
      <c r="B10" s="138"/>
      <c r="C10" s="57"/>
      <c r="D10" s="58">
        <v>287662</v>
      </c>
      <c r="E10" s="58">
        <v>344112</v>
      </c>
      <c r="F10" s="58">
        <v>310648</v>
      </c>
      <c r="G10" s="58">
        <v>298421</v>
      </c>
      <c r="I10" s="16">
        <f t="shared" si="2"/>
        <v>662</v>
      </c>
      <c r="J10" s="16">
        <f t="shared" si="0"/>
        <v>112</v>
      </c>
      <c r="K10" s="16">
        <f t="shared" si="0"/>
        <v>648</v>
      </c>
      <c r="L10" s="16">
        <f t="shared" si="0"/>
        <v>421</v>
      </c>
      <c r="N10" s="2">
        <f t="shared" si="3"/>
        <v>287662</v>
      </c>
      <c r="O10" s="2">
        <f t="shared" si="1"/>
        <v>344112</v>
      </c>
      <c r="P10" s="2">
        <f t="shared" si="1"/>
        <v>310648</v>
      </c>
      <c r="Q10" s="2">
        <f t="shared" si="1"/>
        <v>298421</v>
      </c>
    </row>
    <row r="11" spans="1:17" ht="15" customHeight="1" thickBot="1">
      <c r="A11" s="127" t="s">
        <v>9</v>
      </c>
      <c r="B11" s="128"/>
      <c r="C11" s="57"/>
      <c r="D11" s="59">
        <v>1417</v>
      </c>
      <c r="E11" s="59">
        <v>2016</v>
      </c>
      <c r="F11" s="60">
        <v>573</v>
      </c>
      <c r="G11" s="60">
        <v>64</v>
      </c>
      <c r="I11" s="16">
        <f t="shared" si="2"/>
        <v>7</v>
      </c>
      <c r="J11" s="16">
        <f t="shared" si="0"/>
        <v>6</v>
      </c>
      <c r="K11" s="16" t="e">
        <f t="shared" si="0"/>
        <v>#VALUE!</v>
      </c>
      <c r="L11" s="16" t="e">
        <f t="shared" si="0"/>
        <v>#VALUE!</v>
      </c>
      <c r="N11" s="2">
        <f t="shared" si="3"/>
        <v>1417</v>
      </c>
      <c r="O11" s="2">
        <f t="shared" si="1"/>
        <v>2016</v>
      </c>
      <c r="P11" s="2">
        <f t="shared" si="1"/>
        <v>573</v>
      </c>
      <c r="Q11" s="2">
        <f t="shared" si="1"/>
        <v>64</v>
      </c>
    </row>
    <row r="12" spans="1:17" ht="45" customHeight="1" thickBot="1">
      <c r="A12" s="127" t="s">
        <v>10</v>
      </c>
      <c r="B12" s="128"/>
      <c r="C12" s="57"/>
      <c r="D12" s="59">
        <v>13318</v>
      </c>
      <c r="E12" s="60"/>
      <c r="F12" s="60"/>
      <c r="G12" s="60"/>
      <c r="I12" s="16">
        <f t="shared" si="2"/>
        <v>18</v>
      </c>
      <c r="J12" s="16" t="e">
        <f t="shared" si="0"/>
        <v>#VALUE!</v>
      </c>
      <c r="K12" s="16" t="e">
        <f t="shared" si="0"/>
        <v>#VALUE!</v>
      </c>
      <c r="L12" s="16" t="e">
        <f t="shared" si="0"/>
        <v>#VALUE!</v>
      </c>
      <c r="N12" s="2">
        <f t="shared" si="3"/>
        <v>13318</v>
      </c>
      <c r="O12" s="2">
        <f t="shared" si="1"/>
        <v>0</v>
      </c>
      <c r="P12" s="2">
        <f t="shared" si="1"/>
        <v>0</v>
      </c>
      <c r="Q12" s="2">
        <f t="shared" si="1"/>
        <v>0</v>
      </c>
    </row>
    <row r="13" spans="1:17" ht="37.5" customHeight="1" thickBot="1">
      <c r="A13" s="137" t="s">
        <v>11</v>
      </c>
      <c r="B13" s="138"/>
      <c r="C13" s="57"/>
      <c r="D13" s="58">
        <v>302397</v>
      </c>
      <c r="E13" s="58">
        <v>346128</v>
      </c>
      <c r="F13" s="58">
        <v>311221</v>
      </c>
      <c r="G13" s="58">
        <v>298484</v>
      </c>
      <c r="I13" s="16">
        <f t="shared" si="2"/>
        <v>397</v>
      </c>
      <c r="J13" s="16">
        <f t="shared" si="0"/>
        <v>128</v>
      </c>
      <c r="K13" s="16">
        <f t="shared" si="0"/>
        <v>221</v>
      </c>
      <c r="L13" s="16">
        <f t="shared" si="0"/>
        <v>484</v>
      </c>
      <c r="N13" s="2">
        <f t="shared" si="3"/>
        <v>302397</v>
      </c>
      <c r="O13" s="2">
        <f t="shared" si="1"/>
        <v>346128</v>
      </c>
      <c r="P13" s="2">
        <f t="shared" si="1"/>
        <v>311221</v>
      </c>
      <c r="Q13" s="2">
        <f t="shared" si="1"/>
        <v>298484</v>
      </c>
    </row>
    <row r="14" spans="1:17" ht="61.5" customHeight="1" thickBot="1">
      <c r="A14" s="137" t="s">
        <v>12</v>
      </c>
      <c r="B14" s="138"/>
      <c r="C14" s="57"/>
      <c r="D14" s="58">
        <v>248084</v>
      </c>
      <c r="E14" s="58">
        <v>276689</v>
      </c>
      <c r="F14" s="58">
        <v>261998</v>
      </c>
      <c r="G14" s="58">
        <v>263828</v>
      </c>
      <c r="I14" s="16">
        <f t="shared" si="2"/>
        <v>84</v>
      </c>
      <c r="J14" s="16">
        <f t="shared" si="0"/>
        <v>689</v>
      </c>
      <c r="K14" s="16">
        <f t="shared" si="0"/>
        <v>998</v>
      </c>
      <c r="L14" s="16">
        <f t="shared" si="0"/>
        <v>828</v>
      </c>
      <c r="N14" s="2">
        <f t="shared" si="3"/>
        <v>248084</v>
      </c>
      <c r="O14" s="2">
        <f t="shared" si="1"/>
        <v>276689</v>
      </c>
      <c r="P14" s="2">
        <f t="shared" si="1"/>
        <v>261998</v>
      </c>
      <c r="Q14" s="2">
        <f t="shared" si="1"/>
        <v>263828</v>
      </c>
    </row>
    <row r="15" spans="1:17" ht="61.5" customHeight="1" thickBot="1">
      <c r="A15" s="137" t="s">
        <v>13</v>
      </c>
      <c r="B15" s="138"/>
      <c r="C15" s="57"/>
      <c r="D15" s="58">
        <v>248084</v>
      </c>
      <c r="E15" s="58">
        <v>279258</v>
      </c>
      <c r="F15" s="58">
        <v>251282</v>
      </c>
      <c r="G15" s="58">
        <v>237279</v>
      </c>
      <c r="I15" s="16">
        <f t="shared" si="2"/>
        <v>84</v>
      </c>
      <c r="J15" s="16">
        <f t="shared" si="0"/>
        <v>258</v>
      </c>
      <c r="K15" s="16">
        <f t="shared" si="0"/>
        <v>282</v>
      </c>
      <c r="L15" s="16">
        <f t="shared" si="0"/>
        <v>279</v>
      </c>
      <c r="N15" s="2">
        <f t="shared" si="3"/>
        <v>248084</v>
      </c>
      <c r="O15" s="2">
        <f t="shared" si="1"/>
        <v>279258</v>
      </c>
      <c r="P15" s="2">
        <f t="shared" si="1"/>
        <v>251282</v>
      </c>
      <c r="Q15" s="2">
        <f t="shared" si="1"/>
        <v>237279</v>
      </c>
    </row>
    <row r="16" spans="1:17" ht="37.5" customHeight="1" thickBot="1">
      <c r="A16" s="127" t="s">
        <v>14</v>
      </c>
      <c r="B16" s="128"/>
      <c r="C16" s="57"/>
      <c r="D16" s="59">
        <v>7182</v>
      </c>
      <c r="E16" s="59">
        <v>6282</v>
      </c>
      <c r="F16" s="59">
        <v>4967</v>
      </c>
      <c r="G16" s="59">
        <v>4261</v>
      </c>
      <c r="I16" s="16">
        <f t="shared" si="2"/>
        <v>2</v>
      </c>
      <c r="J16" s="16">
        <f t="shared" si="0"/>
        <v>2</v>
      </c>
      <c r="K16" s="16">
        <f t="shared" si="0"/>
        <v>7</v>
      </c>
      <c r="L16" s="16">
        <f t="shared" si="0"/>
        <v>1</v>
      </c>
      <c r="N16" s="2">
        <f t="shared" si="3"/>
        <v>7182</v>
      </c>
      <c r="O16" s="2">
        <f t="shared" si="1"/>
        <v>6282</v>
      </c>
      <c r="P16" s="2">
        <f t="shared" si="1"/>
        <v>4967</v>
      </c>
      <c r="Q16" s="2">
        <f t="shared" si="1"/>
        <v>4261</v>
      </c>
    </row>
    <row r="17" spans="1:17" ht="15" customHeight="1" thickBot="1">
      <c r="A17" s="139"/>
      <c r="B17" s="139"/>
      <c r="C17" s="139"/>
      <c r="D17" s="139"/>
      <c r="E17" s="139"/>
      <c r="F17" s="139"/>
      <c r="G17" s="139"/>
      <c r="N17" s="2">
        <f t="shared" si="3"/>
        <v>0</v>
      </c>
      <c r="O17" s="2">
        <f t="shared" si="1"/>
        <v>0</v>
      </c>
      <c r="P17" s="2">
        <f t="shared" si="1"/>
        <v>0</v>
      </c>
      <c r="Q17" s="2">
        <f t="shared" si="1"/>
        <v>0</v>
      </c>
    </row>
    <row r="18" spans="1:17" ht="15" customHeight="1" thickBot="1">
      <c r="A18" s="140" t="s">
        <v>15</v>
      </c>
      <c r="B18" s="141"/>
      <c r="C18" s="142"/>
      <c r="D18" s="61" t="s">
        <v>1681</v>
      </c>
      <c r="E18" s="61" t="s">
        <v>1682</v>
      </c>
      <c r="F18" s="61" t="s">
        <v>1683</v>
      </c>
      <c r="G18" s="61" t="s">
        <v>1684</v>
      </c>
      <c r="I18" s="15" t="str">
        <f>REPLACE(D18,9,27,"")</f>
        <v>Năm 2014</v>
      </c>
      <c r="J18" s="15" t="str">
        <f>REPLACE(E18,9,27,"")</f>
        <v>Năm 2015</v>
      </c>
      <c r="K18" s="15" t="str">
        <f>REPLACE(F18,9,27,"")</f>
        <v>Năm 2016</v>
      </c>
      <c r="L18" s="15" t="str">
        <f>REPLACE(G18,9,27,"")</f>
        <v>Năm 2017</v>
      </c>
      <c r="N18" s="2" t="str">
        <f>I18</f>
        <v>Năm 2014</v>
      </c>
      <c r="O18" s="2" t="str">
        <f>J18</f>
        <v>Năm 2015</v>
      </c>
      <c r="P18" s="2" t="str">
        <f>K18</f>
        <v>Năm 2016</v>
      </c>
      <c r="Q18" s="2" t="str">
        <f>L18</f>
        <v>Năm 2017</v>
      </c>
    </row>
    <row r="19" spans="1:17" ht="15" customHeight="1" thickBot="1">
      <c r="A19" s="135" t="s">
        <v>16</v>
      </c>
      <c r="B19" s="136"/>
      <c r="C19" s="57"/>
      <c r="D19" s="58">
        <v>480360</v>
      </c>
      <c r="E19" s="58">
        <v>585876</v>
      </c>
      <c r="F19" s="58">
        <v>605005</v>
      </c>
      <c r="G19" s="58">
        <v>492370</v>
      </c>
      <c r="I19" s="16">
        <f t="shared" ref="I19:L38" si="4">REPLACE(D19,1,3,"")/1</f>
        <v>360</v>
      </c>
      <c r="J19" s="16">
        <f t="shared" si="4"/>
        <v>876</v>
      </c>
      <c r="K19" s="16">
        <f t="shared" si="4"/>
        <v>5</v>
      </c>
      <c r="L19" s="16">
        <f t="shared" si="4"/>
        <v>370</v>
      </c>
      <c r="N19" s="2">
        <f t="shared" si="3"/>
        <v>480360</v>
      </c>
      <c r="O19" s="2">
        <f t="shared" si="3"/>
        <v>585876</v>
      </c>
      <c r="P19" s="2">
        <f t="shared" si="3"/>
        <v>605005</v>
      </c>
      <c r="Q19" s="2">
        <f t="shared" si="3"/>
        <v>492370</v>
      </c>
    </row>
    <row r="20" spans="1:17" ht="61.5" customHeight="1" thickBot="1">
      <c r="A20" s="127" t="s">
        <v>17</v>
      </c>
      <c r="B20" s="128"/>
      <c r="C20" s="57"/>
      <c r="D20" s="59">
        <v>216025</v>
      </c>
      <c r="E20" s="59">
        <v>332398</v>
      </c>
      <c r="F20" s="59">
        <v>331452</v>
      </c>
      <c r="G20" s="59">
        <v>212264</v>
      </c>
      <c r="I20" s="16">
        <f t="shared" si="4"/>
        <v>25</v>
      </c>
      <c r="J20" s="16">
        <f t="shared" si="4"/>
        <v>398</v>
      </c>
      <c r="K20" s="16">
        <f t="shared" si="4"/>
        <v>452</v>
      </c>
      <c r="L20" s="16">
        <f t="shared" si="4"/>
        <v>264</v>
      </c>
      <c r="N20" s="2">
        <f t="shared" si="3"/>
        <v>216025</v>
      </c>
      <c r="O20" s="2">
        <f t="shared" si="3"/>
        <v>332398</v>
      </c>
      <c r="P20" s="2">
        <f t="shared" si="3"/>
        <v>331452</v>
      </c>
      <c r="Q20" s="2">
        <f t="shared" si="3"/>
        <v>212264</v>
      </c>
    </row>
    <row r="21" spans="1:17" ht="30" customHeight="1" thickBot="1">
      <c r="A21" s="127" t="s">
        <v>18</v>
      </c>
      <c r="B21" s="128"/>
      <c r="C21" s="57"/>
      <c r="D21" s="59">
        <v>52106</v>
      </c>
      <c r="E21" s="59">
        <v>78526</v>
      </c>
      <c r="F21" s="59">
        <v>32327</v>
      </c>
      <c r="G21" s="59">
        <v>49155</v>
      </c>
      <c r="I21" s="16">
        <f t="shared" si="4"/>
        <v>6</v>
      </c>
      <c r="J21" s="16">
        <f t="shared" si="4"/>
        <v>26</v>
      </c>
      <c r="K21" s="16">
        <f t="shared" si="4"/>
        <v>27</v>
      </c>
      <c r="L21" s="16">
        <f t="shared" si="4"/>
        <v>55</v>
      </c>
      <c r="N21" s="2">
        <f t="shared" si="3"/>
        <v>52106</v>
      </c>
      <c r="O21" s="2">
        <f t="shared" si="3"/>
        <v>78526</v>
      </c>
      <c r="P21" s="2">
        <f t="shared" si="3"/>
        <v>32327</v>
      </c>
      <c r="Q21" s="2">
        <f t="shared" si="3"/>
        <v>49155</v>
      </c>
    </row>
    <row r="22" spans="1:17" ht="30" customHeight="1" thickBot="1">
      <c r="A22" s="127" t="s">
        <v>19</v>
      </c>
      <c r="B22" s="128"/>
      <c r="C22" s="57"/>
      <c r="D22" s="59">
        <v>154266</v>
      </c>
      <c r="E22" s="59">
        <v>92981</v>
      </c>
      <c r="F22" s="59">
        <v>130269</v>
      </c>
      <c r="G22" s="59">
        <v>155425</v>
      </c>
      <c r="I22" s="16">
        <f t="shared" si="4"/>
        <v>266</v>
      </c>
      <c r="J22" s="16">
        <f t="shared" si="4"/>
        <v>81</v>
      </c>
      <c r="K22" s="16">
        <f t="shared" si="4"/>
        <v>269</v>
      </c>
      <c r="L22" s="16">
        <f t="shared" si="4"/>
        <v>425</v>
      </c>
      <c r="N22" s="2">
        <f t="shared" si="3"/>
        <v>154266</v>
      </c>
      <c r="O22" s="2">
        <f t="shared" si="3"/>
        <v>92981</v>
      </c>
      <c r="P22" s="2">
        <f t="shared" si="3"/>
        <v>130269</v>
      </c>
      <c r="Q22" s="2">
        <f t="shared" si="3"/>
        <v>155425</v>
      </c>
    </row>
    <row r="23" spans="1:17" ht="15" customHeight="1" thickBot="1">
      <c r="A23" s="127" t="s">
        <v>20</v>
      </c>
      <c r="B23" s="128"/>
      <c r="C23" s="57"/>
      <c r="D23" s="59">
        <v>7338</v>
      </c>
      <c r="E23" s="59">
        <v>9960</v>
      </c>
      <c r="F23" s="59">
        <v>9263</v>
      </c>
      <c r="G23" s="59">
        <v>13370</v>
      </c>
      <c r="I23" s="16">
        <f t="shared" si="4"/>
        <v>8</v>
      </c>
      <c r="J23" s="16">
        <f t="shared" si="4"/>
        <v>0</v>
      </c>
      <c r="K23" s="16">
        <f t="shared" si="4"/>
        <v>3</v>
      </c>
      <c r="L23" s="16">
        <f t="shared" si="4"/>
        <v>70</v>
      </c>
      <c r="N23" s="2">
        <f t="shared" si="3"/>
        <v>7338</v>
      </c>
      <c r="O23" s="2">
        <f t="shared" si="3"/>
        <v>9960</v>
      </c>
      <c r="P23" s="2">
        <f t="shared" si="3"/>
        <v>9263</v>
      </c>
      <c r="Q23" s="2">
        <f t="shared" si="3"/>
        <v>13370</v>
      </c>
    </row>
    <row r="24" spans="1:17" ht="30" customHeight="1" thickBot="1">
      <c r="A24" s="127" t="s">
        <v>21</v>
      </c>
      <c r="B24" s="128"/>
      <c r="C24" s="57"/>
      <c r="D24" s="59">
        <v>50625</v>
      </c>
      <c r="E24" s="59">
        <v>72011</v>
      </c>
      <c r="F24" s="59">
        <v>101693</v>
      </c>
      <c r="G24" s="59">
        <v>62156</v>
      </c>
      <c r="I24" s="16">
        <f t="shared" si="4"/>
        <v>25</v>
      </c>
      <c r="J24" s="16">
        <f t="shared" si="4"/>
        <v>11</v>
      </c>
      <c r="K24" s="16">
        <f t="shared" si="4"/>
        <v>693</v>
      </c>
      <c r="L24" s="16">
        <f t="shared" si="4"/>
        <v>56</v>
      </c>
      <c r="N24" s="2">
        <f t="shared" si="3"/>
        <v>50625</v>
      </c>
      <c r="O24" s="2">
        <f t="shared" si="3"/>
        <v>72011</v>
      </c>
      <c r="P24" s="2">
        <f t="shared" si="3"/>
        <v>101693</v>
      </c>
      <c r="Q24" s="2">
        <f t="shared" si="3"/>
        <v>62156</v>
      </c>
    </row>
    <row r="25" spans="1:17" ht="15" customHeight="1" thickBot="1">
      <c r="A25" s="137" t="s">
        <v>22</v>
      </c>
      <c r="B25" s="138"/>
      <c r="C25" s="57"/>
      <c r="D25" s="58">
        <v>1014742</v>
      </c>
      <c r="E25" s="58">
        <v>1638136</v>
      </c>
      <c r="F25" s="58">
        <v>1792433</v>
      </c>
      <c r="G25" s="58">
        <v>1986633</v>
      </c>
      <c r="I25" s="16">
        <f t="shared" si="4"/>
        <v>4742</v>
      </c>
      <c r="J25" s="16">
        <f t="shared" si="4"/>
        <v>8136</v>
      </c>
      <c r="K25" s="16">
        <f t="shared" si="4"/>
        <v>2433</v>
      </c>
      <c r="L25" s="16">
        <f t="shared" si="4"/>
        <v>6633</v>
      </c>
      <c r="N25" s="2">
        <f t="shared" si="3"/>
        <v>1014742</v>
      </c>
      <c r="O25" s="2">
        <f t="shared" si="3"/>
        <v>1638136</v>
      </c>
      <c r="P25" s="2">
        <f t="shared" si="3"/>
        <v>1792433</v>
      </c>
      <c r="Q25" s="2">
        <f t="shared" si="3"/>
        <v>1986633</v>
      </c>
    </row>
    <row r="26" spans="1:17" ht="25.5" customHeight="1" thickBot="1">
      <c r="A26" s="127" t="s">
        <v>23</v>
      </c>
      <c r="B26" s="128"/>
      <c r="C26" s="57"/>
      <c r="D26" s="59">
        <v>420986</v>
      </c>
      <c r="E26" s="59">
        <v>958833</v>
      </c>
      <c r="F26" s="59">
        <v>1215129</v>
      </c>
      <c r="G26" s="59">
        <v>1201904</v>
      </c>
      <c r="I26" s="16">
        <f t="shared" si="4"/>
        <v>986</v>
      </c>
      <c r="J26" s="16">
        <f t="shared" si="4"/>
        <v>833</v>
      </c>
      <c r="K26" s="16">
        <f t="shared" si="4"/>
        <v>5129</v>
      </c>
      <c r="L26" s="16">
        <f t="shared" si="4"/>
        <v>1904</v>
      </c>
      <c r="N26" s="2">
        <f t="shared" si="3"/>
        <v>420986</v>
      </c>
      <c r="O26" s="2">
        <f t="shared" si="3"/>
        <v>958833</v>
      </c>
      <c r="P26" s="2">
        <f t="shared" si="3"/>
        <v>1215129</v>
      </c>
      <c r="Q26" s="2">
        <f t="shared" si="3"/>
        <v>1201904</v>
      </c>
    </row>
    <row r="27" spans="1:17" ht="15.75" customHeight="1" thickBot="1">
      <c r="A27" s="127" t="s">
        <v>24</v>
      </c>
      <c r="B27" s="128"/>
      <c r="C27" s="57"/>
      <c r="D27" s="60"/>
      <c r="E27" s="60"/>
      <c r="F27" s="60"/>
      <c r="G27" s="60"/>
      <c r="I27" s="16" t="e">
        <f t="shared" si="4"/>
        <v>#VALUE!</v>
      </c>
      <c r="J27" s="16" t="e">
        <f t="shared" si="4"/>
        <v>#VALUE!</v>
      </c>
      <c r="K27" s="16" t="e">
        <f t="shared" si="4"/>
        <v>#VALUE!</v>
      </c>
      <c r="L27" s="16" t="e">
        <f t="shared" si="4"/>
        <v>#VALUE!</v>
      </c>
      <c r="N27" s="2">
        <f t="shared" si="3"/>
        <v>0</v>
      </c>
      <c r="O27" s="2">
        <f t="shared" si="3"/>
        <v>0</v>
      </c>
      <c r="P27" s="2">
        <f t="shared" si="3"/>
        <v>0</v>
      </c>
      <c r="Q27" s="2">
        <f t="shared" si="3"/>
        <v>0</v>
      </c>
    </row>
    <row r="28" spans="1:17" ht="30" customHeight="1" thickBot="1">
      <c r="A28" s="127" t="s">
        <v>25</v>
      </c>
      <c r="B28" s="128"/>
      <c r="C28" s="57"/>
      <c r="D28" s="59">
        <v>100330</v>
      </c>
      <c r="E28" s="59">
        <v>108890</v>
      </c>
      <c r="F28" s="59">
        <v>104799</v>
      </c>
      <c r="G28" s="59">
        <v>112232</v>
      </c>
      <c r="I28" s="16">
        <f t="shared" si="4"/>
        <v>330</v>
      </c>
      <c r="J28" s="16">
        <f t="shared" si="4"/>
        <v>890</v>
      </c>
      <c r="K28" s="16">
        <f t="shared" si="4"/>
        <v>799</v>
      </c>
      <c r="L28" s="16">
        <f t="shared" si="4"/>
        <v>232</v>
      </c>
      <c r="N28" s="2">
        <f t="shared" si="3"/>
        <v>100330</v>
      </c>
      <c r="O28" s="2">
        <f t="shared" si="3"/>
        <v>108890</v>
      </c>
      <c r="P28" s="2">
        <f t="shared" si="3"/>
        <v>104799</v>
      </c>
      <c r="Q28" s="2">
        <f t="shared" si="3"/>
        <v>112232</v>
      </c>
    </row>
    <row r="29" spans="1:17" ht="15" customHeight="1" thickBot="1">
      <c r="A29" s="137" t="s">
        <v>26</v>
      </c>
      <c r="B29" s="138"/>
      <c r="C29" s="57"/>
      <c r="D29" s="58">
        <v>1495102</v>
      </c>
      <c r="E29" s="58">
        <v>2224012</v>
      </c>
      <c r="F29" s="58">
        <v>2397438</v>
      </c>
      <c r="G29" s="58">
        <v>2479002</v>
      </c>
      <c r="I29" s="16">
        <f t="shared" si="4"/>
        <v>5102</v>
      </c>
      <c r="J29" s="16">
        <f t="shared" si="4"/>
        <v>4012</v>
      </c>
      <c r="K29" s="16">
        <f t="shared" si="4"/>
        <v>7438</v>
      </c>
      <c r="L29" s="16">
        <f t="shared" si="4"/>
        <v>9002</v>
      </c>
      <c r="N29" s="2">
        <f t="shared" si="3"/>
        <v>1495102</v>
      </c>
      <c r="O29" s="2">
        <f t="shared" si="3"/>
        <v>2224012</v>
      </c>
      <c r="P29" s="2">
        <f t="shared" si="3"/>
        <v>2397438</v>
      </c>
      <c r="Q29" s="2">
        <f t="shared" si="3"/>
        <v>2479002</v>
      </c>
    </row>
    <row r="30" spans="1:17" ht="15" customHeight="1" thickBot="1">
      <c r="A30" s="137" t="s">
        <v>27</v>
      </c>
      <c r="B30" s="138"/>
      <c r="C30" s="57"/>
      <c r="D30" s="58">
        <v>279221</v>
      </c>
      <c r="E30" s="58">
        <v>792840</v>
      </c>
      <c r="F30" s="58">
        <v>881947</v>
      </c>
      <c r="G30" s="58">
        <v>769457</v>
      </c>
      <c r="I30" s="16">
        <f t="shared" si="4"/>
        <v>221</v>
      </c>
      <c r="J30" s="16">
        <f t="shared" si="4"/>
        <v>840</v>
      </c>
      <c r="K30" s="16">
        <f t="shared" si="4"/>
        <v>947</v>
      </c>
      <c r="L30" s="16">
        <f t="shared" si="4"/>
        <v>457</v>
      </c>
      <c r="N30" s="2">
        <f t="shared" si="3"/>
        <v>279221</v>
      </c>
      <c r="O30" s="2">
        <f t="shared" si="3"/>
        <v>792840</v>
      </c>
      <c r="P30" s="2">
        <f t="shared" si="3"/>
        <v>881947</v>
      </c>
      <c r="Q30" s="2">
        <f t="shared" si="3"/>
        <v>769457</v>
      </c>
    </row>
    <row r="31" spans="1:17" ht="15" customHeight="1" thickBot="1">
      <c r="A31" s="127" t="s">
        <v>28</v>
      </c>
      <c r="B31" s="128"/>
      <c r="C31" s="57"/>
      <c r="D31" s="59">
        <v>269661</v>
      </c>
      <c r="E31" s="59">
        <v>374986</v>
      </c>
      <c r="F31" s="59">
        <v>296567</v>
      </c>
      <c r="G31" s="59">
        <v>369161</v>
      </c>
      <c r="I31" s="16">
        <f t="shared" si="4"/>
        <v>661</v>
      </c>
      <c r="J31" s="16">
        <f t="shared" si="4"/>
        <v>986</v>
      </c>
      <c r="K31" s="16">
        <f t="shared" si="4"/>
        <v>567</v>
      </c>
      <c r="L31" s="16">
        <f t="shared" si="4"/>
        <v>161</v>
      </c>
      <c r="N31" s="2">
        <f t="shared" si="3"/>
        <v>269661</v>
      </c>
      <c r="O31" s="2">
        <f t="shared" si="3"/>
        <v>374986</v>
      </c>
      <c r="P31" s="2">
        <f t="shared" si="3"/>
        <v>296567</v>
      </c>
      <c r="Q31" s="2">
        <f t="shared" si="3"/>
        <v>369161</v>
      </c>
    </row>
    <row r="32" spans="1:17" ht="15.75" customHeight="1" thickBot="1">
      <c r="A32" s="127" t="s">
        <v>29</v>
      </c>
      <c r="B32" s="128"/>
      <c r="C32" s="57"/>
      <c r="D32" s="59">
        <v>9560</v>
      </c>
      <c r="E32" s="59">
        <v>417853</v>
      </c>
      <c r="F32" s="59">
        <v>585380</v>
      </c>
      <c r="G32" s="59">
        <v>400295</v>
      </c>
      <c r="I32" s="16">
        <f t="shared" si="4"/>
        <v>0</v>
      </c>
      <c r="J32" s="16">
        <f t="shared" si="4"/>
        <v>853</v>
      </c>
      <c r="K32" s="16">
        <f t="shared" si="4"/>
        <v>380</v>
      </c>
      <c r="L32" s="16">
        <f t="shared" si="4"/>
        <v>295</v>
      </c>
      <c r="N32" s="2">
        <f t="shared" si="3"/>
        <v>9560</v>
      </c>
      <c r="O32" s="2">
        <f t="shared" si="3"/>
        <v>417853</v>
      </c>
      <c r="P32" s="2">
        <f t="shared" si="3"/>
        <v>585380</v>
      </c>
      <c r="Q32" s="2">
        <f t="shared" si="3"/>
        <v>400295</v>
      </c>
    </row>
    <row r="33" spans="1:18" ht="15" customHeight="1" thickBot="1">
      <c r="A33" s="137" t="s">
        <v>30</v>
      </c>
      <c r="B33" s="138"/>
      <c r="C33" s="57"/>
      <c r="D33" s="58">
        <v>1058381</v>
      </c>
      <c r="E33" s="58">
        <v>1431172</v>
      </c>
      <c r="F33" s="58">
        <v>1515491</v>
      </c>
      <c r="G33" s="58">
        <v>1709546</v>
      </c>
      <c r="I33" s="16">
        <f t="shared" si="4"/>
        <v>8381</v>
      </c>
      <c r="J33" s="16">
        <f t="shared" si="4"/>
        <v>1172</v>
      </c>
      <c r="K33" s="16">
        <f t="shared" si="4"/>
        <v>5491</v>
      </c>
      <c r="L33" s="16">
        <f t="shared" si="4"/>
        <v>9546</v>
      </c>
      <c r="N33" s="2">
        <f t="shared" si="3"/>
        <v>1058381</v>
      </c>
      <c r="O33" s="2">
        <f t="shared" si="3"/>
        <v>1431172</v>
      </c>
      <c r="P33" s="2">
        <f t="shared" si="3"/>
        <v>1515491</v>
      </c>
      <c r="Q33" s="2">
        <f t="shared" si="3"/>
        <v>1709546</v>
      </c>
      <c r="R33" s="16"/>
    </row>
    <row r="34" spans="1:18" ht="30" customHeight="1" thickBot="1">
      <c r="A34" s="127" t="s">
        <v>31</v>
      </c>
      <c r="B34" s="128"/>
      <c r="C34" s="57"/>
      <c r="D34" s="59">
        <v>345415</v>
      </c>
      <c r="E34" s="59">
        <v>414160</v>
      </c>
      <c r="F34" s="59">
        <v>455571</v>
      </c>
      <c r="G34" s="59">
        <v>501123</v>
      </c>
      <c r="I34" s="16">
        <f t="shared" si="4"/>
        <v>415</v>
      </c>
      <c r="J34" s="16">
        <f t="shared" si="4"/>
        <v>160</v>
      </c>
      <c r="K34" s="16">
        <f t="shared" si="4"/>
        <v>571</v>
      </c>
      <c r="L34" s="16">
        <f t="shared" si="4"/>
        <v>123</v>
      </c>
      <c r="N34" s="2">
        <f t="shared" si="3"/>
        <v>345415</v>
      </c>
      <c r="O34" s="2">
        <f t="shared" si="3"/>
        <v>414160</v>
      </c>
      <c r="P34" s="2">
        <f t="shared" si="3"/>
        <v>455571</v>
      </c>
      <c r="Q34" s="2">
        <f t="shared" si="3"/>
        <v>501123</v>
      </c>
    </row>
    <row r="35" spans="1:18" ht="30" customHeight="1" thickBot="1">
      <c r="A35" s="127" t="s">
        <v>32</v>
      </c>
      <c r="B35" s="128"/>
      <c r="C35" s="57"/>
      <c r="D35" s="59">
        <v>37232</v>
      </c>
      <c r="E35" s="59">
        <v>36142</v>
      </c>
      <c r="F35" s="59">
        <v>36142</v>
      </c>
      <c r="G35" s="59">
        <v>36048</v>
      </c>
      <c r="I35" s="16">
        <f t="shared" si="4"/>
        <v>32</v>
      </c>
      <c r="J35" s="16">
        <f t="shared" si="4"/>
        <v>42</v>
      </c>
      <c r="K35" s="16">
        <f t="shared" si="4"/>
        <v>42</v>
      </c>
      <c r="L35" s="16">
        <f t="shared" si="4"/>
        <v>48</v>
      </c>
      <c r="N35" s="2">
        <f t="shared" si="3"/>
        <v>37232</v>
      </c>
      <c r="O35" s="2">
        <f t="shared" si="3"/>
        <v>36142</v>
      </c>
      <c r="P35" s="2">
        <f t="shared" si="3"/>
        <v>36142</v>
      </c>
      <c r="Q35" s="2">
        <f t="shared" si="3"/>
        <v>36048</v>
      </c>
    </row>
    <row r="36" spans="1:18" ht="37.5" customHeight="1" thickBot="1">
      <c r="A36" s="127" t="s">
        <v>33</v>
      </c>
      <c r="B36" s="128"/>
      <c r="C36" s="57"/>
      <c r="D36" s="59">
        <v>250789</v>
      </c>
      <c r="E36" s="59">
        <v>274833</v>
      </c>
      <c r="F36" s="59">
        <v>258296</v>
      </c>
      <c r="G36" s="59">
        <v>284889</v>
      </c>
      <c r="I36" s="16">
        <f t="shared" si="4"/>
        <v>789</v>
      </c>
      <c r="J36" s="16">
        <f t="shared" si="4"/>
        <v>833</v>
      </c>
      <c r="K36" s="16">
        <f t="shared" si="4"/>
        <v>296</v>
      </c>
      <c r="L36" s="16">
        <f t="shared" si="4"/>
        <v>889</v>
      </c>
      <c r="N36" s="2">
        <f t="shared" si="3"/>
        <v>250789</v>
      </c>
      <c r="O36" s="2">
        <f t="shared" si="3"/>
        <v>274833</v>
      </c>
      <c r="P36" s="2">
        <f t="shared" si="3"/>
        <v>258296</v>
      </c>
      <c r="Q36" s="2">
        <f t="shared" si="3"/>
        <v>284889</v>
      </c>
    </row>
    <row r="37" spans="1:18" ht="30" customHeight="1" thickBot="1">
      <c r="A37" s="137" t="s">
        <v>34</v>
      </c>
      <c r="B37" s="138"/>
      <c r="C37" s="57"/>
      <c r="D37" s="58">
        <v>157500</v>
      </c>
      <c r="E37" s="62"/>
      <c r="F37" s="62"/>
      <c r="G37" s="62"/>
      <c r="I37" s="16">
        <f t="shared" si="4"/>
        <v>500</v>
      </c>
      <c r="J37" s="16" t="e">
        <f t="shared" si="4"/>
        <v>#VALUE!</v>
      </c>
      <c r="K37" s="16" t="e">
        <f t="shared" si="4"/>
        <v>#VALUE!</v>
      </c>
      <c r="L37" s="16" t="e">
        <f t="shared" si="4"/>
        <v>#VALUE!</v>
      </c>
      <c r="N37" s="2">
        <f t="shared" si="3"/>
        <v>157500</v>
      </c>
      <c r="O37" s="2">
        <f t="shared" si="3"/>
        <v>0</v>
      </c>
      <c r="P37" s="2">
        <f t="shared" si="3"/>
        <v>0</v>
      </c>
      <c r="Q37" s="2">
        <f t="shared" si="3"/>
        <v>0</v>
      </c>
    </row>
    <row r="38" spans="1:18" ht="30" customHeight="1" thickBot="1">
      <c r="A38" s="137" t="s">
        <v>35</v>
      </c>
      <c r="B38" s="138"/>
      <c r="C38" s="57"/>
      <c r="D38" s="58">
        <v>1495102</v>
      </c>
      <c r="E38" s="58">
        <v>2224012</v>
      </c>
      <c r="F38" s="58">
        <v>2397438</v>
      </c>
      <c r="G38" s="58">
        <v>2479002</v>
      </c>
      <c r="I38" s="16">
        <f t="shared" si="4"/>
        <v>5102</v>
      </c>
      <c r="J38" s="16">
        <f t="shared" si="4"/>
        <v>4012</v>
      </c>
      <c r="K38" s="16">
        <f t="shared" si="4"/>
        <v>7438</v>
      </c>
      <c r="L38" s="16">
        <f t="shared" si="4"/>
        <v>9002</v>
      </c>
      <c r="N38" s="2">
        <f t="shared" si="3"/>
        <v>1495102</v>
      </c>
      <c r="O38" s="2">
        <f t="shared" si="3"/>
        <v>2224012</v>
      </c>
      <c r="P38" s="2">
        <f t="shared" si="3"/>
        <v>2397438</v>
      </c>
      <c r="Q38" s="2">
        <f t="shared" si="3"/>
        <v>2479002</v>
      </c>
    </row>
    <row r="39" spans="1:18">
      <c r="A39" s="15" t="s">
        <v>1748</v>
      </c>
    </row>
  </sheetData>
  <mergeCells count="37">
    <mergeCell ref="A38:B38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G17"/>
    <mergeCell ref="A18:C18"/>
    <mergeCell ref="A19:B19"/>
    <mergeCell ref="A8:B8"/>
    <mergeCell ref="A9:B9"/>
    <mergeCell ref="A10:B10"/>
    <mergeCell ref="A11:B11"/>
    <mergeCell ref="A12:B12"/>
    <mergeCell ref="A13:B13"/>
    <mergeCell ref="A1:C2"/>
    <mergeCell ref="A3:B3"/>
    <mergeCell ref="A4:B4"/>
    <mergeCell ref="A5:B5"/>
    <mergeCell ref="A6:B6"/>
    <mergeCell ref="A7:B7"/>
  </mergeCells>
  <pageMargins left="0.7" right="0.7" top="0.75" bottom="0.75" header="0.3" footer="0.3"/>
  <pageSetup orientation="portrait" horizont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workbookViewId="0">
      <pane xSplit="3" ySplit="1" topLeftCell="F2" activePane="bottomRight" state="frozen"/>
      <selection activeCell="F42" sqref="F42"/>
      <selection pane="topRight" activeCell="F42" sqref="F42"/>
      <selection pane="bottomLeft" activeCell="F42" sqref="F42"/>
      <selection pane="bottomRight" activeCell="F42" sqref="F42"/>
    </sheetView>
  </sheetViews>
  <sheetFormatPr defaultColWidth="8.85546875" defaultRowHeight="15"/>
  <cols>
    <col min="1" max="1" width="11.42578125" style="15" customWidth="1"/>
    <col min="2" max="3" width="8.85546875" style="15"/>
    <col min="4" max="6" width="15.42578125" style="15" bestFit="1" customWidth="1"/>
    <col min="7" max="7" width="16.140625" style="15" bestFit="1" customWidth="1"/>
    <col min="8" max="8" width="12.85546875" style="15" customWidth="1"/>
    <col min="9" max="9" width="11.42578125" style="15" customWidth="1"/>
    <col min="10" max="10" width="8.85546875" style="15"/>
    <col min="11" max="11" width="16.140625" style="15" customWidth="1"/>
    <col min="12" max="14" width="15.42578125" style="15" bestFit="1" customWidth="1"/>
    <col min="15" max="15" width="8.85546875" style="15"/>
    <col min="16" max="19" width="13.140625" style="1" bestFit="1" customWidth="1"/>
    <col min="20" max="23" width="12.140625" style="1" bestFit="1" customWidth="1"/>
    <col min="24" max="24" width="8.85546875" style="15"/>
    <col min="25" max="32" width="14.140625" style="15" bestFit="1" customWidth="1"/>
    <col min="33" max="16384" width="8.85546875" style="15"/>
  </cols>
  <sheetData>
    <row r="1" spans="1:32" ht="49.5" customHeight="1">
      <c r="A1" s="129" t="s">
        <v>0</v>
      </c>
      <c r="B1" s="130"/>
      <c r="C1" s="131"/>
      <c r="D1" s="55" t="s">
        <v>1424</v>
      </c>
      <c r="E1" s="55" t="s">
        <v>1573</v>
      </c>
      <c r="F1" s="55" t="s">
        <v>1611</v>
      </c>
      <c r="G1" s="55" t="s">
        <v>1612</v>
      </c>
      <c r="H1" s="143" t="s">
        <v>0</v>
      </c>
      <c r="I1" s="130"/>
      <c r="J1" s="131"/>
      <c r="K1" s="55" t="s">
        <v>1425</v>
      </c>
      <c r="L1" s="55" t="s">
        <v>1421</v>
      </c>
      <c r="M1" s="55" t="s">
        <v>1422</v>
      </c>
      <c r="N1" s="55" t="s">
        <v>1423</v>
      </c>
      <c r="P1" s="1" t="str">
        <f>REPLACE(D1,11,27,"")</f>
        <v>Quý 3/2017</v>
      </c>
      <c r="Q1" s="1" t="str">
        <f>REPLACE(E1,11,27,"")</f>
        <v>Quý 4/2017</v>
      </c>
      <c r="R1" s="1" t="str">
        <f>REPLACE(F1,11,27,"")</f>
        <v>Quý 1/2018</v>
      </c>
      <c r="S1" s="1" t="str">
        <f>REPLACE(G1,11,27,"")</f>
        <v>Quý 2/2018</v>
      </c>
      <c r="T1" s="1" t="str">
        <f>REPLACE(K1,11,27,"")</f>
        <v>Quý 3/2016</v>
      </c>
      <c r="U1" s="1" t="str">
        <f>REPLACE(L1,11,27,"")</f>
        <v>Quý 4/2016</v>
      </c>
      <c r="V1" s="1" t="str">
        <f>REPLACE(M1,11,27,"")</f>
        <v>Quý 1/2017</v>
      </c>
      <c r="W1" s="1" t="str">
        <f>REPLACE(N1,11,27,"")</f>
        <v>Quý 2/2017</v>
      </c>
      <c r="Y1" s="3" t="str">
        <f>T1</f>
        <v>Quý 3/2016</v>
      </c>
      <c r="Z1" s="3" t="str">
        <f>U1</f>
        <v>Quý 4/2016</v>
      </c>
      <c r="AA1" s="3" t="str">
        <f>V1</f>
        <v>Quý 1/2017</v>
      </c>
      <c r="AB1" s="3" t="str">
        <f>W1</f>
        <v>Quý 2/2017</v>
      </c>
      <c r="AC1" s="3" t="str">
        <f>P1</f>
        <v>Quý 3/2017</v>
      </c>
      <c r="AD1" s="3" t="str">
        <f>Q1</f>
        <v>Quý 4/2017</v>
      </c>
      <c r="AE1" s="3" t="str">
        <f>R1</f>
        <v>Quý 1/2018</v>
      </c>
      <c r="AF1" s="3" t="str">
        <f>S1</f>
        <v>Quý 2/2018</v>
      </c>
    </row>
    <row r="2" spans="1:32" ht="49.5" customHeight="1" thickBot="1">
      <c r="A2" s="132"/>
      <c r="B2" s="133"/>
      <c r="C2" s="134"/>
      <c r="D2" s="56" t="s">
        <v>1670</v>
      </c>
      <c r="E2" s="56" t="s">
        <v>1671</v>
      </c>
      <c r="F2" s="56" t="s">
        <v>1672</v>
      </c>
      <c r="G2" s="56" t="s">
        <v>1669</v>
      </c>
      <c r="H2" s="144"/>
      <c r="I2" s="133"/>
      <c r="J2" s="134"/>
      <c r="K2" s="56" t="s">
        <v>1670</v>
      </c>
      <c r="L2" s="56" t="s">
        <v>1671</v>
      </c>
      <c r="M2" s="56" t="s">
        <v>1672</v>
      </c>
      <c r="N2" s="56" t="s">
        <v>1669</v>
      </c>
      <c r="Y2" s="3"/>
      <c r="Z2" s="3"/>
      <c r="AA2" s="3"/>
      <c r="AB2" s="3"/>
      <c r="AC2" s="3"/>
      <c r="AD2" s="3"/>
      <c r="AE2" s="3"/>
      <c r="AF2" s="3"/>
    </row>
    <row r="3" spans="1:32" ht="61.5" customHeight="1" thickBot="1">
      <c r="A3" s="135" t="s">
        <v>1</v>
      </c>
      <c r="B3" s="136"/>
      <c r="C3" s="57"/>
      <c r="D3" s="58">
        <v>351667</v>
      </c>
      <c r="E3" s="58">
        <v>344362</v>
      </c>
      <c r="F3" s="58">
        <v>366573</v>
      </c>
      <c r="G3" s="58">
        <v>429527</v>
      </c>
      <c r="H3" s="135" t="s">
        <v>1</v>
      </c>
      <c r="I3" s="136"/>
      <c r="J3" s="57"/>
      <c r="K3" s="63">
        <v>283337</v>
      </c>
      <c r="L3" s="63">
        <v>295718</v>
      </c>
      <c r="M3" s="63">
        <v>269560</v>
      </c>
      <c r="N3" s="63">
        <v>337294</v>
      </c>
      <c r="P3" s="2">
        <f>REPLACE(D3,1,3,"")/1</f>
        <v>667</v>
      </c>
      <c r="Q3" s="2">
        <f t="shared" ref="Q3:S16" si="0">REPLACE(E3,1,3,"")/1</f>
        <v>362</v>
      </c>
      <c r="R3" s="2">
        <f t="shared" si="0"/>
        <v>573</v>
      </c>
      <c r="S3" s="2">
        <f t="shared" si="0"/>
        <v>527</v>
      </c>
      <c r="T3" s="2">
        <f>REPLACE(K3,1,3,"")/1</f>
        <v>337</v>
      </c>
      <c r="U3" s="2">
        <f t="shared" ref="U3:W16" si="1">REPLACE(L3,1,3,"")/1</f>
        <v>718</v>
      </c>
      <c r="V3" s="2">
        <f t="shared" si="1"/>
        <v>560</v>
      </c>
      <c r="W3" s="2">
        <f t="shared" si="1"/>
        <v>294</v>
      </c>
      <c r="Y3" s="3">
        <f>K3</f>
        <v>283337</v>
      </c>
      <c r="Z3" s="3">
        <f t="shared" ref="Z3:AB17" si="2">L3</f>
        <v>295718</v>
      </c>
      <c r="AA3" s="3">
        <f t="shared" si="2"/>
        <v>269560</v>
      </c>
      <c r="AB3" s="3">
        <f t="shared" si="2"/>
        <v>337294</v>
      </c>
      <c r="AC3" s="3">
        <f>D3</f>
        <v>351667</v>
      </c>
      <c r="AD3" s="3">
        <f t="shared" ref="AD3:AF17" si="3">E3</f>
        <v>344362</v>
      </c>
      <c r="AE3" s="3">
        <f t="shared" si="3"/>
        <v>366573</v>
      </c>
      <c r="AF3" s="3">
        <f t="shared" si="3"/>
        <v>429527</v>
      </c>
    </row>
    <row r="4" spans="1:32" ht="15" customHeight="1" thickBot="1">
      <c r="A4" s="127" t="s">
        <v>2</v>
      </c>
      <c r="B4" s="128"/>
      <c r="C4" s="57"/>
      <c r="D4" s="59">
        <v>238523</v>
      </c>
      <c r="E4" s="59">
        <v>239288</v>
      </c>
      <c r="F4" s="59">
        <v>257606</v>
      </c>
      <c r="G4" s="59">
        <v>285432</v>
      </c>
      <c r="H4" s="127" t="s">
        <v>2</v>
      </c>
      <c r="I4" s="128"/>
      <c r="J4" s="57"/>
      <c r="K4" s="64">
        <v>183442</v>
      </c>
      <c r="L4" s="64">
        <v>179460</v>
      </c>
      <c r="M4" s="64">
        <v>184381</v>
      </c>
      <c r="N4" s="64">
        <v>232927</v>
      </c>
      <c r="P4" s="2">
        <f t="shared" ref="P4:P16" si="4">REPLACE(D4,1,3,"")/1</f>
        <v>523</v>
      </c>
      <c r="Q4" s="2">
        <f t="shared" si="0"/>
        <v>288</v>
      </c>
      <c r="R4" s="2">
        <f t="shared" si="0"/>
        <v>606</v>
      </c>
      <c r="S4" s="2">
        <f t="shared" si="0"/>
        <v>432</v>
      </c>
      <c r="T4" s="2">
        <f t="shared" ref="T4:U16" si="5">REPLACE(K4,1,3,"")/1</f>
        <v>442</v>
      </c>
      <c r="U4" s="2">
        <f t="shared" si="5"/>
        <v>460</v>
      </c>
      <c r="V4" s="2">
        <f t="shared" si="1"/>
        <v>381</v>
      </c>
      <c r="W4" s="2">
        <f t="shared" si="1"/>
        <v>927</v>
      </c>
      <c r="Y4" s="3">
        <f t="shared" ref="Y4:AB38" si="6">K4</f>
        <v>183442</v>
      </c>
      <c r="Z4" s="3">
        <f t="shared" si="2"/>
        <v>179460</v>
      </c>
      <c r="AA4" s="3">
        <f t="shared" si="2"/>
        <v>184381</v>
      </c>
      <c r="AB4" s="3">
        <f t="shared" si="2"/>
        <v>232927</v>
      </c>
      <c r="AC4" s="3">
        <f t="shared" ref="AC4:AF38" si="7">D4</f>
        <v>238523</v>
      </c>
      <c r="AD4" s="3">
        <f t="shared" si="3"/>
        <v>239288</v>
      </c>
      <c r="AE4" s="3">
        <f t="shared" si="3"/>
        <v>257606</v>
      </c>
      <c r="AF4" s="3">
        <f t="shared" si="3"/>
        <v>285432</v>
      </c>
    </row>
    <row r="5" spans="1:32" ht="61.5" customHeight="1" thickBot="1">
      <c r="A5" s="137" t="s">
        <v>3</v>
      </c>
      <c r="B5" s="138"/>
      <c r="C5" s="57"/>
      <c r="D5" s="58">
        <v>113145</v>
      </c>
      <c r="E5" s="58">
        <v>105073</v>
      </c>
      <c r="F5" s="58">
        <v>108967</v>
      </c>
      <c r="G5" s="58">
        <v>144095</v>
      </c>
      <c r="H5" s="137" t="s">
        <v>3</v>
      </c>
      <c r="I5" s="138"/>
      <c r="J5" s="57"/>
      <c r="K5" s="63">
        <v>99895</v>
      </c>
      <c r="L5" s="63">
        <v>116258</v>
      </c>
      <c r="M5" s="63">
        <v>85179</v>
      </c>
      <c r="N5" s="63">
        <v>104367</v>
      </c>
      <c r="P5" s="2">
        <f t="shared" si="4"/>
        <v>145</v>
      </c>
      <c r="Q5" s="2">
        <f t="shared" si="0"/>
        <v>73</v>
      </c>
      <c r="R5" s="2">
        <f t="shared" si="0"/>
        <v>967</v>
      </c>
      <c r="S5" s="2">
        <f t="shared" si="0"/>
        <v>95</v>
      </c>
      <c r="T5" s="2">
        <f t="shared" si="5"/>
        <v>95</v>
      </c>
      <c r="U5" s="2">
        <f t="shared" si="1"/>
        <v>258</v>
      </c>
      <c r="V5" s="2">
        <f t="shared" si="1"/>
        <v>79</v>
      </c>
      <c r="W5" s="2">
        <f t="shared" si="1"/>
        <v>367</v>
      </c>
      <c r="Y5" s="3">
        <f t="shared" si="6"/>
        <v>99895</v>
      </c>
      <c r="Z5" s="3">
        <f t="shared" si="2"/>
        <v>116258</v>
      </c>
      <c r="AA5" s="3">
        <f t="shared" si="2"/>
        <v>85179</v>
      </c>
      <c r="AB5" s="3">
        <f t="shared" si="2"/>
        <v>104367</v>
      </c>
      <c r="AC5" s="3">
        <f t="shared" si="7"/>
        <v>113145</v>
      </c>
      <c r="AD5" s="3">
        <f t="shared" si="3"/>
        <v>105073</v>
      </c>
      <c r="AE5" s="3">
        <f t="shared" si="3"/>
        <v>108967</v>
      </c>
      <c r="AF5" s="3">
        <f t="shared" si="3"/>
        <v>144095</v>
      </c>
    </row>
    <row r="6" spans="1:32" ht="37.5" customHeight="1" thickBot="1">
      <c r="A6" s="127" t="s">
        <v>4</v>
      </c>
      <c r="B6" s="128"/>
      <c r="C6" s="57"/>
      <c r="D6" s="59">
        <v>1945</v>
      </c>
      <c r="E6" s="59">
        <v>3936</v>
      </c>
      <c r="F6" s="59">
        <v>1553</v>
      </c>
      <c r="G6" s="59">
        <v>1899</v>
      </c>
      <c r="H6" s="127" t="s">
        <v>4</v>
      </c>
      <c r="I6" s="128"/>
      <c r="J6" s="57"/>
      <c r="K6" s="64">
        <v>2502</v>
      </c>
      <c r="L6" s="64">
        <v>3407</v>
      </c>
      <c r="M6" s="64">
        <v>1792</v>
      </c>
      <c r="N6" s="64">
        <v>2788</v>
      </c>
      <c r="P6" s="2">
        <f t="shared" si="4"/>
        <v>5</v>
      </c>
      <c r="Q6" s="2">
        <f t="shared" si="0"/>
        <v>6</v>
      </c>
      <c r="R6" s="2">
        <f t="shared" si="0"/>
        <v>3</v>
      </c>
      <c r="S6" s="2">
        <f t="shared" si="0"/>
        <v>9</v>
      </c>
      <c r="T6" s="2">
        <f t="shared" si="5"/>
        <v>2</v>
      </c>
      <c r="U6" s="2">
        <f t="shared" si="1"/>
        <v>7</v>
      </c>
      <c r="V6" s="2">
        <f t="shared" si="1"/>
        <v>2</v>
      </c>
      <c r="W6" s="2">
        <f t="shared" si="1"/>
        <v>8</v>
      </c>
      <c r="Y6" s="3">
        <f t="shared" si="6"/>
        <v>2502</v>
      </c>
      <c r="Z6" s="3">
        <f t="shared" si="2"/>
        <v>3407</v>
      </c>
      <c r="AA6" s="3">
        <f t="shared" si="2"/>
        <v>1792</v>
      </c>
      <c r="AB6" s="3">
        <f t="shared" si="2"/>
        <v>2788</v>
      </c>
      <c r="AC6" s="3">
        <f t="shared" si="7"/>
        <v>1945</v>
      </c>
      <c r="AD6" s="3">
        <f t="shared" si="3"/>
        <v>3936</v>
      </c>
      <c r="AE6" s="3">
        <f t="shared" si="3"/>
        <v>1553</v>
      </c>
      <c r="AF6" s="3">
        <f t="shared" si="3"/>
        <v>1899</v>
      </c>
    </row>
    <row r="7" spans="1:32" ht="15" customHeight="1" thickBot="1">
      <c r="A7" s="127" t="s">
        <v>5</v>
      </c>
      <c r="B7" s="128"/>
      <c r="C7" s="57"/>
      <c r="D7" s="59">
        <v>12506</v>
      </c>
      <c r="E7" s="59">
        <v>12039</v>
      </c>
      <c r="F7" s="59">
        <v>10571</v>
      </c>
      <c r="G7" s="59">
        <v>9061</v>
      </c>
      <c r="H7" s="127" t="s">
        <v>5</v>
      </c>
      <c r="I7" s="128"/>
      <c r="J7" s="57"/>
      <c r="K7" s="64">
        <v>14709</v>
      </c>
      <c r="L7" s="64">
        <v>9883</v>
      </c>
      <c r="M7" s="64">
        <v>14538</v>
      </c>
      <c r="N7" s="64">
        <v>10827</v>
      </c>
      <c r="P7" s="2">
        <f t="shared" si="4"/>
        <v>6</v>
      </c>
      <c r="Q7" s="2">
        <f t="shared" si="0"/>
        <v>39</v>
      </c>
      <c r="R7" s="2">
        <f t="shared" si="0"/>
        <v>71</v>
      </c>
      <c r="S7" s="2">
        <f t="shared" si="0"/>
        <v>1</v>
      </c>
      <c r="T7" s="2">
        <f t="shared" si="5"/>
        <v>9</v>
      </c>
      <c r="U7" s="2">
        <f t="shared" si="1"/>
        <v>3</v>
      </c>
      <c r="V7" s="2">
        <f t="shared" si="1"/>
        <v>38</v>
      </c>
      <c r="W7" s="2">
        <f t="shared" si="1"/>
        <v>27</v>
      </c>
      <c r="Y7" s="3">
        <f t="shared" si="6"/>
        <v>14709</v>
      </c>
      <c r="Z7" s="3">
        <f t="shared" si="2"/>
        <v>9883</v>
      </c>
      <c r="AA7" s="3">
        <f t="shared" si="2"/>
        <v>14538</v>
      </c>
      <c r="AB7" s="3">
        <f t="shared" si="2"/>
        <v>10827</v>
      </c>
      <c r="AC7" s="3">
        <f t="shared" si="7"/>
        <v>12506</v>
      </c>
      <c r="AD7" s="3">
        <f t="shared" si="3"/>
        <v>12039</v>
      </c>
      <c r="AE7" s="3">
        <f t="shared" si="3"/>
        <v>10571</v>
      </c>
      <c r="AF7" s="3">
        <f t="shared" si="3"/>
        <v>9061</v>
      </c>
    </row>
    <row r="8" spans="1:32" ht="15.75" customHeight="1" thickBot="1">
      <c r="A8" s="127" t="s">
        <v>6</v>
      </c>
      <c r="B8" s="128"/>
      <c r="C8" s="57"/>
      <c r="D8" s="59">
        <v>3715</v>
      </c>
      <c r="E8" s="59">
        <v>3993</v>
      </c>
      <c r="F8" s="59">
        <v>4403</v>
      </c>
      <c r="G8" s="59">
        <v>8351</v>
      </c>
      <c r="H8" s="127" t="s">
        <v>6</v>
      </c>
      <c r="I8" s="128"/>
      <c r="J8" s="57"/>
      <c r="K8" s="64">
        <v>2597</v>
      </c>
      <c r="L8" s="64">
        <v>3058</v>
      </c>
      <c r="M8" s="64">
        <v>3107</v>
      </c>
      <c r="N8" s="64">
        <v>4049</v>
      </c>
      <c r="P8" s="2">
        <f t="shared" si="4"/>
        <v>5</v>
      </c>
      <c r="Q8" s="2">
        <f t="shared" si="0"/>
        <v>3</v>
      </c>
      <c r="R8" s="2">
        <f t="shared" si="0"/>
        <v>3</v>
      </c>
      <c r="S8" s="2">
        <f t="shared" si="0"/>
        <v>1</v>
      </c>
      <c r="T8" s="2">
        <f t="shared" si="5"/>
        <v>7</v>
      </c>
      <c r="U8" s="2">
        <f t="shared" si="1"/>
        <v>8</v>
      </c>
      <c r="V8" s="2">
        <f t="shared" si="1"/>
        <v>7</v>
      </c>
      <c r="W8" s="2">
        <f t="shared" si="1"/>
        <v>9</v>
      </c>
      <c r="Y8" s="3">
        <f t="shared" si="6"/>
        <v>2597</v>
      </c>
      <c r="Z8" s="3">
        <f t="shared" si="2"/>
        <v>3058</v>
      </c>
      <c r="AA8" s="3">
        <f t="shared" si="2"/>
        <v>3107</v>
      </c>
      <c r="AB8" s="3">
        <f t="shared" si="2"/>
        <v>4049</v>
      </c>
      <c r="AC8" s="3">
        <f t="shared" si="7"/>
        <v>3715</v>
      </c>
      <c r="AD8" s="3">
        <f t="shared" si="3"/>
        <v>3993</v>
      </c>
      <c r="AE8" s="3">
        <f t="shared" si="3"/>
        <v>4403</v>
      </c>
      <c r="AF8" s="3">
        <f t="shared" si="3"/>
        <v>8351</v>
      </c>
    </row>
    <row r="9" spans="1:32" ht="37.5" customHeight="1" thickBot="1">
      <c r="A9" s="127" t="s">
        <v>7</v>
      </c>
      <c r="B9" s="128"/>
      <c r="C9" s="57"/>
      <c r="D9" s="59">
        <v>17663</v>
      </c>
      <c r="E9" s="59">
        <v>14731</v>
      </c>
      <c r="F9" s="59">
        <v>14232</v>
      </c>
      <c r="G9" s="59">
        <v>16589</v>
      </c>
      <c r="H9" s="127" t="s">
        <v>7</v>
      </c>
      <c r="I9" s="128"/>
      <c r="J9" s="57"/>
      <c r="K9" s="64">
        <v>13176</v>
      </c>
      <c r="L9" s="64">
        <v>15663</v>
      </c>
      <c r="M9" s="64">
        <v>12379</v>
      </c>
      <c r="N9" s="64">
        <v>16109</v>
      </c>
      <c r="P9" s="2">
        <f t="shared" si="4"/>
        <v>63</v>
      </c>
      <c r="Q9" s="2">
        <f t="shared" si="0"/>
        <v>31</v>
      </c>
      <c r="R9" s="2">
        <f t="shared" si="0"/>
        <v>32</v>
      </c>
      <c r="S9" s="2">
        <f t="shared" si="0"/>
        <v>89</v>
      </c>
      <c r="T9" s="2">
        <f t="shared" si="5"/>
        <v>76</v>
      </c>
      <c r="U9" s="2">
        <f t="shared" si="1"/>
        <v>63</v>
      </c>
      <c r="V9" s="2">
        <f t="shared" si="1"/>
        <v>79</v>
      </c>
      <c r="W9" s="2">
        <f t="shared" si="1"/>
        <v>9</v>
      </c>
      <c r="Y9" s="3">
        <f t="shared" si="6"/>
        <v>13176</v>
      </c>
      <c r="Z9" s="3">
        <f t="shared" si="2"/>
        <v>15663</v>
      </c>
      <c r="AA9" s="3">
        <f t="shared" si="2"/>
        <v>12379</v>
      </c>
      <c r="AB9" s="3">
        <f t="shared" si="2"/>
        <v>16109</v>
      </c>
      <c r="AC9" s="3">
        <f t="shared" si="7"/>
        <v>17663</v>
      </c>
      <c r="AD9" s="3">
        <f t="shared" si="3"/>
        <v>14731</v>
      </c>
      <c r="AE9" s="3">
        <f t="shared" si="3"/>
        <v>14232</v>
      </c>
      <c r="AF9" s="3">
        <f t="shared" si="3"/>
        <v>16589</v>
      </c>
    </row>
    <row r="10" spans="1:32" ht="61.5" customHeight="1" thickBot="1">
      <c r="A10" s="137" t="s">
        <v>8</v>
      </c>
      <c r="B10" s="138"/>
      <c r="C10" s="57"/>
      <c r="D10" s="58">
        <v>81206</v>
      </c>
      <c r="E10" s="58">
        <v>81457</v>
      </c>
      <c r="F10" s="58">
        <v>81314</v>
      </c>
      <c r="G10" s="58">
        <v>111993</v>
      </c>
      <c r="H10" s="137" t="s">
        <v>8</v>
      </c>
      <c r="I10" s="138"/>
      <c r="J10" s="57"/>
      <c r="K10" s="63">
        <v>71915</v>
      </c>
      <c r="L10" s="63">
        <v>87538</v>
      </c>
      <c r="M10" s="63">
        <v>56946</v>
      </c>
      <c r="N10" s="63">
        <v>78811</v>
      </c>
      <c r="P10" s="2">
        <f t="shared" si="4"/>
        <v>6</v>
      </c>
      <c r="Q10" s="2">
        <f t="shared" si="0"/>
        <v>57</v>
      </c>
      <c r="R10" s="2">
        <f t="shared" si="0"/>
        <v>14</v>
      </c>
      <c r="S10" s="2">
        <f t="shared" si="0"/>
        <v>993</v>
      </c>
      <c r="T10" s="2">
        <f t="shared" si="5"/>
        <v>15</v>
      </c>
      <c r="U10" s="2">
        <f t="shared" si="1"/>
        <v>38</v>
      </c>
      <c r="V10" s="2">
        <f t="shared" si="1"/>
        <v>46</v>
      </c>
      <c r="W10" s="2">
        <f t="shared" si="1"/>
        <v>11</v>
      </c>
      <c r="Y10" s="3">
        <f t="shared" si="6"/>
        <v>71915</v>
      </c>
      <c r="Z10" s="3">
        <f t="shared" si="2"/>
        <v>87538</v>
      </c>
      <c r="AA10" s="3">
        <f t="shared" si="2"/>
        <v>56946</v>
      </c>
      <c r="AB10" s="3">
        <f t="shared" si="2"/>
        <v>78811</v>
      </c>
      <c r="AC10" s="3">
        <f t="shared" si="7"/>
        <v>81206</v>
      </c>
      <c r="AD10" s="3">
        <f t="shared" si="3"/>
        <v>81457</v>
      </c>
      <c r="AE10" s="3">
        <f t="shared" si="3"/>
        <v>81314</v>
      </c>
      <c r="AF10" s="3">
        <f t="shared" si="3"/>
        <v>111993</v>
      </c>
    </row>
    <row r="11" spans="1:32" ht="15" customHeight="1" thickBot="1">
      <c r="A11" s="127" t="s">
        <v>9</v>
      </c>
      <c r="B11" s="128"/>
      <c r="C11" s="57"/>
      <c r="D11" s="60">
        <v>-31</v>
      </c>
      <c r="E11" s="60">
        <v>758</v>
      </c>
      <c r="F11" s="60">
        <v>416</v>
      </c>
      <c r="G11" s="60">
        <v>695</v>
      </c>
      <c r="H11" s="127" t="s">
        <v>9</v>
      </c>
      <c r="I11" s="128"/>
      <c r="J11" s="57"/>
      <c r="K11" s="65">
        <v>-45</v>
      </c>
      <c r="L11" s="65">
        <v>116</v>
      </c>
      <c r="M11" s="65">
        <v>13</v>
      </c>
      <c r="N11" s="65">
        <v>-676</v>
      </c>
      <c r="P11" s="2" t="e">
        <f t="shared" si="4"/>
        <v>#VALUE!</v>
      </c>
      <c r="Q11" s="2" t="e">
        <f t="shared" si="0"/>
        <v>#VALUE!</v>
      </c>
      <c r="R11" s="2" t="e">
        <f t="shared" si="0"/>
        <v>#VALUE!</v>
      </c>
      <c r="S11" s="2" t="e">
        <f t="shared" si="0"/>
        <v>#VALUE!</v>
      </c>
      <c r="T11" s="2" t="e">
        <f t="shared" si="5"/>
        <v>#VALUE!</v>
      </c>
      <c r="U11" s="2" t="e">
        <f t="shared" si="1"/>
        <v>#VALUE!</v>
      </c>
      <c r="V11" s="2" t="e">
        <f t="shared" si="1"/>
        <v>#VALUE!</v>
      </c>
      <c r="W11" s="2">
        <f t="shared" si="1"/>
        <v>6</v>
      </c>
      <c r="Y11" s="3">
        <f t="shared" si="6"/>
        <v>-45</v>
      </c>
      <c r="Z11" s="3">
        <f t="shared" si="2"/>
        <v>116</v>
      </c>
      <c r="AA11" s="3">
        <f t="shared" si="2"/>
        <v>13</v>
      </c>
      <c r="AB11" s="3">
        <f t="shared" si="2"/>
        <v>-676</v>
      </c>
      <c r="AC11" s="3">
        <f t="shared" si="7"/>
        <v>-31</v>
      </c>
      <c r="AD11" s="3">
        <f t="shared" si="3"/>
        <v>758</v>
      </c>
      <c r="AE11" s="3">
        <f t="shared" si="3"/>
        <v>416</v>
      </c>
      <c r="AF11" s="3">
        <f t="shared" si="3"/>
        <v>695</v>
      </c>
    </row>
    <row r="12" spans="1:32" ht="45" customHeight="1" thickBot="1">
      <c r="A12" s="127" t="s">
        <v>10</v>
      </c>
      <c r="B12" s="128"/>
      <c r="C12" s="57"/>
      <c r="D12" s="60"/>
      <c r="E12" s="60"/>
      <c r="F12" s="60"/>
      <c r="G12" s="60"/>
      <c r="H12" s="127" t="s">
        <v>10</v>
      </c>
      <c r="I12" s="128"/>
      <c r="J12" s="57"/>
      <c r="K12" s="65"/>
      <c r="L12" s="65"/>
      <c r="M12" s="65"/>
      <c r="N12" s="65"/>
      <c r="P12" s="2" t="e">
        <f t="shared" si="4"/>
        <v>#VALUE!</v>
      </c>
      <c r="Q12" s="2" t="e">
        <f t="shared" si="0"/>
        <v>#VALUE!</v>
      </c>
      <c r="R12" s="2" t="e">
        <f t="shared" si="0"/>
        <v>#VALUE!</v>
      </c>
      <c r="S12" s="2" t="e">
        <f t="shared" si="0"/>
        <v>#VALUE!</v>
      </c>
      <c r="T12" s="2" t="e">
        <f t="shared" si="5"/>
        <v>#VALUE!</v>
      </c>
      <c r="U12" s="2" t="e">
        <f t="shared" si="1"/>
        <v>#VALUE!</v>
      </c>
      <c r="V12" s="2" t="e">
        <f t="shared" si="1"/>
        <v>#VALUE!</v>
      </c>
      <c r="W12" s="2" t="e">
        <f t="shared" si="1"/>
        <v>#VALUE!</v>
      </c>
      <c r="Y12" s="3">
        <f t="shared" si="6"/>
        <v>0</v>
      </c>
      <c r="Z12" s="3">
        <f t="shared" si="2"/>
        <v>0</v>
      </c>
      <c r="AA12" s="3">
        <f t="shared" si="2"/>
        <v>0</v>
      </c>
      <c r="AB12" s="3">
        <f t="shared" si="2"/>
        <v>0</v>
      </c>
      <c r="AC12" s="3">
        <f t="shared" si="7"/>
        <v>0</v>
      </c>
      <c r="AD12" s="3">
        <f t="shared" si="3"/>
        <v>0</v>
      </c>
      <c r="AE12" s="3">
        <f t="shared" si="3"/>
        <v>0</v>
      </c>
      <c r="AF12" s="3">
        <f t="shared" si="3"/>
        <v>0</v>
      </c>
    </row>
    <row r="13" spans="1:32" ht="37.5" customHeight="1" thickBot="1">
      <c r="A13" s="137" t="s">
        <v>11</v>
      </c>
      <c r="B13" s="138"/>
      <c r="C13" s="57"/>
      <c r="D13" s="58">
        <v>81175</v>
      </c>
      <c r="E13" s="58">
        <v>82215</v>
      </c>
      <c r="F13" s="58">
        <v>81730</v>
      </c>
      <c r="G13" s="58">
        <v>112687</v>
      </c>
      <c r="H13" s="137" t="s">
        <v>11</v>
      </c>
      <c r="I13" s="138"/>
      <c r="J13" s="57"/>
      <c r="K13" s="63">
        <v>71870</v>
      </c>
      <c r="L13" s="63">
        <v>87654</v>
      </c>
      <c r="M13" s="63">
        <v>56959</v>
      </c>
      <c r="N13" s="63">
        <v>78136</v>
      </c>
      <c r="P13" s="2">
        <f t="shared" si="4"/>
        <v>75</v>
      </c>
      <c r="Q13" s="2">
        <f t="shared" si="0"/>
        <v>15</v>
      </c>
      <c r="R13" s="2">
        <f t="shared" si="0"/>
        <v>30</v>
      </c>
      <c r="S13" s="2">
        <f t="shared" si="0"/>
        <v>687</v>
      </c>
      <c r="T13" s="2">
        <f t="shared" si="5"/>
        <v>70</v>
      </c>
      <c r="U13" s="2">
        <f t="shared" si="1"/>
        <v>54</v>
      </c>
      <c r="V13" s="2">
        <f t="shared" si="1"/>
        <v>59</v>
      </c>
      <c r="W13" s="2">
        <f t="shared" si="1"/>
        <v>36</v>
      </c>
      <c r="Y13" s="3">
        <f t="shared" si="6"/>
        <v>71870</v>
      </c>
      <c r="Z13" s="3">
        <f t="shared" si="2"/>
        <v>87654</v>
      </c>
      <c r="AA13" s="3">
        <f t="shared" si="2"/>
        <v>56959</v>
      </c>
      <c r="AB13" s="3">
        <f t="shared" si="2"/>
        <v>78136</v>
      </c>
      <c r="AC13" s="3">
        <f t="shared" si="7"/>
        <v>81175</v>
      </c>
      <c r="AD13" s="3">
        <f t="shared" si="3"/>
        <v>82215</v>
      </c>
      <c r="AE13" s="3">
        <f t="shared" si="3"/>
        <v>81730</v>
      </c>
      <c r="AF13" s="3">
        <f t="shared" si="3"/>
        <v>112687</v>
      </c>
    </row>
    <row r="14" spans="1:32" ht="49.5" customHeight="1" thickBot="1">
      <c r="A14" s="137" t="s">
        <v>12</v>
      </c>
      <c r="B14" s="138"/>
      <c r="C14" s="57"/>
      <c r="D14" s="58">
        <v>72115</v>
      </c>
      <c r="E14" s="58">
        <v>73632</v>
      </c>
      <c r="F14" s="58">
        <v>73940</v>
      </c>
      <c r="G14" s="58">
        <v>103025</v>
      </c>
      <c r="H14" s="137" t="s">
        <v>12</v>
      </c>
      <c r="I14" s="138"/>
      <c r="J14" s="57"/>
      <c r="K14" s="63">
        <v>60775</v>
      </c>
      <c r="L14" s="63">
        <v>72596</v>
      </c>
      <c r="M14" s="63">
        <v>48287</v>
      </c>
      <c r="N14" s="63">
        <v>69795</v>
      </c>
      <c r="P14" s="2">
        <f t="shared" si="4"/>
        <v>15</v>
      </c>
      <c r="Q14" s="2">
        <f t="shared" si="0"/>
        <v>32</v>
      </c>
      <c r="R14" s="2">
        <f t="shared" si="0"/>
        <v>40</v>
      </c>
      <c r="S14" s="2">
        <f t="shared" si="0"/>
        <v>25</v>
      </c>
      <c r="T14" s="2">
        <f t="shared" si="5"/>
        <v>75</v>
      </c>
      <c r="U14" s="2">
        <f t="shared" si="1"/>
        <v>96</v>
      </c>
      <c r="V14" s="2">
        <f t="shared" si="1"/>
        <v>87</v>
      </c>
      <c r="W14" s="2">
        <f t="shared" si="1"/>
        <v>95</v>
      </c>
      <c r="Y14" s="3">
        <f t="shared" si="6"/>
        <v>60775</v>
      </c>
      <c r="Z14" s="3">
        <f t="shared" si="2"/>
        <v>72596</v>
      </c>
      <c r="AA14" s="3">
        <f t="shared" si="2"/>
        <v>48287</v>
      </c>
      <c r="AB14" s="3">
        <f t="shared" si="2"/>
        <v>69795</v>
      </c>
      <c r="AC14" s="3">
        <f t="shared" si="7"/>
        <v>72115</v>
      </c>
      <c r="AD14" s="3">
        <f t="shared" si="3"/>
        <v>73632</v>
      </c>
      <c r="AE14" s="3">
        <f t="shared" si="3"/>
        <v>73940</v>
      </c>
      <c r="AF14" s="3">
        <f t="shared" si="3"/>
        <v>103025</v>
      </c>
    </row>
    <row r="15" spans="1:32" ht="61.5" customHeight="1" thickBot="1">
      <c r="A15" s="137" t="s">
        <v>13</v>
      </c>
      <c r="B15" s="138"/>
      <c r="C15" s="57"/>
      <c r="D15" s="58">
        <v>63391</v>
      </c>
      <c r="E15" s="58">
        <v>65176</v>
      </c>
      <c r="F15" s="58">
        <v>63749</v>
      </c>
      <c r="G15" s="58">
        <v>86789</v>
      </c>
      <c r="H15" s="137" t="s">
        <v>13</v>
      </c>
      <c r="I15" s="138"/>
      <c r="J15" s="57"/>
      <c r="K15" s="63">
        <v>58030</v>
      </c>
      <c r="L15" s="63">
        <v>68679</v>
      </c>
      <c r="M15" s="63">
        <v>45371</v>
      </c>
      <c r="N15" s="63">
        <v>63341</v>
      </c>
      <c r="P15" s="2">
        <f t="shared" si="4"/>
        <v>91</v>
      </c>
      <c r="Q15" s="2">
        <f t="shared" si="0"/>
        <v>76</v>
      </c>
      <c r="R15" s="2">
        <f t="shared" si="0"/>
        <v>49</v>
      </c>
      <c r="S15" s="2">
        <f t="shared" si="0"/>
        <v>89</v>
      </c>
      <c r="T15" s="2">
        <f t="shared" si="5"/>
        <v>30</v>
      </c>
      <c r="U15" s="2">
        <f t="shared" si="1"/>
        <v>79</v>
      </c>
      <c r="V15" s="2">
        <f t="shared" si="1"/>
        <v>71</v>
      </c>
      <c r="W15" s="2">
        <f t="shared" si="1"/>
        <v>41</v>
      </c>
      <c r="Y15" s="3">
        <f t="shared" si="6"/>
        <v>58030</v>
      </c>
      <c r="Z15" s="3">
        <f t="shared" si="2"/>
        <v>68679</v>
      </c>
      <c r="AA15" s="3">
        <f t="shared" si="2"/>
        <v>45371</v>
      </c>
      <c r="AB15" s="3">
        <f t="shared" si="2"/>
        <v>63341</v>
      </c>
      <c r="AC15" s="3">
        <f t="shared" si="7"/>
        <v>63391</v>
      </c>
      <c r="AD15" s="3">
        <f t="shared" si="3"/>
        <v>65176</v>
      </c>
      <c r="AE15" s="3">
        <f t="shared" si="3"/>
        <v>63749</v>
      </c>
      <c r="AF15" s="3">
        <f t="shared" si="3"/>
        <v>86789</v>
      </c>
    </row>
    <row r="16" spans="1:32" ht="30" customHeight="1" thickBot="1">
      <c r="A16" s="127" t="s">
        <v>14</v>
      </c>
      <c r="B16" s="128"/>
      <c r="C16" s="57"/>
      <c r="D16" s="60"/>
      <c r="E16" s="60"/>
      <c r="F16" s="60"/>
      <c r="G16" s="60"/>
      <c r="H16" s="127" t="s">
        <v>14</v>
      </c>
      <c r="I16" s="128"/>
      <c r="J16" s="57"/>
      <c r="K16" s="65"/>
      <c r="L16" s="65"/>
      <c r="M16" s="65"/>
      <c r="N16" s="65"/>
      <c r="P16" s="2" t="e">
        <f t="shared" si="4"/>
        <v>#VALUE!</v>
      </c>
      <c r="Q16" s="2" t="e">
        <f t="shared" si="0"/>
        <v>#VALUE!</v>
      </c>
      <c r="R16" s="2" t="e">
        <f t="shared" si="0"/>
        <v>#VALUE!</v>
      </c>
      <c r="S16" s="2" t="e">
        <f t="shared" si="0"/>
        <v>#VALUE!</v>
      </c>
      <c r="T16" s="2" t="e">
        <f t="shared" si="5"/>
        <v>#VALUE!</v>
      </c>
      <c r="U16" s="2" t="e">
        <f t="shared" si="1"/>
        <v>#VALUE!</v>
      </c>
      <c r="V16" s="2" t="e">
        <f t="shared" si="1"/>
        <v>#VALUE!</v>
      </c>
      <c r="W16" s="2" t="e">
        <f t="shared" si="1"/>
        <v>#VALUE!</v>
      </c>
      <c r="Y16" s="3">
        <f t="shared" si="6"/>
        <v>0</v>
      </c>
      <c r="Z16" s="3">
        <f t="shared" si="2"/>
        <v>0</v>
      </c>
      <c r="AA16" s="3">
        <f t="shared" si="2"/>
        <v>0</v>
      </c>
      <c r="AB16" s="3">
        <f t="shared" si="2"/>
        <v>0</v>
      </c>
      <c r="AC16" s="3">
        <f t="shared" si="7"/>
        <v>0</v>
      </c>
      <c r="AD16" s="3">
        <f t="shared" si="3"/>
        <v>0</v>
      </c>
      <c r="AE16" s="3">
        <f t="shared" si="3"/>
        <v>0</v>
      </c>
      <c r="AF16" s="3">
        <f t="shared" si="3"/>
        <v>0</v>
      </c>
    </row>
    <row r="17" spans="1:32" ht="15.75" thickBot="1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P17" s="2">
        <f>D17</f>
        <v>0</v>
      </c>
      <c r="Q17" s="2">
        <f>E17</f>
        <v>0</v>
      </c>
      <c r="R17" s="2">
        <f>F17</f>
        <v>0</v>
      </c>
      <c r="S17" s="2">
        <f>G17</f>
        <v>0</v>
      </c>
      <c r="T17" s="2">
        <f>K17</f>
        <v>0</v>
      </c>
      <c r="U17" s="2">
        <f>L17</f>
        <v>0</v>
      </c>
      <c r="V17" s="2">
        <f>M17</f>
        <v>0</v>
      </c>
      <c r="W17" s="2">
        <f>N17</f>
        <v>0</v>
      </c>
      <c r="Y17" s="3">
        <f t="shared" si="6"/>
        <v>0</v>
      </c>
      <c r="Z17" s="3">
        <f t="shared" si="2"/>
        <v>0</v>
      </c>
      <c r="AA17" s="3">
        <f t="shared" si="2"/>
        <v>0</v>
      </c>
      <c r="AB17" s="3">
        <f t="shared" si="2"/>
        <v>0</v>
      </c>
      <c r="AC17" s="3">
        <f t="shared" si="7"/>
        <v>0</v>
      </c>
      <c r="AD17" s="3">
        <f t="shared" si="3"/>
        <v>0</v>
      </c>
      <c r="AE17" s="3">
        <f t="shared" si="3"/>
        <v>0</v>
      </c>
      <c r="AF17" s="3">
        <f t="shared" si="3"/>
        <v>0</v>
      </c>
    </row>
    <row r="18" spans="1:32" ht="48" customHeight="1" thickBot="1">
      <c r="A18" s="140" t="s">
        <v>15</v>
      </c>
      <c r="B18" s="141"/>
      <c r="C18" s="142"/>
      <c r="D18" s="61" t="s">
        <v>1674</v>
      </c>
      <c r="E18" s="61" t="s">
        <v>1675</v>
      </c>
      <c r="F18" s="61" t="s">
        <v>1676</v>
      </c>
      <c r="G18" s="61" t="s">
        <v>1718</v>
      </c>
      <c r="H18" s="145" t="s">
        <v>15</v>
      </c>
      <c r="I18" s="141"/>
      <c r="J18" s="142"/>
      <c r="K18" s="61" t="s">
        <v>1677</v>
      </c>
      <c r="L18" s="61" t="s">
        <v>1678</v>
      </c>
      <c r="M18" s="61" t="s">
        <v>1679</v>
      </c>
      <c r="N18" s="61" t="s">
        <v>1673</v>
      </c>
      <c r="P18" s="1" t="str">
        <f>REPLACE(D18,11,27,"")</f>
        <v>Quý 3/2017</v>
      </c>
      <c r="Q18" s="1" t="str">
        <f>REPLACE(E18,11,27,"")</f>
        <v>Quý 4/2017</v>
      </c>
      <c r="R18" s="1" t="str">
        <f>REPLACE(F18,11,27,"")</f>
        <v>Quý 1/2018</v>
      </c>
      <c r="S18" s="1" t="str">
        <f>REPLACE(G18,11,27,"")</f>
        <v>Quý 2/2018</v>
      </c>
      <c r="T18" s="1" t="str">
        <f>REPLACE(K18,11,27,"")</f>
        <v>Quý 3/2016</v>
      </c>
      <c r="U18" s="1" t="str">
        <f>REPLACE(L18,11,27,"")</f>
        <v>Quý 4/2016</v>
      </c>
      <c r="V18" s="1" t="str">
        <f>REPLACE(M18,11,27,"")</f>
        <v>Quý 1/2017</v>
      </c>
      <c r="W18" s="1" t="str">
        <f>REPLACE(N18,11,27,"")</f>
        <v>Quý 2/2017</v>
      </c>
      <c r="Y18" s="3" t="str">
        <f>Y1</f>
        <v>Quý 3/2016</v>
      </c>
      <c r="Z18" s="3" t="str">
        <f t="shared" ref="Z18:AF18" si="8">Z1</f>
        <v>Quý 4/2016</v>
      </c>
      <c r="AA18" s="3" t="str">
        <f t="shared" si="8"/>
        <v>Quý 1/2017</v>
      </c>
      <c r="AB18" s="3" t="str">
        <f t="shared" si="8"/>
        <v>Quý 2/2017</v>
      </c>
      <c r="AC18" s="3" t="str">
        <f t="shared" si="8"/>
        <v>Quý 3/2017</v>
      </c>
      <c r="AD18" s="3" t="str">
        <f t="shared" si="8"/>
        <v>Quý 4/2017</v>
      </c>
      <c r="AE18" s="3" t="str">
        <f t="shared" si="8"/>
        <v>Quý 1/2018</v>
      </c>
      <c r="AF18" s="3" t="str">
        <f t="shared" si="8"/>
        <v>Quý 2/2018</v>
      </c>
    </row>
    <row r="19" spans="1:32" ht="15" customHeight="1" thickBot="1">
      <c r="A19" s="135" t="s">
        <v>16</v>
      </c>
      <c r="B19" s="136"/>
      <c r="C19" s="57"/>
      <c r="D19" s="58">
        <v>654260</v>
      </c>
      <c r="E19" s="58">
        <v>492370</v>
      </c>
      <c r="F19" s="58">
        <v>523290</v>
      </c>
      <c r="G19" s="58">
        <v>568201</v>
      </c>
      <c r="H19" s="135" t="s">
        <v>16</v>
      </c>
      <c r="I19" s="136"/>
      <c r="J19" s="57"/>
      <c r="K19" s="63">
        <v>584643</v>
      </c>
      <c r="L19" s="63">
        <v>605005</v>
      </c>
      <c r="M19" s="63">
        <v>639129</v>
      </c>
      <c r="N19" s="63">
        <v>574577</v>
      </c>
      <c r="P19" s="2">
        <f t="shared" ref="P19:S38" si="9">REPLACE(D19,1,3,"")/1</f>
        <v>260</v>
      </c>
      <c r="Q19" s="2">
        <f t="shared" si="9"/>
        <v>370</v>
      </c>
      <c r="R19" s="2">
        <f t="shared" si="9"/>
        <v>290</v>
      </c>
      <c r="S19" s="2">
        <f t="shared" si="9"/>
        <v>201</v>
      </c>
      <c r="T19" s="2">
        <f t="shared" ref="T19:W38" si="10">REPLACE(K19,1,3,"")/1</f>
        <v>643</v>
      </c>
      <c r="U19" s="2">
        <f t="shared" si="10"/>
        <v>5</v>
      </c>
      <c r="V19" s="2">
        <f t="shared" si="10"/>
        <v>129</v>
      </c>
      <c r="W19" s="2">
        <f t="shared" si="10"/>
        <v>577</v>
      </c>
      <c r="Y19" s="3">
        <f t="shared" si="6"/>
        <v>584643</v>
      </c>
      <c r="Z19" s="3">
        <f t="shared" si="6"/>
        <v>605005</v>
      </c>
      <c r="AA19" s="3">
        <f t="shared" si="6"/>
        <v>639129</v>
      </c>
      <c r="AB19" s="3">
        <f t="shared" si="6"/>
        <v>574577</v>
      </c>
      <c r="AC19" s="3">
        <f t="shared" si="7"/>
        <v>654260</v>
      </c>
      <c r="AD19" s="3">
        <f t="shared" si="7"/>
        <v>492370</v>
      </c>
      <c r="AE19" s="3">
        <f t="shared" si="7"/>
        <v>523290</v>
      </c>
      <c r="AF19" s="3">
        <f t="shared" si="7"/>
        <v>568201</v>
      </c>
    </row>
    <row r="20" spans="1:32" ht="61.5" customHeight="1" thickBot="1">
      <c r="A20" s="127" t="s">
        <v>17</v>
      </c>
      <c r="B20" s="128"/>
      <c r="C20" s="57"/>
      <c r="D20" s="59">
        <v>325174</v>
      </c>
      <c r="E20" s="59">
        <v>212264</v>
      </c>
      <c r="F20" s="59">
        <v>238737</v>
      </c>
      <c r="G20" s="59">
        <v>251087</v>
      </c>
      <c r="H20" s="127" t="s">
        <v>17</v>
      </c>
      <c r="I20" s="128"/>
      <c r="J20" s="57"/>
      <c r="K20" s="64">
        <v>328546</v>
      </c>
      <c r="L20" s="64">
        <v>331452</v>
      </c>
      <c r="M20" s="64">
        <v>246414</v>
      </c>
      <c r="N20" s="64">
        <v>274190</v>
      </c>
      <c r="P20" s="2">
        <f t="shared" si="9"/>
        <v>174</v>
      </c>
      <c r="Q20" s="2">
        <f t="shared" si="9"/>
        <v>264</v>
      </c>
      <c r="R20" s="2">
        <f t="shared" si="9"/>
        <v>737</v>
      </c>
      <c r="S20" s="2">
        <f t="shared" si="9"/>
        <v>87</v>
      </c>
      <c r="T20" s="2">
        <f t="shared" si="10"/>
        <v>546</v>
      </c>
      <c r="U20" s="2">
        <f t="shared" si="10"/>
        <v>452</v>
      </c>
      <c r="V20" s="2">
        <f t="shared" si="10"/>
        <v>414</v>
      </c>
      <c r="W20" s="2">
        <f t="shared" si="10"/>
        <v>190</v>
      </c>
      <c r="Y20" s="3">
        <f t="shared" si="6"/>
        <v>328546</v>
      </c>
      <c r="Z20" s="3">
        <f t="shared" si="6"/>
        <v>331452</v>
      </c>
      <c r="AA20" s="3">
        <f t="shared" si="6"/>
        <v>246414</v>
      </c>
      <c r="AB20" s="3">
        <f t="shared" si="6"/>
        <v>274190</v>
      </c>
      <c r="AC20" s="3">
        <f t="shared" si="7"/>
        <v>325174</v>
      </c>
      <c r="AD20" s="3">
        <f t="shared" si="7"/>
        <v>212264</v>
      </c>
      <c r="AE20" s="3">
        <f t="shared" si="7"/>
        <v>238737</v>
      </c>
      <c r="AF20" s="3">
        <f t="shared" si="7"/>
        <v>251087</v>
      </c>
    </row>
    <row r="21" spans="1:32" ht="30" customHeight="1" thickBot="1">
      <c r="A21" s="127" t="s">
        <v>18</v>
      </c>
      <c r="B21" s="128"/>
      <c r="C21" s="57"/>
      <c r="D21" s="59">
        <v>69369</v>
      </c>
      <c r="E21" s="59">
        <v>49155</v>
      </c>
      <c r="F21" s="59">
        <v>4405</v>
      </c>
      <c r="G21" s="59">
        <v>3856</v>
      </c>
      <c r="H21" s="127" t="s">
        <v>18</v>
      </c>
      <c r="I21" s="128"/>
      <c r="J21" s="57"/>
      <c r="K21" s="64">
        <v>20524</v>
      </c>
      <c r="L21" s="64">
        <v>32327</v>
      </c>
      <c r="M21" s="64">
        <v>11341</v>
      </c>
      <c r="N21" s="64">
        <v>68355</v>
      </c>
      <c r="P21" s="2">
        <f t="shared" si="9"/>
        <v>69</v>
      </c>
      <c r="Q21" s="2">
        <f t="shared" si="9"/>
        <v>55</v>
      </c>
      <c r="R21" s="2">
        <f t="shared" si="9"/>
        <v>5</v>
      </c>
      <c r="S21" s="2">
        <f t="shared" si="9"/>
        <v>6</v>
      </c>
      <c r="T21" s="2">
        <f t="shared" si="10"/>
        <v>24</v>
      </c>
      <c r="U21" s="2">
        <f t="shared" si="10"/>
        <v>27</v>
      </c>
      <c r="V21" s="2">
        <f t="shared" si="10"/>
        <v>41</v>
      </c>
      <c r="W21" s="2">
        <f t="shared" si="10"/>
        <v>55</v>
      </c>
      <c r="Y21" s="3">
        <f t="shared" si="6"/>
        <v>20524</v>
      </c>
      <c r="Z21" s="3">
        <f t="shared" si="6"/>
        <v>32327</v>
      </c>
      <c r="AA21" s="3">
        <f t="shared" si="6"/>
        <v>11341</v>
      </c>
      <c r="AB21" s="3">
        <f t="shared" si="6"/>
        <v>68355</v>
      </c>
      <c r="AC21" s="3">
        <f t="shared" si="7"/>
        <v>69369</v>
      </c>
      <c r="AD21" s="3">
        <f t="shared" si="7"/>
        <v>49155</v>
      </c>
      <c r="AE21" s="3">
        <f t="shared" si="7"/>
        <v>4405</v>
      </c>
      <c r="AF21" s="3">
        <f t="shared" si="7"/>
        <v>3856</v>
      </c>
    </row>
    <row r="22" spans="1:32" ht="30" customHeight="1" thickBot="1">
      <c r="A22" s="127" t="s">
        <v>19</v>
      </c>
      <c r="B22" s="128"/>
      <c r="C22" s="57"/>
      <c r="D22" s="59">
        <v>192435</v>
      </c>
      <c r="E22" s="59">
        <v>155425</v>
      </c>
      <c r="F22" s="59">
        <v>190830</v>
      </c>
      <c r="G22" s="59">
        <v>216447</v>
      </c>
      <c r="H22" s="127" t="s">
        <v>19</v>
      </c>
      <c r="I22" s="128"/>
      <c r="J22" s="57"/>
      <c r="K22" s="64">
        <v>120989</v>
      </c>
      <c r="L22" s="64">
        <v>130269</v>
      </c>
      <c r="M22" s="64">
        <v>272562</v>
      </c>
      <c r="N22" s="64">
        <v>185447</v>
      </c>
      <c r="P22" s="2">
        <f t="shared" si="9"/>
        <v>435</v>
      </c>
      <c r="Q22" s="2">
        <f t="shared" si="9"/>
        <v>425</v>
      </c>
      <c r="R22" s="2">
        <f t="shared" si="9"/>
        <v>830</v>
      </c>
      <c r="S22" s="2">
        <f t="shared" si="9"/>
        <v>447</v>
      </c>
      <c r="T22" s="2">
        <f t="shared" si="10"/>
        <v>989</v>
      </c>
      <c r="U22" s="2">
        <f t="shared" si="10"/>
        <v>269</v>
      </c>
      <c r="V22" s="2">
        <f t="shared" si="10"/>
        <v>562</v>
      </c>
      <c r="W22" s="2">
        <f t="shared" si="10"/>
        <v>447</v>
      </c>
      <c r="Y22" s="3">
        <f t="shared" si="6"/>
        <v>120989</v>
      </c>
      <c r="Z22" s="3">
        <f t="shared" si="6"/>
        <v>130269</v>
      </c>
      <c r="AA22" s="3">
        <f t="shared" si="6"/>
        <v>272562</v>
      </c>
      <c r="AB22" s="3">
        <f t="shared" si="6"/>
        <v>185447</v>
      </c>
      <c r="AC22" s="3">
        <f t="shared" si="7"/>
        <v>192435</v>
      </c>
      <c r="AD22" s="3">
        <f t="shared" si="7"/>
        <v>155425</v>
      </c>
      <c r="AE22" s="3">
        <f t="shared" si="7"/>
        <v>190830</v>
      </c>
      <c r="AF22" s="3">
        <f t="shared" si="7"/>
        <v>216447</v>
      </c>
    </row>
    <row r="23" spans="1:32" ht="15" customHeight="1" thickBot="1">
      <c r="A23" s="127" t="s">
        <v>20</v>
      </c>
      <c r="B23" s="128"/>
      <c r="C23" s="57"/>
      <c r="D23" s="59">
        <v>12759</v>
      </c>
      <c r="E23" s="59">
        <v>13370</v>
      </c>
      <c r="F23" s="59">
        <v>17549</v>
      </c>
      <c r="G23" s="59">
        <v>21133</v>
      </c>
      <c r="H23" s="127" t="s">
        <v>20</v>
      </c>
      <c r="I23" s="128"/>
      <c r="J23" s="57"/>
      <c r="K23" s="64">
        <v>14119</v>
      </c>
      <c r="L23" s="64">
        <v>9263</v>
      </c>
      <c r="M23" s="64">
        <v>9216</v>
      </c>
      <c r="N23" s="64">
        <v>9831</v>
      </c>
      <c r="P23" s="2">
        <f t="shared" si="9"/>
        <v>59</v>
      </c>
      <c r="Q23" s="2">
        <f t="shared" si="9"/>
        <v>70</v>
      </c>
      <c r="R23" s="2">
        <f t="shared" si="9"/>
        <v>49</v>
      </c>
      <c r="S23" s="2">
        <f t="shared" si="9"/>
        <v>33</v>
      </c>
      <c r="T23" s="2">
        <f t="shared" si="10"/>
        <v>19</v>
      </c>
      <c r="U23" s="2">
        <f t="shared" si="10"/>
        <v>3</v>
      </c>
      <c r="V23" s="2">
        <f t="shared" si="10"/>
        <v>6</v>
      </c>
      <c r="W23" s="2">
        <f t="shared" si="10"/>
        <v>1</v>
      </c>
      <c r="Y23" s="3">
        <f t="shared" si="6"/>
        <v>14119</v>
      </c>
      <c r="Z23" s="3">
        <f t="shared" si="6"/>
        <v>9263</v>
      </c>
      <c r="AA23" s="3">
        <f t="shared" si="6"/>
        <v>9216</v>
      </c>
      <c r="AB23" s="3">
        <f t="shared" si="6"/>
        <v>9831</v>
      </c>
      <c r="AC23" s="3">
        <f t="shared" si="7"/>
        <v>12759</v>
      </c>
      <c r="AD23" s="3">
        <f t="shared" si="7"/>
        <v>13370</v>
      </c>
      <c r="AE23" s="3">
        <f t="shared" si="7"/>
        <v>17549</v>
      </c>
      <c r="AF23" s="3">
        <f t="shared" si="7"/>
        <v>21133</v>
      </c>
    </row>
    <row r="24" spans="1:32" ht="30" customHeight="1" thickBot="1">
      <c r="A24" s="127" t="s">
        <v>21</v>
      </c>
      <c r="B24" s="128"/>
      <c r="C24" s="57"/>
      <c r="D24" s="59">
        <v>54522</v>
      </c>
      <c r="E24" s="59">
        <v>62156</v>
      </c>
      <c r="F24" s="59">
        <v>71769</v>
      </c>
      <c r="G24" s="59">
        <v>75679</v>
      </c>
      <c r="H24" s="127" t="s">
        <v>21</v>
      </c>
      <c r="I24" s="128"/>
      <c r="J24" s="57"/>
      <c r="K24" s="64">
        <v>100465</v>
      </c>
      <c r="L24" s="64">
        <v>101693</v>
      </c>
      <c r="M24" s="64">
        <v>99596</v>
      </c>
      <c r="N24" s="64">
        <v>36754</v>
      </c>
      <c r="P24" s="2">
        <f t="shared" si="9"/>
        <v>22</v>
      </c>
      <c r="Q24" s="2">
        <f t="shared" si="9"/>
        <v>56</v>
      </c>
      <c r="R24" s="2">
        <f t="shared" si="9"/>
        <v>69</v>
      </c>
      <c r="S24" s="2">
        <f t="shared" si="9"/>
        <v>79</v>
      </c>
      <c r="T24" s="2">
        <f t="shared" si="10"/>
        <v>465</v>
      </c>
      <c r="U24" s="2">
        <f t="shared" si="10"/>
        <v>693</v>
      </c>
      <c r="V24" s="2">
        <f t="shared" si="10"/>
        <v>96</v>
      </c>
      <c r="W24" s="2">
        <f t="shared" si="10"/>
        <v>54</v>
      </c>
      <c r="Y24" s="3">
        <f t="shared" si="6"/>
        <v>100465</v>
      </c>
      <c r="Z24" s="3">
        <f t="shared" si="6"/>
        <v>101693</v>
      </c>
      <c r="AA24" s="3">
        <f t="shared" si="6"/>
        <v>99596</v>
      </c>
      <c r="AB24" s="3">
        <f t="shared" si="6"/>
        <v>36754</v>
      </c>
      <c r="AC24" s="3">
        <f t="shared" si="7"/>
        <v>54522</v>
      </c>
      <c r="AD24" s="3">
        <f t="shared" si="7"/>
        <v>62156</v>
      </c>
      <c r="AE24" s="3">
        <f t="shared" si="7"/>
        <v>71769</v>
      </c>
      <c r="AF24" s="3">
        <f t="shared" si="7"/>
        <v>75679</v>
      </c>
    </row>
    <row r="25" spans="1:32" ht="15" customHeight="1" thickBot="1">
      <c r="A25" s="137" t="s">
        <v>22</v>
      </c>
      <c r="B25" s="138"/>
      <c r="C25" s="57"/>
      <c r="D25" s="58">
        <v>1925006</v>
      </c>
      <c r="E25" s="58">
        <v>1986633</v>
      </c>
      <c r="F25" s="58">
        <v>1968722</v>
      </c>
      <c r="G25" s="58">
        <v>1939866</v>
      </c>
      <c r="H25" s="137" t="s">
        <v>22</v>
      </c>
      <c r="I25" s="138"/>
      <c r="J25" s="57"/>
      <c r="K25" s="63">
        <v>1798646</v>
      </c>
      <c r="L25" s="63">
        <v>1792433</v>
      </c>
      <c r="M25" s="63">
        <v>1755346</v>
      </c>
      <c r="N25" s="63">
        <v>1920418</v>
      </c>
      <c r="P25" s="2">
        <f t="shared" si="9"/>
        <v>5006</v>
      </c>
      <c r="Q25" s="2">
        <f t="shared" si="9"/>
        <v>6633</v>
      </c>
      <c r="R25" s="2">
        <f t="shared" si="9"/>
        <v>8722</v>
      </c>
      <c r="S25" s="2">
        <f t="shared" si="9"/>
        <v>9866</v>
      </c>
      <c r="T25" s="2">
        <f t="shared" si="10"/>
        <v>8646</v>
      </c>
      <c r="U25" s="2">
        <f t="shared" si="10"/>
        <v>2433</v>
      </c>
      <c r="V25" s="2">
        <f t="shared" si="10"/>
        <v>5346</v>
      </c>
      <c r="W25" s="2">
        <f t="shared" si="10"/>
        <v>418</v>
      </c>
      <c r="Y25" s="3">
        <f t="shared" si="6"/>
        <v>1798646</v>
      </c>
      <c r="Z25" s="3">
        <f t="shared" si="6"/>
        <v>1792433</v>
      </c>
      <c r="AA25" s="3">
        <f t="shared" si="6"/>
        <v>1755346</v>
      </c>
      <c r="AB25" s="3">
        <f t="shared" si="6"/>
        <v>1920418</v>
      </c>
      <c r="AC25" s="3">
        <f t="shared" si="7"/>
        <v>1925006</v>
      </c>
      <c r="AD25" s="3">
        <f t="shared" si="7"/>
        <v>1986633</v>
      </c>
      <c r="AE25" s="3">
        <f t="shared" si="7"/>
        <v>1968722</v>
      </c>
      <c r="AF25" s="3">
        <f t="shared" si="7"/>
        <v>1939866</v>
      </c>
    </row>
    <row r="26" spans="1:32" ht="15" customHeight="1" thickBot="1">
      <c r="A26" s="127" t="s">
        <v>23</v>
      </c>
      <c r="B26" s="128"/>
      <c r="C26" s="57"/>
      <c r="D26" s="59">
        <v>1209089</v>
      </c>
      <c r="E26" s="59">
        <v>1201904</v>
      </c>
      <c r="F26" s="59">
        <v>1260991</v>
      </c>
      <c r="G26" s="59">
        <v>1229325</v>
      </c>
      <c r="H26" s="127" t="s">
        <v>23</v>
      </c>
      <c r="I26" s="128"/>
      <c r="J26" s="57"/>
      <c r="K26" s="64">
        <v>1166899</v>
      </c>
      <c r="L26" s="64">
        <v>1215129</v>
      </c>
      <c r="M26" s="64">
        <v>1184729</v>
      </c>
      <c r="N26" s="64">
        <v>1161354</v>
      </c>
      <c r="P26" s="2">
        <f t="shared" si="9"/>
        <v>9089</v>
      </c>
      <c r="Q26" s="2">
        <f t="shared" si="9"/>
        <v>1904</v>
      </c>
      <c r="R26" s="2">
        <f t="shared" si="9"/>
        <v>991</v>
      </c>
      <c r="S26" s="2">
        <f t="shared" si="9"/>
        <v>9325</v>
      </c>
      <c r="T26" s="2">
        <f t="shared" si="10"/>
        <v>6899</v>
      </c>
      <c r="U26" s="2">
        <f t="shared" si="10"/>
        <v>5129</v>
      </c>
      <c r="V26" s="2">
        <f t="shared" si="10"/>
        <v>4729</v>
      </c>
      <c r="W26" s="2">
        <f t="shared" si="10"/>
        <v>1354</v>
      </c>
      <c r="Y26" s="3">
        <f t="shared" si="6"/>
        <v>1166899</v>
      </c>
      <c r="Z26" s="3">
        <f t="shared" si="6"/>
        <v>1215129</v>
      </c>
      <c r="AA26" s="3">
        <f t="shared" si="6"/>
        <v>1184729</v>
      </c>
      <c r="AB26" s="3">
        <f t="shared" si="6"/>
        <v>1161354</v>
      </c>
      <c r="AC26" s="3">
        <f t="shared" si="7"/>
        <v>1209089</v>
      </c>
      <c r="AD26" s="3">
        <f t="shared" si="7"/>
        <v>1201904</v>
      </c>
      <c r="AE26" s="3">
        <f t="shared" si="7"/>
        <v>1260991</v>
      </c>
      <c r="AF26" s="3">
        <f t="shared" si="7"/>
        <v>1229325</v>
      </c>
    </row>
    <row r="27" spans="1:32" ht="15.75" customHeight="1" thickBot="1">
      <c r="A27" s="127" t="s">
        <v>24</v>
      </c>
      <c r="B27" s="128"/>
      <c r="C27" s="57"/>
      <c r="D27" s="60"/>
      <c r="E27" s="60"/>
      <c r="F27" s="60"/>
      <c r="G27" s="60"/>
      <c r="H27" s="127" t="s">
        <v>24</v>
      </c>
      <c r="I27" s="128"/>
      <c r="J27" s="57"/>
      <c r="K27" s="65"/>
      <c r="L27" s="65"/>
      <c r="M27" s="65"/>
      <c r="N27" s="65"/>
      <c r="P27" s="2" t="e">
        <f t="shared" si="9"/>
        <v>#VALUE!</v>
      </c>
      <c r="Q27" s="2" t="e">
        <f t="shared" si="9"/>
        <v>#VALUE!</v>
      </c>
      <c r="R27" s="2" t="e">
        <f t="shared" si="9"/>
        <v>#VALUE!</v>
      </c>
      <c r="S27" s="2" t="e">
        <f t="shared" si="9"/>
        <v>#VALUE!</v>
      </c>
      <c r="T27" s="2" t="e">
        <f t="shared" si="10"/>
        <v>#VALUE!</v>
      </c>
      <c r="U27" s="2" t="e">
        <f t="shared" si="10"/>
        <v>#VALUE!</v>
      </c>
      <c r="V27" s="2" t="e">
        <f t="shared" si="10"/>
        <v>#VALUE!</v>
      </c>
      <c r="W27" s="2" t="e">
        <f t="shared" si="10"/>
        <v>#VALUE!</v>
      </c>
      <c r="Y27" s="3">
        <f t="shared" si="6"/>
        <v>0</v>
      </c>
      <c r="Z27" s="3">
        <f t="shared" si="6"/>
        <v>0</v>
      </c>
      <c r="AA27" s="3">
        <f t="shared" si="6"/>
        <v>0</v>
      </c>
      <c r="AB27" s="3">
        <f t="shared" si="6"/>
        <v>0</v>
      </c>
      <c r="AC27" s="3">
        <f t="shared" si="7"/>
        <v>0</v>
      </c>
      <c r="AD27" s="3">
        <f t="shared" si="7"/>
        <v>0</v>
      </c>
      <c r="AE27" s="3">
        <f t="shared" si="7"/>
        <v>0</v>
      </c>
      <c r="AF27" s="3">
        <f t="shared" si="7"/>
        <v>0</v>
      </c>
    </row>
    <row r="28" spans="1:32" ht="30" customHeight="1" thickBot="1">
      <c r="A28" s="127" t="s">
        <v>25</v>
      </c>
      <c r="B28" s="128"/>
      <c r="C28" s="57"/>
      <c r="D28" s="59">
        <v>109022</v>
      </c>
      <c r="E28" s="59">
        <v>112232</v>
      </c>
      <c r="F28" s="59">
        <v>112232</v>
      </c>
      <c r="G28" s="59">
        <v>112232</v>
      </c>
      <c r="H28" s="127" t="s">
        <v>25</v>
      </c>
      <c r="I28" s="128"/>
      <c r="J28" s="57"/>
      <c r="K28" s="64">
        <v>112887</v>
      </c>
      <c r="L28" s="64">
        <v>104799</v>
      </c>
      <c r="M28" s="64">
        <v>106802</v>
      </c>
      <c r="N28" s="64">
        <v>106802</v>
      </c>
      <c r="P28" s="2">
        <f t="shared" si="9"/>
        <v>22</v>
      </c>
      <c r="Q28" s="2">
        <f t="shared" si="9"/>
        <v>232</v>
      </c>
      <c r="R28" s="2">
        <f t="shared" si="9"/>
        <v>232</v>
      </c>
      <c r="S28" s="2">
        <f t="shared" si="9"/>
        <v>232</v>
      </c>
      <c r="T28" s="2">
        <f t="shared" si="10"/>
        <v>887</v>
      </c>
      <c r="U28" s="2">
        <f t="shared" si="10"/>
        <v>799</v>
      </c>
      <c r="V28" s="2">
        <f t="shared" si="10"/>
        <v>802</v>
      </c>
      <c r="W28" s="2">
        <f t="shared" si="10"/>
        <v>802</v>
      </c>
      <c r="Y28" s="3">
        <f t="shared" si="6"/>
        <v>112887</v>
      </c>
      <c r="Z28" s="3">
        <f t="shared" si="6"/>
        <v>104799</v>
      </c>
      <c r="AA28" s="3">
        <f t="shared" si="6"/>
        <v>106802</v>
      </c>
      <c r="AB28" s="3">
        <f t="shared" si="6"/>
        <v>106802</v>
      </c>
      <c r="AC28" s="3">
        <f t="shared" si="7"/>
        <v>109022</v>
      </c>
      <c r="AD28" s="3">
        <f t="shared" si="7"/>
        <v>112232</v>
      </c>
      <c r="AE28" s="3">
        <f t="shared" si="7"/>
        <v>112232</v>
      </c>
      <c r="AF28" s="3">
        <f t="shared" si="7"/>
        <v>112232</v>
      </c>
    </row>
    <row r="29" spans="1:32" ht="15" customHeight="1" thickBot="1">
      <c r="A29" s="137" t="s">
        <v>26</v>
      </c>
      <c r="B29" s="138"/>
      <c r="C29" s="57"/>
      <c r="D29" s="58">
        <v>2579266</v>
      </c>
      <c r="E29" s="58">
        <v>2479002</v>
      </c>
      <c r="F29" s="58">
        <v>2492011</v>
      </c>
      <c r="G29" s="58">
        <v>2508067</v>
      </c>
      <c r="H29" s="137" t="s">
        <v>26</v>
      </c>
      <c r="I29" s="138"/>
      <c r="J29" s="57"/>
      <c r="K29" s="63">
        <v>2383289</v>
      </c>
      <c r="L29" s="63">
        <v>2397438</v>
      </c>
      <c r="M29" s="63">
        <v>2394475</v>
      </c>
      <c r="N29" s="63">
        <v>2494995</v>
      </c>
      <c r="P29" s="2">
        <f t="shared" si="9"/>
        <v>9266</v>
      </c>
      <c r="Q29" s="2">
        <f t="shared" si="9"/>
        <v>9002</v>
      </c>
      <c r="R29" s="2">
        <f t="shared" si="9"/>
        <v>2011</v>
      </c>
      <c r="S29" s="2">
        <f t="shared" si="9"/>
        <v>8067</v>
      </c>
      <c r="T29" s="2">
        <f t="shared" si="10"/>
        <v>3289</v>
      </c>
      <c r="U29" s="2">
        <f t="shared" si="10"/>
        <v>7438</v>
      </c>
      <c r="V29" s="2">
        <f t="shared" si="10"/>
        <v>4475</v>
      </c>
      <c r="W29" s="2">
        <f t="shared" si="10"/>
        <v>4995</v>
      </c>
      <c r="Y29" s="3">
        <f t="shared" si="6"/>
        <v>2383289</v>
      </c>
      <c r="Z29" s="3">
        <f t="shared" si="6"/>
        <v>2397438</v>
      </c>
      <c r="AA29" s="3">
        <f t="shared" si="6"/>
        <v>2394475</v>
      </c>
      <c r="AB29" s="3">
        <f t="shared" si="6"/>
        <v>2494995</v>
      </c>
      <c r="AC29" s="3">
        <f t="shared" si="7"/>
        <v>2579266</v>
      </c>
      <c r="AD29" s="3">
        <f t="shared" si="7"/>
        <v>2479002</v>
      </c>
      <c r="AE29" s="3">
        <f t="shared" si="7"/>
        <v>2492011</v>
      </c>
      <c r="AF29" s="3">
        <f t="shared" si="7"/>
        <v>2508067</v>
      </c>
    </row>
    <row r="30" spans="1:32" ht="15" customHeight="1" thickBot="1">
      <c r="A30" s="137" t="s">
        <v>27</v>
      </c>
      <c r="B30" s="138"/>
      <c r="C30" s="57"/>
      <c r="D30" s="58">
        <v>912451</v>
      </c>
      <c r="E30" s="58">
        <v>769457</v>
      </c>
      <c r="F30" s="58">
        <v>708525</v>
      </c>
      <c r="G30" s="58">
        <v>690664</v>
      </c>
      <c r="H30" s="137" t="s">
        <v>27</v>
      </c>
      <c r="I30" s="138"/>
      <c r="J30" s="57"/>
      <c r="K30" s="63">
        <v>894837</v>
      </c>
      <c r="L30" s="63">
        <v>881947</v>
      </c>
      <c r="M30" s="63">
        <v>798593</v>
      </c>
      <c r="N30" s="63">
        <v>899014</v>
      </c>
      <c r="P30" s="2">
        <f t="shared" si="9"/>
        <v>451</v>
      </c>
      <c r="Q30" s="2">
        <f t="shared" si="9"/>
        <v>457</v>
      </c>
      <c r="R30" s="2">
        <f t="shared" si="9"/>
        <v>525</v>
      </c>
      <c r="S30" s="2">
        <f t="shared" si="9"/>
        <v>664</v>
      </c>
      <c r="T30" s="2">
        <f t="shared" si="10"/>
        <v>837</v>
      </c>
      <c r="U30" s="2">
        <f t="shared" si="10"/>
        <v>947</v>
      </c>
      <c r="V30" s="2">
        <f t="shared" si="10"/>
        <v>593</v>
      </c>
      <c r="W30" s="2">
        <f t="shared" si="10"/>
        <v>14</v>
      </c>
      <c r="Y30" s="3">
        <f t="shared" si="6"/>
        <v>894837</v>
      </c>
      <c r="Z30" s="3">
        <f t="shared" si="6"/>
        <v>881947</v>
      </c>
      <c r="AA30" s="3">
        <f t="shared" si="6"/>
        <v>798593</v>
      </c>
      <c r="AB30" s="3">
        <f t="shared" si="6"/>
        <v>899014</v>
      </c>
      <c r="AC30" s="3">
        <f t="shared" si="7"/>
        <v>912451</v>
      </c>
      <c r="AD30" s="3">
        <f t="shared" si="7"/>
        <v>769457</v>
      </c>
      <c r="AE30" s="3">
        <f t="shared" si="7"/>
        <v>708525</v>
      </c>
      <c r="AF30" s="3">
        <f t="shared" si="7"/>
        <v>690664</v>
      </c>
    </row>
    <row r="31" spans="1:32" ht="15" customHeight="1" thickBot="1">
      <c r="A31" s="127" t="s">
        <v>28</v>
      </c>
      <c r="B31" s="128"/>
      <c r="C31" s="57"/>
      <c r="D31" s="59">
        <v>326840</v>
      </c>
      <c r="E31" s="59">
        <v>369161</v>
      </c>
      <c r="F31" s="59">
        <v>342862</v>
      </c>
      <c r="G31" s="59">
        <v>280629</v>
      </c>
      <c r="H31" s="127" t="s">
        <v>28</v>
      </c>
      <c r="I31" s="128"/>
      <c r="J31" s="57"/>
      <c r="K31" s="64">
        <v>282093</v>
      </c>
      <c r="L31" s="64">
        <v>296567</v>
      </c>
      <c r="M31" s="64">
        <v>214627</v>
      </c>
      <c r="N31" s="64">
        <v>327819</v>
      </c>
      <c r="P31" s="2">
        <f t="shared" si="9"/>
        <v>840</v>
      </c>
      <c r="Q31" s="2">
        <f t="shared" si="9"/>
        <v>161</v>
      </c>
      <c r="R31" s="2">
        <f t="shared" si="9"/>
        <v>862</v>
      </c>
      <c r="S31" s="2">
        <f t="shared" si="9"/>
        <v>629</v>
      </c>
      <c r="T31" s="2">
        <f t="shared" si="10"/>
        <v>93</v>
      </c>
      <c r="U31" s="2">
        <f t="shared" si="10"/>
        <v>567</v>
      </c>
      <c r="V31" s="2">
        <f t="shared" si="10"/>
        <v>627</v>
      </c>
      <c r="W31" s="2">
        <f t="shared" si="10"/>
        <v>819</v>
      </c>
      <c r="Y31" s="3">
        <f t="shared" si="6"/>
        <v>282093</v>
      </c>
      <c r="Z31" s="3">
        <f t="shared" si="6"/>
        <v>296567</v>
      </c>
      <c r="AA31" s="3">
        <f t="shared" si="6"/>
        <v>214627</v>
      </c>
      <c r="AB31" s="3">
        <f t="shared" si="6"/>
        <v>327819</v>
      </c>
      <c r="AC31" s="3">
        <f t="shared" si="7"/>
        <v>326840</v>
      </c>
      <c r="AD31" s="3">
        <f t="shared" si="7"/>
        <v>369161</v>
      </c>
      <c r="AE31" s="3">
        <f t="shared" si="7"/>
        <v>342862</v>
      </c>
      <c r="AF31" s="3">
        <f t="shared" si="7"/>
        <v>280629</v>
      </c>
    </row>
    <row r="32" spans="1:32" ht="15" customHeight="1" thickBot="1">
      <c r="A32" s="127" t="s">
        <v>29</v>
      </c>
      <c r="B32" s="128"/>
      <c r="C32" s="57"/>
      <c r="D32" s="59">
        <v>585611</v>
      </c>
      <c r="E32" s="59">
        <v>400295</v>
      </c>
      <c r="F32" s="59">
        <v>365663</v>
      </c>
      <c r="G32" s="59">
        <v>410035</v>
      </c>
      <c r="H32" s="127" t="s">
        <v>29</v>
      </c>
      <c r="I32" s="128"/>
      <c r="J32" s="57"/>
      <c r="K32" s="64">
        <v>612744</v>
      </c>
      <c r="L32" s="64">
        <v>585380</v>
      </c>
      <c r="M32" s="64">
        <v>583966</v>
      </c>
      <c r="N32" s="64">
        <v>571195</v>
      </c>
      <c r="P32" s="2">
        <f t="shared" si="9"/>
        <v>611</v>
      </c>
      <c r="Q32" s="2">
        <f t="shared" si="9"/>
        <v>295</v>
      </c>
      <c r="R32" s="2">
        <f t="shared" si="9"/>
        <v>663</v>
      </c>
      <c r="S32" s="2">
        <f t="shared" si="9"/>
        <v>35</v>
      </c>
      <c r="T32" s="2">
        <f t="shared" si="10"/>
        <v>744</v>
      </c>
      <c r="U32" s="2">
        <f t="shared" si="10"/>
        <v>380</v>
      </c>
      <c r="V32" s="2">
        <f t="shared" si="10"/>
        <v>966</v>
      </c>
      <c r="W32" s="2">
        <f t="shared" si="10"/>
        <v>195</v>
      </c>
      <c r="Y32" s="3">
        <f t="shared" si="6"/>
        <v>612744</v>
      </c>
      <c r="Z32" s="3">
        <f t="shared" si="6"/>
        <v>585380</v>
      </c>
      <c r="AA32" s="3">
        <f t="shared" si="6"/>
        <v>583966</v>
      </c>
      <c r="AB32" s="3">
        <f t="shared" si="6"/>
        <v>571195</v>
      </c>
      <c r="AC32" s="3">
        <f t="shared" si="7"/>
        <v>585611</v>
      </c>
      <c r="AD32" s="3">
        <f t="shared" si="7"/>
        <v>400295</v>
      </c>
      <c r="AE32" s="3">
        <f t="shared" si="7"/>
        <v>365663</v>
      </c>
      <c r="AF32" s="3">
        <f t="shared" si="7"/>
        <v>410035</v>
      </c>
    </row>
    <row r="33" spans="1:32" ht="15" customHeight="1" thickBot="1">
      <c r="A33" s="137" t="s">
        <v>30</v>
      </c>
      <c r="B33" s="138"/>
      <c r="C33" s="57"/>
      <c r="D33" s="58">
        <v>1666815</v>
      </c>
      <c r="E33" s="58">
        <v>1709546</v>
      </c>
      <c r="F33" s="58">
        <v>1783486</v>
      </c>
      <c r="G33" s="58">
        <v>1817403</v>
      </c>
      <c r="H33" s="137" t="s">
        <v>30</v>
      </c>
      <c r="I33" s="138"/>
      <c r="J33" s="57"/>
      <c r="K33" s="63">
        <v>1488452</v>
      </c>
      <c r="L33" s="63">
        <v>1515491</v>
      </c>
      <c r="M33" s="63">
        <v>1595882</v>
      </c>
      <c r="N33" s="63">
        <v>1595981</v>
      </c>
      <c r="P33" s="2">
        <f t="shared" si="9"/>
        <v>6815</v>
      </c>
      <c r="Q33" s="2">
        <f t="shared" si="9"/>
        <v>9546</v>
      </c>
      <c r="R33" s="2">
        <f t="shared" si="9"/>
        <v>3486</v>
      </c>
      <c r="S33" s="2">
        <f t="shared" si="9"/>
        <v>7403</v>
      </c>
      <c r="T33" s="2">
        <f t="shared" si="10"/>
        <v>8452</v>
      </c>
      <c r="U33" s="2">
        <f t="shared" si="10"/>
        <v>5491</v>
      </c>
      <c r="V33" s="2">
        <f t="shared" si="10"/>
        <v>5882</v>
      </c>
      <c r="W33" s="2">
        <f t="shared" si="10"/>
        <v>5981</v>
      </c>
      <c r="Y33" s="3">
        <f t="shared" si="6"/>
        <v>1488452</v>
      </c>
      <c r="Z33" s="3">
        <f t="shared" si="6"/>
        <v>1515491</v>
      </c>
      <c r="AA33" s="3">
        <f t="shared" si="6"/>
        <v>1595882</v>
      </c>
      <c r="AB33" s="3">
        <f t="shared" si="6"/>
        <v>1595981</v>
      </c>
      <c r="AC33" s="3">
        <f t="shared" si="7"/>
        <v>1666815</v>
      </c>
      <c r="AD33" s="3">
        <f t="shared" si="7"/>
        <v>1709546</v>
      </c>
      <c r="AE33" s="3">
        <f t="shared" si="7"/>
        <v>1783486</v>
      </c>
      <c r="AF33" s="3">
        <f t="shared" si="7"/>
        <v>1817403</v>
      </c>
    </row>
    <row r="34" spans="1:32" ht="30" customHeight="1" thickBot="1">
      <c r="A34" s="127" t="s">
        <v>31</v>
      </c>
      <c r="B34" s="128"/>
      <c r="C34" s="57"/>
      <c r="D34" s="59">
        <v>455571</v>
      </c>
      <c r="E34" s="59">
        <v>501123</v>
      </c>
      <c r="F34" s="59">
        <v>501123</v>
      </c>
      <c r="G34" s="59">
        <v>501123</v>
      </c>
      <c r="H34" s="127" t="s">
        <v>31</v>
      </c>
      <c r="I34" s="128"/>
      <c r="J34" s="57"/>
      <c r="K34" s="64">
        <v>455571</v>
      </c>
      <c r="L34" s="64">
        <v>455571</v>
      </c>
      <c r="M34" s="64">
        <v>455571</v>
      </c>
      <c r="N34" s="64">
        <v>455571</v>
      </c>
      <c r="P34" s="2">
        <f t="shared" si="9"/>
        <v>571</v>
      </c>
      <c r="Q34" s="2">
        <f t="shared" si="9"/>
        <v>123</v>
      </c>
      <c r="R34" s="2">
        <f t="shared" si="9"/>
        <v>123</v>
      </c>
      <c r="S34" s="2">
        <f t="shared" si="9"/>
        <v>123</v>
      </c>
      <c r="T34" s="2">
        <f t="shared" si="10"/>
        <v>571</v>
      </c>
      <c r="U34" s="2">
        <f t="shared" si="10"/>
        <v>571</v>
      </c>
      <c r="V34" s="2">
        <f t="shared" si="10"/>
        <v>571</v>
      </c>
      <c r="W34" s="2">
        <f t="shared" si="10"/>
        <v>571</v>
      </c>
      <c r="Y34" s="3">
        <f t="shared" si="6"/>
        <v>455571</v>
      </c>
      <c r="Z34" s="3">
        <f t="shared" si="6"/>
        <v>455571</v>
      </c>
      <c r="AA34" s="3">
        <f t="shared" si="6"/>
        <v>455571</v>
      </c>
      <c r="AB34" s="3">
        <f t="shared" si="6"/>
        <v>455571</v>
      </c>
      <c r="AC34" s="3">
        <f t="shared" si="7"/>
        <v>455571</v>
      </c>
      <c r="AD34" s="3">
        <f t="shared" si="7"/>
        <v>501123</v>
      </c>
      <c r="AE34" s="3">
        <f t="shared" si="7"/>
        <v>501123</v>
      </c>
      <c r="AF34" s="3">
        <f t="shared" si="7"/>
        <v>501123</v>
      </c>
    </row>
    <row r="35" spans="1:32" ht="30" customHeight="1" thickBot="1">
      <c r="A35" s="127" t="s">
        <v>32</v>
      </c>
      <c r="B35" s="128"/>
      <c r="C35" s="57"/>
      <c r="D35" s="59">
        <v>36142</v>
      </c>
      <c r="E35" s="59">
        <v>36048</v>
      </c>
      <c r="F35" s="59">
        <v>36048</v>
      </c>
      <c r="G35" s="59">
        <v>36048</v>
      </c>
      <c r="H35" s="127" t="s">
        <v>32</v>
      </c>
      <c r="I35" s="128"/>
      <c r="J35" s="57"/>
      <c r="K35" s="64">
        <v>36142</v>
      </c>
      <c r="L35" s="64">
        <v>36142</v>
      </c>
      <c r="M35" s="64">
        <v>36142</v>
      </c>
      <c r="N35" s="64">
        <v>36142</v>
      </c>
      <c r="P35" s="2">
        <f t="shared" si="9"/>
        <v>42</v>
      </c>
      <c r="Q35" s="2">
        <f t="shared" si="9"/>
        <v>48</v>
      </c>
      <c r="R35" s="2">
        <f t="shared" si="9"/>
        <v>48</v>
      </c>
      <c r="S35" s="2">
        <f t="shared" si="9"/>
        <v>48</v>
      </c>
      <c r="T35" s="2">
        <f t="shared" si="10"/>
        <v>42</v>
      </c>
      <c r="U35" s="2">
        <f t="shared" si="10"/>
        <v>42</v>
      </c>
      <c r="V35" s="2">
        <f t="shared" si="10"/>
        <v>42</v>
      </c>
      <c r="W35" s="2">
        <f t="shared" si="10"/>
        <v>42</v>
      </c>
      <c r="Y35" s="3">
        <f t="shared" si="6"/>
        <v>36142</v>
      </c>
      <c r="Z35" s="3">
        <f t="shared" si="6"/>
        <v>36142</v>
      </c>
      <c r="AA35" s="3">
        <f t="shared" si="6"/>
        <v>36142</v>
      </c>
      <c r="AB35" s="3">
        <f t="shared" si="6"/>
        <v>36142</v>
      </c>
      <c r="AC35" s="3">
        <f t="shared" si="7"/>
        <v>36142</v>
      </c>
      <c r="AD35" s="3">
        <f t="shared" si="7"/>
        <v>36048</v>
      </c>
      <c r="AE35" s="3">
        <f t="shared" si="7"/>
        <v>36048</v>
      </c>
      <c r="AF35" s="3">
        <f t="shared" si="7"/>
        <v>36048</v>
      </c>
    </row>
    <row r="36" spans="1:32" ht="30" customHeight="1" thickBot="1">
      <c r="A36" s="127" t="s">
        <v>33</v>
      </c>
      <c r="B36" s="128"/>
      <c r="C36" s="57"/>
      <c r="D36" s="59">
        <v>310821</v>
      </c>
      <c r="E36" s="59">
        <v>284889</v>
      </c>
      <c r="F36" s="59">
        <v>348638</v>
      </c>
      <c r="G36" s="59">
        <v>282432</v>
      </c>
      <c r="H36" s="127" t="s">
        <v>33</v>
      </c>
      <c r="I36" s="128"/>
      <c r="J36" s="57"/>
      <c r="K36" s="64">
        <v>235174</v>
      </c>
      <c r="L36" s="64">
        <v>258296</v>
      </c>
      <c r="M36" s="64">
        <v>301772</v>
      </c>
      <c r="N36" s="64">
        <v>247430</v>
      </c>
      <c r="P36" s="2">
        <f t="shared" si="9"/>
        <v>821</v>
      </c>
      <c r="Q36" s="2">
        <f t="shared" si="9"/>
        <v>889</v>
      </c>
      <c r="R36" s="2">
        <f t="shared" si="9"/>
        <v>638</v>
      </c>
      <c r="S36" s="2">
        <f t="shared" si="9"/>
        <v>432</v>
      </c>
      <c r="T36" s="2">
        <f t="shared" si="10"/>
        <v>174</v>
      </c>
      <c r="U36" s="2">
        <f t="shared" si="10"/>
        <v>296</v>
      </c>
      <c r="V36" s="2">
        <f t="shared" si="10"/>
        <v>772</v>
      </c>
      <c r="W36" s="2">
        <f t="shared" si="10"/>
        <v>430</v>
      </c>
      <c r="Y36" s="3">
        <f t="shared" si="6"/>
        <v>235174</v>
      </c>
      <c r="Z36" s="3">
        <f t="shared" si="6"/>
        <v>258296</v>
      </c>
      <c r="AA36" s="3">
        <f t="shared" si="6"/>
        <v>301772</v>
      </c>
      <c r="AB36" s="3">
        <f t="shared" si="6"/>
        <v>247430</v>
      </c>
      <c r="AC36" s="3">
        <f t="shared" si="7"/>
        <v>310821</v>
      </c>
      <c r="AD36" s="3">
        <f t="shared" si="7"/>
        <v>284889</v>
      </c>
      <c r="AE36" s="3">
        <f t="shared" si="7"/>
        <v>348638</v>
      </c>
      <c r="AF36" s="3">
        <f t="shared" si="7"/>
        <v>282432</v>
      </c>
    </row>
    <row r="37" spans="1:32" ht="30" customHeight="1" thickBot="1">
      <c r="A37" s="137" t="s">
        <v>34</v>
      </c>
      <c r="B37" s="138"/>
      <c r="C37" s="57"/>
      <c r="D37" s="62"/>
      <c r="E37" s="62"/>
      <c r="F37" s="62"/>
      <c r="G37" s="62"/>
      <c r="H37" s="137" t="s">
        <v>34</v>
      </c>
      <c r="I37" s="138"/>
      <c r="J37" s="57"/>
      <c r="K37" s="66"/>
      <c r="L37" s="66"/>
      <c r="M37" s="66"/>
      <c r="N37" s="66"/>
      <c r="P37" s="2" t="e">
        <f t="shared" si="9"/>
        <v>#VALUE!</v>
      </c>
      <c r="Q37" s="2" t="e">
        <f t="shared" si="9"/>
        <v>#VALUE!</v>
      </c>
      <c r="R37" s="2" t="e">
        <f t="shared" si="9"/>
        <v>#VALUE!</v>
      </c>
      <c r="S37" s="2" t="e">
        <f t="shared" si="9"/>
        <v>#VALUE!</v>
      </c>
      <c r="T37" s="2" t="e">
        <f t="shared" si="10"/>
        <v>#VALUE!</v>
      </c>
      <c r="U37" s="2" t="e">
        <f t="shared" si="10"/>
        <v>#VALUE!</v>
      </c>
      <c r="V37" s="2" t="e">
        <f t="shared" si="10"/>
        <v>#VALUE!</v>
      </c>
      <c r="W37" s="2" t="e">
        <f t="shared" si="10"/>
        <v>#VALUE!</v>
      </c>
      <c r="Y37" s="3">
        <f t="shared" si="6"/>
        <v>0</v>
      </c>
      <c r="Z37" s="3">
        <f t="shared" si="6"/>
        <v>0</v>
      </c>
      <c r="AA37" s="3">
        <f t="shared" si="6"/>
        <v>0</v>
      </c>
      <c r="AB37" s="3">
        <f t="shared" si="6"/>
        <v>0</v>
      </c>
      <c r="AC37" s="3">
        <f t="shared" si="7"/>
        <v>0</v>
      </c>
      <c r="AD37" s="3">
        <f t="shared" si="7"/>
        <v>0</v>
      </c>
      <c r="AE37" s="3">
        <f t="shared" si="7"/>
        <v>0</v>
      </c>
      <c r="AF37" s="3">
        <f t="shared" si="7"/>
        <v>0</v>
      </c>
    </row>
    <row r="38" spans="1:32" ht="30" customHeight="1" thickBot="1">
      <c r="A38" s="137" t="s">
        <v>35</v>
      </c>
      <c r="B38" s="138"/>
      <c r="C38" s="57"/>
      <c r="D38" s="58">
        <v>2579266</v>
      </c>
      <c r="E38" s="58">
        <v>2479002</v>
      </c>
      <c r="F38" s="58">
        <v>2492011</v>
      </c>
      <c r="G38" s="58">
        <v>2508067</v>
      </c>
      <c r="H38" s="137" t="s">
        <v>35</v>
      </c>
      <c r="I38" s="138"/>
      <c r="J38" s="57"/>
      <c r="K38" s="63">
        <v>2383289</v>
      </c>
      <c r="L38" s="63">
        <v>2397438</v>
      </c>
      <c r="M38" s="63">
        <v>2394475</v>
      </c>
      <c r="N38" s="63">
        <v>2494995</v>
      </c>
      <c r="P38" s="2">
        <f t="shared" si="9"/>
        <v>9266</v>
      </c>
      <c r="Q38" s="2">
        <f t="shared" si="9"/>
        <v>9002</v>
      </c>
      <c r="R38" s="2">
        <f t="shared" si="9"/>
        <v>2011</v>
      </c>
      <c r="S38" s="2">
        <f t="shared" si="9"/>
        <v>8067</v>
      </c>
      <c r="T38" s="2">
        <f t="shared" si="10"/>
        <v>3289</v>
      </c>
      <c r="U38" s="2">
        <f t="shared" si="10"/>
        <v>7438</v>
      </c>
      <c r="V38" s="2">
        <f t="shared" si="10"/>
        <v>4475</v>
      </c>
      <c r="W38" s="2">
        <f t="shared" si="10"/>
        <v>4995</v>
      </c>
      <c r="Y38" s="3">
        <f t="shared" si="6"/>
        <v>2383289</v>
      </c>
      <c r="Z38" s="3">
        <f t="shared" si="6"/>
        <v>2397438</v>
      </c>
      <c r="AA38" s="3">
        <f t="shared" si="6"/>
        <v>2394475</v>
      </c>
      <c r="AB38" s="3">
        <f t="shared" si="6"/>
        <v>2494995</v>
      </c>
      <c r="AC38" s="3">
        <f t="shared" si="7"/>
        <v>2579266</v>
      </c>
      <c r="AD38" s="3">
        <f t="shared" si="7"/>
        <v>2479002</v>
      </c>
      <c r="AE38" s="3">
        <f t="shared" si="7"/>
        <v>2492011</v>
      </c>
      <c r="AF38" s="3">
        <f t="shared" si="7"/>
        <v>2508067</v>
      </c>
    </row>
    <row r="39" spans="1:32">
      <c r="A39" s="15" t="s">
        <v>1747</v>
      </c>
      <c r="H39" t="s">
        <v>1750</v>
      </c>
      <c r="I39"/>
      <c r="J39"/>
      <c r="K39"/>
      <c r="L39"/>
      <c r="M39"/>
      <c r="N39"/>
    </row>
    <row r="40" spans="1:32" ht="48" customHeight="1"/>
    <row r="50" spans="16:23">
      <c r="P50" s="15"/>
      <c r="Q50" s="15"/>
      <c r="R50" s="15"/>
      <c r="S50" s="15"/>
      <c r="T50" s="15"/>
      <c r="U50" s="15"/>
      <c r="V50" s="15"/>
      <c r="W50" s="15"/>
    </row>
    <row r="51" spans="16:23">
      <c r="P51" s="15"/>
      <c r="Q51" s="15"/>
      <c r="R51" s="15"/>
      <c r="S51" s="15"/>
      <c r="T51" s="15"/>
      <c r="U51" s="15"/>
      <c r="V51" s="15"/>
      <c r="W51" s="15"/>
    </row>
    <row r="52" spans="16:23">
      <c r="P52" s="15"/>
      <c r="Q52" s="15"/>
      <c r="R52" s="15"/>
      <c r="S52" s="15"/>
      <c r="T52" s="15"/>
      <c r="U52" s="15"/>
      <c r="V52" s="15"/>
      <c r="W52" s="15"/>
    </row>
    <row r="53" spans="16:23" ht="15" customHeight="1">
      <c r="P53" s="15"/>
      <c r="Q53" s="15"/>
      <c r="R53" s="15"/>
      <c r="S53" s="15"/>
      <c r="T53" s="15"/>
      <c r="U53" s="15"/>
      <c r="V53" s="15"/>
      <c r="W53" s="15"/>
    </row>
  </sheetData>
  <mergeCells count="74">
    <mergeCell ref="A38:B38"/>
    <mergeCell ref="H38:I38"/>
    <mergeCell ref="A35:B35"/>
    <mergeCell ref="H35:I35"/>
    <mergeCell ref="A36:B36"/>
    <mergeCell ref="H36:I36"/>
    <mergeCell ref="A37:B37"/>
    <mergeCell ref="H37:I37"/>
    <mergeCell ref="A32:B32"/>
    <mergeCell ref="H32:I32"/>
    <mergeCell ref="A33:B33"/>
    <mergeCell ref="H33:I33"/>
    <mergeCell ref="A34:B34"/>
    <mergeCell ref="H34:I34"/>
    <mergeCell ref="A29:B29"/>
    <mergeCell ref="H29:I29"/>
    <mergeCell ref="A30:B30"/>
    <mergeCell ref="H30:I30"/>
    <mergeCell ref="A31:B31"/>
    <mergeCell ref="H31:I31"/>
    <mergeCell ref="A26:B26"/>
    <mergeCell ref="H26:I26"/>
    <mergeCell ref="A27:B27"/>
    <mergeCell ref="H27:I27"/>
    <mergeCell ref="A28:B28"/>
    <mergeCell ref="H28:I28"/>
    <mergeCell ref="A23:B23"/>
    <mergeCell ref="H23:I23"/>
    <mergeCell ref="A24:B24"/>
    <mergeCell ref="H24:I24"/>
    <mergeCell ref="A25:B25"/>
    <mergeCell ref="H25:I25"/>
    <mergeCell ref="A20:B20"/>
    <mergeCell ref="H20:I20"/>
    <mergeCell ref="A21:B21"/>
    <mergeCell ref="H21:I21"/>
    <mergeCell ref="A22:B22"/>
    <mergeCell ref="H22:I22"/>
    <mergeCell ref="A17:G17"/>
    <mergeCell ref="H17:N17"/>
    <mergeCell ref="A18:C18"/>
    <mergeCell ref="H18:J18"/>
    <mergeCell ref="A19:B19"/>
    <mergeCell ref="H19:I19"/>
    <mergeCell ref="A14:B14"/>
    <mergeCell ref="H14:I14"/>
    <mergeCell ref="A15:B15"/>
    <mergeCell ref="H15:I15"/>
    <mergeCell ref="A16:B16"/>
    <mergeCell ref="H16:I16"/>
    <mergeCell ref="A11:B11"/>
    <mergeCell ref="H11:I11"/>
    <mergeCell ref="A12:B12"/>
    <mergeCell ref="H12:I12"/>
    <mergeCell ref="A13:B13"/>
    <mergeCell ref="H13:I13"/>
    <mergeCell ref="A8:B8"/>
    <mergeCell ref="H8:I8"/>
    <mergeCell ref="A9:B9"/>
    <mergeCell ref="H9:I9"/>
    <mergeCell ref="A10:B10"/>
    <mergeCell ref="H10:I10"/>
    <mergeCell ref="A5:B5"/>
    <mergeCell ref="H5:I5"/>
    <mergeCell ref="A6:B6"/>
    <mergeCell ref="H6:I6"/>
    <mergeCell ref="A7:B7"/>
    <mergeCell ref="H7:I7"/>
    <mergeCell ref="A1:C2"/>
    <mergeCell ref="H1:J2"/>
    <mergeCell ref="A3:B3"/>
    <mergeCell ref="H3:I3"/>
    <mergeCell ref="A4:B4"/>
    <mergeCell ref="H4:I4"/>
  </mergeCells>
  <pageMargins left="0.7" right="0.7" top="0.75" bottom="0.75" header="0.3" footer="0.3"/>
  <pageSetup orientation="portrait" horizont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showGridLines="0" zoomScale="90" zoomScaleNormal="90" zoomScalePageLayoutView="90" workbookViewId="0">
      <pane xSplit="2" ySplit="2" topLeftCell="C12" activePane="bottomRight" state="frozen"/>
      <selection activeCell="F42" sqref="F42"/>
      <selection pane="topRight" activeCell="F42" sqref="F42"/>
      <selection pane="bottomLeft" activeCell="F42" sqref="F42"/>
      <selection pane="bottomRight" activeCell="K58" sqref="K58"/>
    </sheetView>
  </sheetViews>
  <sheetFormatPr defaultColWidth="9.140625" defaultRowHeight="12.75"/>
  <cols>
    <col min="1" max="1" width="1.42578125" style="6" customWidth="1"/>
    <col min="2" max="2" width="31.7109375" style="7" bestFit="1" customWidth="1"/>
    <col min="3" max="3" width="7.5703125" style="5" bestFit="1" customWidth="1"/>
    <col min="4" max="5" width="14" style="9" bestFit="1" customWidth="1"/>
    <col min="6" max="8" width="14" style="5" bestFit="1" customWidth="1"/>
    <col min="9" max="9" width="20" style="5" bestFit="1" customWidth="1"/>
    <col min="10" max="11" width="14" style="5" bestFit="1" customWidth="1"/>
    <col min="12" max="16384" width="9.140625" style="5"/>
  </cols>
  <sheetData>
    <row r="1" spans="1:11">
      <c r="C1" s="8" t="s">
        <v>756</v>
      </c>
      <c r="D1" s="106" t="s">
        <v>1758</v>
      </c>
    </row>
    <row r="2" spans="1:11">
      <c r="A2" s="7"/>
      <c r="B2" s="94" t="s">
        <v>539</v>
      </c>
      <c r="C2" s="102" t="s">
        <v>37</v>
      </c>
      <c r="D2" s="102" t="str">
        <f>'Input yearly CSV'!N18</f>
        <v>Năm 2014</v>
      </c>
      <c r="E2" s="102" t="str">
        <f>'Input yearly CSV'!O18</f>
        <v>Năm 2015</v>
      </c>
      <c r="F2" s="102" t="str">
        <f>'Input yearly CSV'!P18</f>
        <v>Năm 2016</v>
      </c>
      <c r="G2" s="102" t="str">
        <f>'Input yearly CSV'!Q18</f>
        <v>Năm 2017</v>
      </c>
      <c r="H2" s="95"/>
      <c r="I2" s="117" t="s">
        <v>1179</v>
      </c>
      <c r="J2" s="117"/>
      <c r="K2" s="117"/>
    </row>
    <row r="3" spans="1:11">
      <c r="A3" s="7"/>
      <c r="B3" s="69"/>
      <c r="C3" s="70"/>
      <c r="D3" s="70"/>
      <c r="E3" s="70"/>
      <c r="F3" s="70"/>
      <c r="G3" s="70"/>
      <c r="H3" s="70"/>
      <c r="I3" s="118"/>
      <c r="J3" s="119"/>
      <c r="K3" s="120"/>
    </row>
    <row r="4" spans="1:11">
      <c r="A4" s="7"/>
      <c r="B4" s="69" t="s">
        <v>540</v>
      </c>
      <c r="C4" s="70" t="s">
        <v>38</v>
      </c>
      <c r="D4" s="71">
        <f>'Input yearly CSV'!N3</f>
        <v>1550909</v>
      </c>
      <c r="E4" s="71">
        <f>'Input yearly CSV'!O3</f>
        <v>1546381</v>
      </c>
      <c r="F4" s="71">
        <f>'Input yearly CSV'!P3</f>
        <v>1541132</v>
      </c>
      <c r="G4" s="71">
        <f>'Input yearly CSV'!Q3</f>
        <v>1465857</v>
      </c>
      <c r="H4" s="70"/>
      <c r="I4" s="121"/>
      <c r="J4" s="122"/>
      <c r="K4" s="123"/>
    </row>
    <row r="5" spans="1:11">
      <c r="A5" s="7"/>
      <c r="B5" s="69" t="s">
        <v>541</v>
      </c>
      <c r="C5" s="69" t="s">
        <v>38</v>
      </c>
      <c r="D5" s="72">
        <f>'Input yearly CSV'!N5</f>
        <v>365549</v>
      </c>
      <c r="E5" s="72">
        <f>'Input yearly CSV'!O5</f>
        <v>344425</v>
      </c>
      <c r="F5" s="72">
        <f>'Input yearly CSV'!P5</f>
        <v>399454</v>
      </c>
      <c r="G5" s="72">
        <f>'Input yearly CSV'!Q5</f>
        <v>415972</v>
      </c>
      <c r="H5" s="70"/>
      <c r="I5" s="121"/>
      <c r="J5" s="122"/>
      <c r="K5" s="123"/>
    </row>
    <row r="6" spans="1:11">
      <c r="A6" s="7"/>
      <c r="B6" s="69" t="s">
        <v>542</v>
      </c>
      <c r="C6" s="69" t="s">
        <v>38</v>
      </c>
      <c r="D6" s="72">
        <f>'Input yearly CSV'!N15</f>
        <v>140303</v>
      </c>
      <c r="E6" s="72">
        <f>'Input yearly CSV'!O15</f>
        <v>133371</v>
      </c>
      <c r="F6" s="72">
        <f>'Input yearly CSV'!P15</f>
        <v>170407</v>
      </c>
      <c r="G6" s="72">
        <f>'Input yearly CSV'!Q15</f>
        <v>240235</v>
      </c>
      <c r="H6" s="70"/>
      <c r="I6" s="121"/>
      <c r="J6" s="122"/>
      <c r="K6" s="123"/>
    </row>
    <row r="7" spans="1:11">
      <c r="A7" s="7"/>
      <c r="B7" s="69" t="s">
        <v>543</v>
      </c>
      <c r="C7" s="69" t="s">
        <v>38</v>
      </c>
      <c r="D7" s="72">
        <f>'Input yearly CSV'!N33</f>
        <v>579713</v>
      </c>
      <c r="E7" s="72">
        <f>'Input yearly CSV'!O33</f>
        <v>623445</v>
      </c>
      <c r="F7" s="72">
        <f>'Input yearly CSV'!P33</f>
        <v>707417</v>
      </c>
      <c r="G7" s="72">
        <f>'Input yearly CSV'!Q33</f>
        <v>818871</v>
      </c>
      <c r="H7" s="70"/>
      <c r="I7" s="121"/>
      <c r="J7" s="122"/>
      <c r="K7" s="123"/>
    </row>
    <row r="8" spans="1:11">
      <c r="A8" s="7"/>
      <c r="B8" s="69" t="s">
        <v>544</v>
      </c>
      <c r="C8" s="70" t="s">
        <v>38</v>
      </c>
      <c r="D8" s="71">
        <f>'Input yearly CSV'!N29</f>
        <v>971388</v>
      </c>
      <c r="E8" s="71">
        <f>'Input yearly CSV'!O29</f>
        <v>1011680</v>
      </c>
      <c r="F8" s="71">
        <f>'Input yearly CSV'!P29</f>
        <v>1009675</v>
      </c>
      <c r="G8" s="71">
        <f>'Input yearly CSV'!Q29</f>
        <v>1088827</v>
      </c>
      <c r="H8" s="70"/>
      <c r="I8" s="121"/>
      <c r="J8" s="122"/>
      <c r="K8" s="123"/>
    </row>
    <row r="9" spans="1:11">
      <c r="A9" s="7"/>
      <c r="B9" s="69" t="s">
        <v>545</v>
      </c>
      <c r="C9" s="70" t="s">
        <v>39</v>
      </c>
      <c r="D9" s="71">
        <f>'Input yearly CSV'!N34*1000000/10000</f>
        <v>44200000</v>
      </c>
      <c r="E9" s="71">
        <f>'Input yearly CSV'!O34*1000000/10000</f>
        <v>44200000</v>
      </c>
      <c r="F9" s="71">
        <f>'Input yearly CSV'!P34*1000000/10000</f>
        <v>44200000</v>
      </c>
      <c r="G9" s="71">
        <f>'Input yearly CSV'!Q34*1000000/10000</f>
        <v>44200000</v>
      </c>
      <c r="H9" s="70"/>
      <c r="I9" s="121"/>
      <c r="J9" s="122"/>
      <c r="K9" s="123"/>
    </row>
    <row r="10" spans="1:11">
      <c r="A10" s="7"/>
      <c r="B10" s="69"/>
      <c r="C10" s="70"/>
      <c r="D10" s="71"/>
      <c r="E10" s="71"/>
      <c r="F10" s="71"/>
      <c r="G10" s="71"/>
      <c r="H10" s="70"/>
      <c r="I10" s="121"/>
      <c r="J10" s="122"/>
      <c r="K10" s="123"/>
    </row>
    <row r="11" spans="1:11">
      <c r="A11" s="7"/>
      <c r="B11" s="69" t="s">
        <v>546</v>
      </c>
      <c r="C11" s="69" t="s">
        <v>36</v>
      </c>
      <c r="D11" s="73">
        <f>D5/D4</f>
        <v>0.23569983796599284</v>
      </c>
      <c r="E11" s="73">
        <f>E5/E4</f>
        <v>0.22272971538062095</v>
      </c>
      <c r="F11" s="73">
        <f>F5/F4</f>
        <v>0.25919518899094951</v>
      </c>
      <c r="G11" s="73">
        <f>G5/G4</f>
        <v>0.28377392883480451</v>
      </c>
      <c r="H11" s="70"/>
      <c r="I11" s="121"/>
      <c r="J11" s="122"/>
      <c r="K11" s="123"/>
    </row>
    <row r="12" spans="1:11">
      <c r="A12" s="7"/>
      <c r="B12" s="69" t="s">
        <v>569</v>
      </c>
      <c r="C12" s="70" t="s">
        <v>36</v>
      </c>
      <c r="D12" s="74">
        <f>D6/D4</f>
        <v>9.046501116442035E-2</v>
      </c>
      <c r="E12" s="73">
        <f>E6/E4</f>
        <v>8.6247179705389546E-2</v>
      </c>
      <c r="F12" s="73">
        <f>F6/F4</f>
        <v>0.11057261804958952</v>
      </c>
      <c r="G12" s="73">
        <f>G6/G4</f>
        <v>0.16388706401784076</v>
      </c>
      <c r="H12" s="70"/>
      <c r="I12" s="121"/>
      <c r="J12" s="122"/>
      <c r="K12" s="123"/>
    </row>
    <row r="13" spans="1:11">
      <c r="A13" s="7"/>
      <c r="B13" s="69" t="s">
        <v>41</v>
      </c>
      <c r="C13" s="70" t="s">
        <v>40</v>
      </c>
      <c r="D13" s="71">
        <f>D6*1000000/D9</f>
        <v>3174.2760180995474</v>
      </c>
      <c r="E13" s="72">
        <f>E6*1000000/E9</f>
        <v>3017.443438914027</v>
      </c>
      <c r="F13" s="72">
        <f>F6*1000000/F9</f>
        <v>3855.3619909502263</v>
      </c>
      <c r="G13" s="72">
        <f>G6*1000000/G9</f>
        <v>5435.1809954751134</v>
      </c>
      <c r="H13" s="70"/>
      <c r="I13" s="121"/>
      <c r="J13" s="122"/>
      <c r="K13" s="123"/>
    </row>
    <row r="14" spans="1:11">
      <c r="A14" s="7"/>
      <c r="B14" s="69" t="s">
        <v>547</v>
      </c>
      <c r="C14" s="70"/>
      <c r="D14" s="71">
        <f>D7*1000000/D9</f>
        <v>13115.678733031675</v>
      </c>
      <c r="E14" s="72">
        <f>E7*1000000/E9</f>
        <v>14105.090497737556</v>
      </c>
      <c r="F14" s="72">
        <f>F7*1000000/F9</f>
        <v>16004.909502262444</v>
      </c>
      <c r="G14" s="72">
        <f>G7*1000000/G9</f>
        <v>18526.493212669684</v>
      </c>
      <c r="H14" s="70"/>
      <c r="I14" s="121"/>
      <c r="J14" s="122"/>
      <c r="K14" s="123"/>
    </row>
    <row r="15" spans="1:11">
      <c r="A15" s="7"/>
      <c r="B15" s="75" t="s">
        <v>548</v>
      </c>
      <c r="C15" s="70"/>
      <c r="D15" s="71"/>
      <c r="E15" s="72"/>
      <c r="F15" s="72"/>
      <c r="G15" s="72"/>
      <c r="H15" s="70"/>
      <c r="I15" s="121"/>
      <c r="J15" s="122"/>
      <c r="K15" s="123"/>
    </row>
    <row r="16" spans="1:11">
      <c r="A16" s="7"/>
      <c r="B16" s="69" t="s">
        <v>540</v>
      </c>
      <c r="C16" s="76" t="s">
        <v>36</v>
      </c>
      <c r="D16" s="77"/>
      <c r="E16" s="78">
        <f>(E4-D4)/ABS(D4)</f>
        <v>-2.9195781312765612E-3</v>
      </c>
      <c r="F16" s="78">
        <f>(F4-E4)/ABS(E4)</f>
        <v>-3.3943769355676253E-3</v>
      </c>
      <c r="G16" s="78">
        <f>(G4-F4)/ABS(F4)</f>
        <v>-4.8843966642701596E-2</v>
      </c>
      <c r="H16" s="70"/>
      <c r="I16" s="121"/>
      <c r="J16" s="122"/>
      <c r="K16" s="123"/>
    </row>
    <row r="17" spans="1:12">
      <c r="A17" s="7"/>
      <c r="B17" s="69" t="s">
        <v>542</v>
      </c>
      <c r="C17" s="79" t="s">
        <v>36</v>
      </c>
      <c r="D17" s="69"/>
      <c r="E17" s="78">
        <f>(E6-D6)/ABS(D6)</f>
        <v>-4.9407354083661786E-2</v>
      </c>
      <c r="F17" s="78">
        <f>(F6-E6)/ABS(E6)</f>
        <v>0.27769155213652141</v>
      </c>
      <c r="G17" s="78">
        <f>(G6-F6)/ABS(F6)</f>
        <v>0.40977189904170602</v>
      </c>
      <c r="H17" s="70"/>
      <c r="I17" s="121"/>
      <c r="J17" s="122"/>
      <c r="K17" s="123"/>
    </row>
    <row r="18" spans="1:12">
      <c r="A18" s="7"/>
      <c r="B18" s="69" t="s">
        <v>41</v>
      </c>
      <c r="C18" s="76" t="s">
        <v>36</v>
      </c>
      <c r="D18" s="77"/>
      <c r="E18" s="78">
        <f>(E13-D13)/ABS(D13)</f>
        <v>-4.9407354083661814E-2</v>
      </c>
      <c r="F18" s="78">
        <f>(F13-E13)/ABS(E13)</f>
        <v>0.27769155213652152</v>
      </c>
      <c r="G18" s="78">
        <f>(G13-F13)/ABS(F13)</f>
        <v>0.40977189904170608</v>
      </c>
      <c r="H18" s="70"/>
      <c r="I18" s="121"/>
      <c r="J18" s="122"/>
      <c r="K18" s="123"/>
    </row>
    <row r="19" spans="1:12">
      <c r="A19" s="7"/>
      <c r="B19" s="80" t="s">
        <v>549</v>
      </c>
      <c r="C19" s="79"/>
      <c r="D19" s="69"/>
      <c r="E19" s="74"/>
      <c r="F19" s="74"/>
      <c r="G19" s="74"/>
      <c r="H19" s="70"/>
      <c r="I19" s="124"/>
      <c r="J19" s="125"/>
      <c r="K19" s="126"/>
    </row>
    <row r="20" spans="1:12">
      <c r="A20" s="7"/>
      <c r="B20" s="69" t="s">
        <v>42</v>
      </c>
      <c r="C20" s="81" t="s">
        <v>36</v>
      </c>
      <c r="D20" s="70"/>
      <c r="E20" s="74">
        <f>E6/AVERAGE(D7:E7)</f>
        <v>0.22170155540668807</v>
      </c>
      <c r="F20" s="74">
        <f>F6/AVERAGE(E7:F7)</f>
        <v>0.25608515383262875</v>
      </c>
      <c r="G20" s="74">
        <f>G6/AVERAGE(F7:G7)</f>
        <v>0.31479642112104661</v>
      </c>
      <c r="H20" s="70"/>
      <c r="I20" s="117" t="s">
        <v>1180</v>
      </c>
      <c r="J20" s="117"/>
      <c r="K20" s="117"/>
    </row>
    <row r="21" spans="1:12">
      <c r="A21" s="7"/>
      <c r="B21" s="69" t="s">
        <v>43</v>
      </c>
      <c r="C21" s="81" t="s">
        <v>36</v>
      </c>
      <c r="D21" s="70"/>
      <c r="E21" s="74">
        <f>E6/AVERAGE(D8:E8)</f>
        <v>0.13450975962498513</v>
      </c>
      <c r="F21" s="74">
        <f>F6/AVERAGE(E8:F8)</f>
        <v>0.16860670194003527</v>
      </c>
      <c r="G21" s="74">
        <f>G6/AVERAGE(F8:G8)</f>
        <v>0.22895856186937158</v>
      </c>
      <c r="H21" s="70"/>
      <c r="I21" s="82" t="s">
        <v>1181</v>
      </c>
      <c r="J21" s="82">
        <v>2018</v>
      </c>
      <c r="K21" s="82" t="s">
        <v>1183</v>
      </c>
    </row>
    <row r="22" spans="1:12">
      <c r="A22" s="7"/>
      <c r="B22" s="75" t="s">
        <v>550</v>
      </c>
      <c r="C22" s="81"/>
      <c r="D22" s="70"/>
      <c r="E22" s="74"/>
      <c r="F22" s="74"/>
      <c r="G22" s="74"/>
      <c r="H22" s="70"/>
      <c r="I22" s="70" t="s">
        <v>1182</v>
      </c>
      <c r="J22" s="97">
        <v>1362000</v>
      </c>
      <c r="K22" s="83">
        <f>(K30+J30)/J22</f>
        <v>0.48956240822320118</v>
      </c>
    </row>
    <row r="23" spans="1:12">
      <c r="A23" s="7"/>
      <c r="B23" s="69" t="s">
        <v>551</v>
      </c>
      <c r="C23" s="81" t="s">
        <v>36</v>
      </c>
      <c r="D23" s="74">
        <f>1-D7/D8</f>
        <v>0.40321169295894121</v>
      </c>
      <c r="E23" s="74">
        <f>1-E7/E8</f>
        <v>0.38375276767357269</v>
      </c>
      <c r="F23" s="74">
        <f>1-F7/F8</f>
        <v>0.29936167578676309</v>
      </c>
      <c r="G23" s="74">
        <f>1-G7/G8</f>
        <v>0.24793286720479935</v>
      </c>
      <c r="H23" s="70"/>
      <c r="I23" s="70" t="s">
        <v>1184</v>
      </c>
      <c r="J23" s="97">
        <f>J24-J24*20%</f>
        <v>226400</v>
      </c>
      <c r="K23" s="83">
        <f>(K32+J32)/J23</f>
        <v>0.56465989399293282</v>
      </c>
    </row>
    <row r="24" spans="1:12">
      <c r="A24" s="7"/>
      <c r="B24" s="69" t="s">
        <v>552</v>
      </c>
      <c r="C24" s="81" t="s">
        <v>36</v>
      </c>
      <c r="D24" s="74">
        <f>D8/D7-1</f>
        <v>0.67563604749246609</v>
      </c>
      <c r="E24" s="74">
        <f>E8/E7-1</f>
        <v>0.62272534064753104</v>
      </c>
      <c r="F24" s="74">
        <f>F8/F7-1</f>
        <v>0.42726991293678274</v>
      </c>
      <c r="G24" s="74">
        <f>G8/G7-1</f>
        <v>0.32966853142924823</v>
      </c>
      <c r="H24" s="70"/>
      <c r="I24" s="70" t="s">
        <v>1367</v>
      </c>
      <c r="J24" s="71">
        <v>283000</v>
      </c>
      <c r="K24" s="70"/>
    </row>
    <row r="25" spans="1:12">
      <c r="A25" s="7"/>
      <c r="B25" s="69" t="s">
        <v>553</v>
      </c>
      <c r="C25" s="81" t="s">
        <v>40</v>
      </c>
      <c r="D25" s="84">
        <f>'Input yearly CSV'!N19/'Input yearly CSV'!N31</f>
        <v>1.8849545552115219</v>
      </c>
      <c r="E25" s="84">
        <f>'Input yearly CSV'!O19/'Input yearly CSV'!O31</f>
        <v>2.0935275273668044</v>
      </c>
      <c r="F25" s="84">
        <f>'Input yearly CSV'!P19/'Input yearly CSV'!P31</f>
        <v>2.9961043292642251</v>
      </c>
      <c r="G25" s="84">
        <f>'Input yearly CSV'!Q19/'Input yearly CSV'!Q31</f>
        <v>3.7359652944853847</v>
      </c>
      <c r="H25" s="70"/>
      <c r="I25" s="70" t="s">
        <v>1721</v>
      </c>
      <c r="J25" s="85">
        <v>0.2</v>
      </c>
      <c r="K25" s="70"/>
    </row>
    <row r="26" spans="1:12">
      <c r="A26" s="7"/>
      <c r="B26" s="69" t="s">
        <v>554</v>
      </c>
      <c r="C26" s="81" t="s">
        <v>40</v>
      </c>
      <c r="D26" s="84">
        <f>('Input yearly CSV'!N19-'Input yearly CSV'!N23)/'Input yearly CSV'!N31</f>
        <v>1.2174645601220879</v>
      </c>
      <c r="E26" s="84">
        <f>('Input yearly CSV'!O19-'Input yearly CSV'!O23)/'Input yearly CSV'!O31</f>
        <v>1.4268962534605056</v>
      </c>
      <c r="F26" s="84">
        <f>('Input yearly CSV'!P19-'Input yearly CSV'!P23)/'Input yearly CSV'!P31</f>
        <v>2.3034487359082116</v>
      </c>
      <c r="G26" s="84">
        <f>('Input yearly CSV'!Q19-'Input yearly CSV'!Q23)/'Input yearly CSV'!Q31</f>
        <v>3.0023376967814044</v>
      </c>
      <c r="H26" s="70"/>
      <c r="I26" s="70"/>
      <c r="J26" s="70"/>
      <c r="K26" s="70"/>
    </row>
    <row r="27" spans="1:12">
      <c r="A27" s="7"/>
      <c r="B27" s="69"/>
      <c r="C27" s="81"/>
      <c r="D27" s="70"/>
      <c r="E27" s="70"/>
      <c r="F27" s="70"/>
      <c r="G27" s="70"/>
      <c r="H27" s="70"/>
      <c r="I27" s="70"/>
      <c r="J27" s="70"/>
      <c r="K27" s="70"/>
    </row>
    <row r="28" spans="1:12">
      <c r="A28" s="7"/>
      <c r="B28" s="96" t="s">
        <v>567</v>
      </c>
      <c r="C28" s="96" t="s">
        <v>37</v>
      </c>
      <c r="D28" s="96" t="str">
        <f>'Input quaterly CSV'!Y1</f>
        <v>Quý 3/2016</v>
      </c>
      <c r="E28" s="96" t="str">
        <f>'Input quaterly CSV'!Z1</f>
        <v>Quý 4/2016</v>
      </c>
      <c r="F28" s="96" t="str">
        <f>'Input quaterly CSV'!AA1</f>
        <v>Quý 1/2017</v>
      </c>
      <c r="G28" s="96" t="str">
        <f>'Input quaterly CSV'!AB1</f>
        <v>Quý 2/2017</v>
      </c>
      <c r="H28" s="96" t="str">
        <f>'Input quaterly CSV'!AC1</f>
        <v>Quý 3/2017</v>
      </c>
      <c r="I28" s="96" t="str">
        <f>'Input quaterly CSV'!AD1</f>
        <v>Quý 4/2017</v>
      </c>
      <c r="J28" s="96" t="str">
        <f>'Input quaterly CSV'!AE1</f>
        <v>Quý 1/2018</v>
      </c>
      <c r="K28" s="96" t="str">
        <f>'Input quaterly CSV'!AF1</f>
        <v>Quý 2/2018</v>
      </c>
    </row>
    <row r="29" spans="1:12">
      <c r="A29" s="7"/>
      <c r="B29" s="69"/>
      <c r="C29" s="70"/>
      <c r="D29" s="70"/>
      <c r="E29" s="70"/>
      <c r="F29" s="70"/>
      <c r="G29" s="70"/>
      <c r="H29" s="70"/>
      <c r="I29" s="70"/>
      <c r="J29" s="70"/>
      <c r="K29" s="70"/>
    </row>
    <row r="30" spans="1:12">
      <c r="A30" s="7"/>
      <c r="B30" s="69" t="s">
        <v>540</v>
      </c>
      <c r="C30" s="70" t="s">
        <v>38</v>
      </c>
      <c r="D30" s="86">
        <f>'Input quaterly CSV'!Y3</f>
        <v>369392</v>
      </c>
      <c r="E30" s="86">
        <f>'Input quaterly CSV'!Z3</f>
        <v>336753</v>
      </c>
      <c r="F30" s="86">
        <f>'Input quaterly CSV'!AA3</f>
        <v>312153</v>
      </c>
      <c r="G30" s="86">
        <f>'Input quaterly CSV'!AB3</f>
        <v>363258</v>
      </c>
      <c r="H30" s="86">
        <f>'Input quaterly CSV'!AC3</f>
        <v>391672</v>
      </c>
      <c r="I30" s="86">
        <f>'Input quaterly CSV'!AD3</f>
        <v>398775</v>
      </c>
      <c r="J30" s="86">
        <f>'Input quaterly CSV'!AE3</f>
        <v>354888</v>
      </c>
      <c r="K30" s="86">
        <f>'Input quaterly CSV'!AF3</f>
        <v>311896</v>
      </c>
    </row>
    <row r="31" spans="1:12">
      <c r="A31" s="7"/>
      <c r="B31" s="69" t="s">
        <v>541</v>
      </c>
      <c r="C31" s="70" t="s">
        <v>38</v>
      </c>
      <c r="D31" s="86">
        <f>'Input quaterly CSV'!Y5</f>
        <v>96805</v>
      </c>
      <c r="E31" s="86">
        <f>'Input quaterly CSV'!Z5</f>
        <v>90978</v>
      </c>
      <c r="F31" s="86">
        <f>'Input quaterly CSV'!AA5</f>
        <v>94561</v>
      </c>
      <c r="G31" s="86">
        <f>'Input quaterly CSV'!AB5</f>
        <v>97957</v>
      </c>
      <c r="H31" s="86">
        <f>'Input quaterly CSV'!AC5</f>
        <v>109539</v>
      </c>
      <c r="I31" s="86">
        <f>'Input quaterly CSV'!AD5</f>
        <v>112581</v>
      </c>
      <c r="J31" s="86">
        <f>'Input quaterly CSV'!AE5</f>
        <v>98236</v>
      </c>
      <c r="K31" s="86">
        <f>'Input quaterly CSV'!AF5</f>
        <v>101641</v>
      </c>
    </row>
    <row r="32" spans="1:12">
      <c r="A32" s="7"/>
      <c r="B32" s="69" t="s">
        <v>542</v>
      </c>
      <c r="C32" s="69" t="s">
        <v>38</v>
      </c>
      <c r="D32" s="87">
        <f>'Input quaterly CSV'!Y15</f>
        <v>31507</v>
      </c>
      <c r="E32" s="87">
        <f>'Input quaterly CSV'!Z15</f>
        <v>43017</v>
      </c>
      <c r="F32" s="87">
        <f>'Input quaterly CSV'!AA15</f>
        <v>51995</v>
      </c>
      <c r="G32" s="87">
        <f>'Input quaterly CSV'!AB15</f>
        <v>58388</v>
      </c>
      <c r="H32" s="87">
        <f>'Input quaterly CSV'!AC15</f>
        <v>62157</v>
      </c>
      <c r="I32" s="87">
        <f>'Input quaterly CSV'!AD15</f>
        <v>68523</v>
      </c>
      <c r="J32" s="87">
        <f>'Input quaterly CSV'!AE15</f>
        <v>56391</v>
      </c>
      <c r="K32" s="87">
        <f>'Input quaterly CSV'!AF15</f>
        <v>71448</v>
      </c>
      <c r="L32" s="10"/>
    </row>
    <row r="33" spans="1:12">
      <c r="A33" s="7"/>
      <c r="B33" s="69" t="s">
        <v>543</v>
      </c>
      <c r="C33" s="70" t="s">
        <v>38</v>
      </c>
      <c r="D33" s="86">
        <f>'Input quaterly CSV'!Y33</f>
        <v>698221</v>
      </c>
      <c r="E33" s="86">
        <f>'Input quaterly CSV'!Z33</f>
        <v>705907</v>
      </c>
      <c r="F33" s="86">
        <f>'Input quaterly CSV'!AA33</f>
        <v>761059</v>
      </c>
      <c r="G33" s="86">
        <f>'Input quaterly CSV'!AB33</f>
        <v>714685</v>
      </c>
      <c r="H33" s="86">
        <f>'Input quaterly CSV'!AC33</f>
        <v>777710</v>
      </c>
      <c r="I33" s="86">
        <f>'Input quaterly CSV'!AD33</f>
        <v>803612</v>
      </c>
      <c r="J33" s="86">
        <f>'Input quaterly CSV'!AE33</f>
        <v>864458</v>
      </c>
      <c r="K33" s="86">
        <f>'Input quaterly CSV'!AF33</f>
        <v>799030</v>
      </c>
    </row>
    <row r="34" spans="1:12">
      <c r="A34" s="7"/>
      <c r="B34" s="69" t="s">
        <v>544</v>
      </c>
      <c r="C34" s="70" t="s">
        <v>38</v>
      </c>
      <c r="D34" s="86">
        <f>'Input quaterly CSV'!Y38</f>
        <v>1053179</v>
      </c>
      <c r="E34" s="86">
        <f>'Input quaterly CSV'!Z38</f>
        <v>1006977</v>
      </c>
      <c r="F34" s="86">
        <f>'Input quaterly CSV'!AA38</f>
        <v>1016266</v>
      </c>
      <c r="G34" s="86">
        <f>'Input quaterly CSV'!AB38</f>
        <v>995871</v>
      </c>
      <c r="H34" s="86">
        <f>'Input quaterly CSV'!AC38</f>
        <v>1024853</v>
      </c>
      <c r="I34" s="86">
        <f>'Input quaterly CSV'!AD38</f>
        <v>1087303</v>
      </c>
      <c r="J34" s="86">
        <f>'Input quaterly CSV'!AE38</f>
        <v>1126615</v>
      </c>
      <c r="K34" s="86">
        <f>'Input quaterly CSV'!AF38</f>
        <v>1012555</v>
      </c>
    </row>
    <row r="35" spans="1:12">
      <c r="A35" s="7"/>
      <c r="B35" s="69" t="s">
        <v>545</v>
      </c>
      <c r="C35" s="70" t="s">
        <v>39</v>
      </c>
      <c r="D35" s="86">
        <f>'Input quaterly CSV'!Y34*1000000/10000</f>
        <v>44200000</v>
      </c>
      <c r="E35" s="86">
        <f>'Input quaterly CSV'!Z34*1000000/10000</f>
        <v>44200000</v>
      </c>
      <c r="F35" s="86">
        <f>'Input quaterly CSV'!AA34*1000000/10000</f>
        <v>44200000</v>
      </c>
      <c r="G35" s="86">
        <f>'Input quaterly CSV'!AB34*1000000/10000</f>
        <v>44200000</v>
      </c>
      <c r="H35" s="86">
        <f>'Input quaterly CSV'!AC34*1000000/10000</f>
        <v>44200000</v>
      </c>
      <c r="I35" s="86">
        <f>'Input quaterly CSV'!AD34*1000000/10000</f>
        <v>44200000</v>
      </c>
      <c r="J35" s="86">
        <f>'Input quaterly CSV'!AE34*1000000/10000</f>
        <v>44200000</v>
      </c>
      <c r="K35" s="86">
        <f>'Input quaterly CSV'!AF34*1000000/10000</f>
        <v>44200000</v>
      </c>
    </row>
    <row r="36" spans="1:12">
      <c r="A36" s="7"/>
      <c r="B36" s="69"/>
      <c r="C36" s="70"/>
      <c r="D36" s="86"/>
      <c r="E36" s="86"/>
      <c r="F36" s="86"/>
      <c r="G36" s="86"/>
      <c r="H36" s="86"/>
      <c r="I36" s="86"/>
      <c r="J36" s="86"/>
      <c r="K36" s="86"/>
    </row>
    <row r="37" spans="1:12">
      <c r="A37" s="7"/>
      <c r="B37" s="69" t="s">
        <v>546</v>
      </c>
      <c r="C37" s="70" t="s">
        <v>36</v>
      </c>
      <c r="D37" s="88">
        <f>D31/D30</f>
        <v>0.26206577294581368</v>
      </c>
      <c r="E37" s="88">
        <f t="shared" ref="E37:J37" si="0">E31/E30</f>
        <v>0.27016240389840623</v>
      </c>
      <c r="F37" s="88">
        <f t="shared" si="0"/>
        <v>0.30293157522112552</v>
      </c>
      <c r="G37" s="88">
        <f t="shared" si="0"/>
        <v>0.26966233365817133</v>
      </c>
      <c r="H37" s="88">
        <f t="shared" si="0"/>
        <v>0.27967023427766091</v>
      </c>
      <c r="I37" s="88">
        <f t="shared" si="0"/>
        <v>0.28231709610682715</v>
      </c>
      <c r="J37" s="88">
        <f t="shared" si="0"/>
        <v>0.27680845787966907</v>
      </c>
      <c r="K37" s="88">
        <f>K31/K30</f>
        <v>0.32588106291840868</v>
      </c>
      <c r="L37" s="11"/>
    </row>
    <row r="38" spans="1:12">
      <c r="A38" s="7"/>
      <c r="B38" s="69" t="s">
        <v>570</v>
      </c>
      <c r="C38" s="70" t="s">
        <v>36</v>
      </c>
      <c r="D38" s="88">
        <f>D32/D30</f>
        <v>8.5294213193572138E-2</v>
      </c>
      <c r="E38" s="88">
        <f t="shared" ref="E38:K38" si="1">E32/E30</f>
        <v>0.1277405101068142</v>
      </c>
      <c r="F38" s="88">
        <f t="shared" si="1"/>
        <v>0.16656895817115325</v>
      </c>
      <c r="G38" s="88">
        <f t="shared" si="1"/>
        <v>0.16073424398086208</v>
      </c>
      <c r="H38" s="88">
        <f t="shared" si="1"/>
        <v>0.15869656242978819</v>
      </c>
      <c r="I38" s="88">
        <f t="shared" si="1"/>
        <v>0.17183374083129585</v>
      </c>
      <c r="J38" s="88">
        <f t="shared" si="1"/>
        <v>0.15889801852978969</v>
      </c>
      <c r="K38" s="88">
        <f t="shared" si="1"/>
        <v>0.22907635878626209</v>
      </c>
      <c r="L38" s="11"/>
    </row>
    <row r="39" spans="1:12">
      <c r="A39" s="7"/>
      <c r="B39" s="69" t="s">
        <v>41</v>
      </c>
      <c r="C39" s="70" t="s">
        <v>40</v>
      </c>
      <c r="D39" s="71">
        <f>D32*1000000/D35</f>
        <v>712.82805429864254</v>
      </c>
      <c r="E39" s="71">
        <f t="shared" ref="E39:K39" si="2">E32*1000000/E35</f>
        <v>973.23529411764707</v>
      </c>
      <c r="F39" s="71">
        <f t="shared" si="2"/>
        <v>1176.3574660633485</v>
      </c>
      <c r="G39" s="71">
        <f t="shared" si="2"/>
        <v>1320.9954751131222</v>
      </c>
      <c r="H39" s="71">
        <f t="shared" si="2"/>
        <v>1406.2669683257918</v>
      </c>
      <c r="I39" s="71">
        <f t="shared" si="2"/>
        <v>1550.2941176470588</v>
      </c>
      <c r="J39" s="71">
        <f t="shared" si="2"/>
        <v>1275.8144796380091</v>
      </c>
      <c r="K39" s="71">
        <f t="shared" si="2"/>
        <v>1616.4705882352941</v>
      </c>
    </row>
    <row r="40" spans="1:12">
      <c r="A40" s="7"/>
      <c r="B40" s="69" t="s">
        <v>547</v>
      </c>
      <c r="C40" s="70"/>
      <c r="D40" s="71">
        <f>D33*1000000/D35</f>
        <v>15796.855203619909</v>
      </c>
      <c r="E40" s="71">
        <f t="shared" ref="E40:K40" si="3">E33*1000000/E35</f>
        <v>15970.746606334842</v>
      </c>
      <c r="F40" s="71">
        <f t="shared" si="3"/>
        <v>17218.529411764706</v>
      </c>
      <c r="G40" s="71">
        <f t="shared" si="3"/>
        <v>16169.343891402716</v>
      </c>
      <c r="H40" s="71">
        <f t="shared" si="3"/>
        <v>17595.248868778279</v>
      </c>
      <c r="I40" s="71">
        <f t="shared" si="3"/>
        <v>18181.266968325792</v>
      </c>
      <c r="J40" s="71">
        <f t="shared" si="3"/>
        <v>19557.87330316742</v>
      </c>
      <c r="K40" s="71">
        <f t="shared" si="3"/>
        <v>18077.601809954751</v>
      </c>
    </row>
    <row r="41" spans="1:12">
      <c r="A41" s="7"/>
      <c r="B41" s="80" t="s">
        <v>560</v>
      </c>
      <c r="C41" s="69"/>
      <c r="D41" s="69"/>
      <c r="E41" s="69"/>
      <c r="F41" s="69"/>
      <c r="G41" s="69"/>
      <c r="H41" s="69"/>
      <c r="I41" s="69"/>
      <c r="J41" s="69"/>
      <c r="K41" s="69"/>
      <c r="L41" s="12"/>
    </row>
    <row r="42" spans="1:12">
      <c r="A42" s="7"/>
      <c r="B42" s="69" t="s">
        <v>562</v>
      </c>
      <c r="C42" s="76" t="s">
        <v>36</v>
      </c>
      <c r="D42" s="77"/>
      <c r="E42" s="89"/>
      <c r="F42" s="89"/>
      <c r="G42" s="89"/>
      <c r="H42" s="78">
        <f>(H30-D30)/ABS(D30)</f>
        <v>6.0315328973015114E-2</v>
      </c>
      <c r="I42" s="78">
        <f>(I30-E30)/ABS(E30)</f>
        <v>0.18417653294848152</v>
      </c>
      <c r="J42" s="78">
        <f>(J30-F30)/ABS(F30)</f>
        <v>0.13690401822183351</v>
      </c>
      <c r="K42" s="78">
        <f>(K30-G30)/ABS(G30)</f>
        <v>-0.1413926190200904</v>
      </c>
      <c r="L42" s="12"/>
    </row>
    <row r="43" spans="1:12">
      <c r="A43" s="7"/>
      <c r="B43" s="69" t="s">
        <v>563</v>
      </c>
      <c r="C43" s="79" t="s">
        <v>36</v>
      </c>
      <c r="D43" s="69"/>
      <c r="E43" s="73">
        <f>E30/D30-1</f>
        <v>-8.8358708364014382E-2</v>
      </c>
      <c r="F43" s="73">
        <f t="shared" ref="F43:K43" si="4">F30/E30-1</f>
        <v>-7.3050574159695736E-2</v>
      </c>
      <c r="G43" s="73">
        <f t="shared" si="4"/>
        <v>0.1637177922364994</v>
      </c>
      <c r="H43" s="73">
        <f t="shared" si="4"/>
        <v>7.8219887793248954E-2</v>
      </c>
      <c r="I43" s="73">
        <f>I30/H30-1</f>
        <v>1.813507220327204E-2</v>
      </c>
      <c r="J43" s="73">
        <f t="shared" si="4"/>
        <v>-0.11005454203498211</v>
      </c>
      <c r="K43" s="73">
        <f t="shared" si="4"/>
        <v>-0.12114244494037552</v>
      </c>
      <c r="L43" s="12"/>
    </row>
    <row r="44" spans="1:12" s="8" customFormat="1">
      <c r="A44" s="13"/>
      <c r="B44" s="69" t="s">
        <v>561</v>
      </c>
      <c r="C44" s="76" t="s">
        <v>36</v>
      </c>
      <c r="D44" s="77"/>
      <c r="E44" s="89"/>
      <c r="F44" s="89"/>
      <c r="G44" s="89"/>
      <c r="H44" s="78">
        <f>(H32-D32)/ABS(D32)</f>
        <v>0.97279969530580501</v>
      </c>
      <c r="I44" s="78">
        <f>(I32-E32)/ABS(E32)</f>
        <v>0.59292837715321844</v>
      </c>
      <c r="J44" s="78">
        <f>(J32-F32)/ABS(F32)</f>
        <v>8.4546591018367145E-2</v>
      </c>
      <c r="K44" s="98">
        <f>(K32-G32)/ABS(G32)</f>
        <v>0.22367609782832087</v>
      </c>
      <c r="L44" s="14"/>
    </row>
    <row r="45" spans="1:12">
      <c r="A45" s="7"/>
      <c r="B45" s="69" t="s">
        <v>566</v>
      </c>
      <c r="C45" s="79" t="s">
        <v>36</v>
      </c>
      <c r="D45" s="69"/>
      <c r="E45" s="73">
        <f>E32/D32-1</f>
        <v>0.36531564414257156</v>
      </c>
      <c r="F45" s="73">
        <f t="shared" ref="F45:K45" si="5">F32/E32-1</f>
        <v>0.208708185136109</v>
      </c>
      <c r="G45" s="73">
        <f t="shared" si="5"/>
        <v>0.12295413020482737</v>
      </c>
      <c r="H45" s="73">
        <f>(H32-G32)/ABS(G32)</f>
        <v>6.4550935123655548E-2</v>
      </c>
      <c r="I45" s="73">
        <f>I32/H32-1</f>
        <v>0.10241807037019157</v>
      </c>
      <c r="J45" s="73">
        <f t="shared" si="5"/>
        <v>-0.17705004159187421</v>
      </c>
      <c r="K45" s="73">
        <f t="shared" si="5"/>
        <v>0.26701069319572279</v>
      </c>
      <c r="L45" s="12"/>
    </row>
    <row r="46" spans="1:12" s="8" customFormat="1">
      <c r="A46" s="13"/>
      <c r="B46" s="69" t="s">
        <v>564</v>
      </c>
      <c r="C46" s="76" t="s">
        <v>36</v>
      </c>
      <c r="D46" s="77"/>
      <c r="E46" s="89"/>
      <c r="F46" s="89"/>
      <c r="G46" s="89"/>
      <c r="H46" s="78">
        <f>(H39-D39)/ABS(D39)</f>
        <v>0.97279969530580501</v>
      </c>
      <c r="I46" s="78">
        <f>(I39-E39)/ABS(E39)</f>
        <v>0.59292837715321844</v>
      </c>
      <c r="J46" s="78">
        <f>(J39-F39)/ABS(F39)</f>
        <v>8.4546591018367076E-2</v>
      </c>
      <c r="K46" s="98">
        <f>(K39-G39)/ABS(G39)</f>
        <v>0.22367609782832087</v>
      </c>
      <c r="L46" s="14"/>
    </row>
    <row r="47" spans="1:12">
      <c r="A47" s="7"/>
      <c r="B47" s="69" t="s">
        <v>565</v>
      </c>
      <c r="C47" s="79" t="s">
        <v>36</v>
      </c>
      <c r="D47" s="69"/>
      <c r="E47" s="73">
        <f>E39/D39-1</f>
        <v>0.36531564414257156</v>
      </c>
      <c r="F47" s="73">
        <f t="shared" ref="F47:K47" si="6">F39/E39-1</f>
        <v>0.208708185136109</v>
      </c>
      <c r="G47" s="73">
        <f t="shared" si="6"/>
        <v>0.12295413020482737</v>
      </c>
      <c r="H47" s="73">
        <f t="shared" si="6"/>
        <v>6.4550935123655506E-2</v>
      </c>
      <c r="I47" s="73">
        <f>I39/H39-1</f>
        <v>0.10241807037019157</v>
      </c>
      <c r="J47" s="73">
        <f t="shared" si="6"/>
        <v>-0.17705004159187421</v>
      </c>
      <c r="K47" s="73">
        <f t="shared" si="6"/>
        <v>0.26701069319572279</v>
      </c>
      <c r="L47" s="12"/>
    </row>
    <row r="48" spans="1:12">
      <c r="A48" s="7"/>
      <c r="B48" s="80" t="s">
        <v>549</v>
      </c>
      <c r="C48" s="79"/>
      <c r="D48" s="69"/>
      <c r="E48" s="69"/>
      <c r="F48" s="69"/>
      <c r="G48" s="69"/>
      <c r="H48" s="69"/>
      <c r="I48" s="69"/>
      <c r="J48" s="69"/>
      <c r="K48" s="69"/>
      <c r="L48" s="12"/>
    </row>
    <row r="49" spans="1:12">
      <c r="A49" s="7"/>
      <c r="B49" s="69" t="s">
        <v>42</v>
      </c>
      <c r="C49" s="79" t="s">
        <v>36</v>
      </c>
      <c r="D49" s="69"/>
      <c r="E49" s="73">
        <f>E32/AVERAGE(D33:E33)</f>
        <v>6.127219170901798E-2</v>
      </c>
      <c r="F49" s="73">
        <f t="shared" ref="F49:K49" si="7">F32/AVERAGE(E33:F33)</f>
        <v>7.0887805170671989E-2</v>
      </c>
      <c r="G49" s="73">
        <f t="shared" si="7"/>
        <v>7.913025565409719E-2</v>
      </c>
      <c r="H49" s="73">
        <f t="shared" si="7"/>
        <v>8.3298322495049898E-2</v>
      </c>
      <c r="I49" s="73">
        <f>I32/AVERAGE(H33:I33)</f>
        <v>8.6665460924467003E-2</v>
      </c>
      <c r="J49" s="73">
        <f t="shared" si="7"/>
        <v>6.761227046826572E-2</v>
      </c>
      <c r="K49" s="73">
        <f t="shared" si="7"/>
        <v>8.590143120960296E-2</v>
      </c>
      <c r="L49" s="12"/>
    </row>
    <row r="50" spans="1:12">
      <c r="A50" s="7"/>
      <c r="B50" s="69" t="s">
        <v>43</v>
      </c>
      <c r="C50" s="81" t="s">
        <v>36</v>
      </c>
      <c r="D50" s="70"/>
      <c r="E50" s="74">
        <f>E32/AVERAGE(D34:E34)</f>
        <v>4.176091519283006E-2</v>
      </c>
      <c r="F50" s="74">
        <f t="shared" ref="F50:K50" si="8">F32/AVERAGE(E34:F34)</f>
        <v>5.139768184049074E-2</v>
      </c>
      <c r="G50" s="74">
        <f t="shared" si="8"/>
        <v>5.8035809688902894E-2</v>
      </c>
      <c r="H50" s="74">
        <f t="shared" si="8"/>
        <v>6.1519534582654536E-2</v>
      </c>
      <c r="I50" s="73">
        <f>I32/AVERAGE(H34:I34)</f>
        <v>6.4884411946844842E-2</v>
      </c>
      <c r="J50" s="73">
        <f t="shared" si="8"/>
        <v>5.0942266154392346E-2</v>
      </c>
      <c r="K50" s="73">
        <f t="shared" si="8"/>
        <v>6.6799740086108159E-2</v>
      </c>
      <c r="L50" s="12"/>
    </row>
    <row r="51" spans="1:12">
      <c r="A51" s="7"/>
      <c r="B51" s="75" t="s">
        <v>550</v>
      </c>
      <c r="C51" s="81"/>
      <c r="D51" s="70"/>
      <c r="E51" s="70"/>
      <c r="F51" s="70"/>
      <c r="G51" s="70"/>
      <c r="H51" s="70"/>
      <c r="I51" s="70"/>
      <c r="J51" s="70"/>
      <c r="K51" s="70"/>
    </row>
    <row r="52" spans="1:12">
      <c r="A52" s="7"/>
      <c r="B52" s="69" t="s">
        <v>551</v>
      </c>
      <c r="C52" s="81" t="s">
        <v>36</v>
      </c>
      <c r="D52" s="74">
        <f t="shared" ref="D52:K52" si="9">1-D33/D34</f>
        <v>0.33703482503923832</v>
      </c>
      <c r="E52" s="74">
        <f t="shared" si="9"/>
        <v>0.29898398871076504</v>
      </c>
      <c r="F52" s="74">
        <f t="shared" si="9"/>
        <v>0.25112224555382157</v>
      </c>
      <c r="G52" s="74">
        <f t="shared" si="9"/>
        <v>0.2823518307089975</v>
      </c>
      <c r="H52" s="74">
        <f t="shared" si="9"/>
        <v>0.24114970634812993</v>
      </c>
      <c r="I52" s="74">
        <f t="shared" si="9"/>
        <v>0.26091255151507908</v>
      </c>
      <c r="J52" s="74">
        <f t="shared" si="9"/>
        <v>0.23269439870763309</v>
      </c>
      <c r="K52" s="74">
        <f t="shared" si="9"/>
        <v>0.21087743381840984</v>
      </c>
    </row>
    <row r="53" spans="1:12">
      <c r="A53" s="7"/>
      <c r="B53" s="69" t="s">
        <v>552</v>
      </c>
      <c r="C53" s="81" t="s">
        <v>36</v>
      </c>
      <c r="D53" s="74">
        <f t="shared" ref="D53:K53" si="10">D34/D33-1</f>
        <v>0.50837485552568595</v>
      </c>
      <c r="E53" s="74">
        <f t="shared" si="10"/>
        <v>0.42650094134213146</v>
      </c>
      <c r="F53" s="74">
        <f t="shared" si="10"/>
        <v>0.33533142634145308</v>
      </c>
      <c r="G53" s="74">
        <f t="shared" si="10"/>
        <v>0.39344046677907052</v>
      </c>
      <c r="H53" s="74">
        <f t="shared" si="10"/>
        <v>0.31778297823096002</v>
      </c>
      <c r="I53" s="74">
        <f t="shared" si="10"/>
        <v>0.35301986530813378</v>
      </c>
      <c r="J53" s="74">
        <f t="shared" si="10"/>
        <v>0.30326169692454696</v>
      </c>
      <c r="K53" s="74">
        <f t="shared" si="10"/>
        <v>0.26723026669837169</v>
      </c>
    </row>
    <row r="54" spans="1:12">
      <c r="A54" s="7"/>
      <c r="B54" s="69" t="s">
        <v>553</v>
      </c>
      <c r="C54" s="81" t="s">
        <v>40</v>
      </c>
      <c r="D54" s="84">
        <f>'Input quaterly CSV'!Y19/'Input quaterly CSV'!Y31</f>
        <v>2.6220837378260735</v>
      </c>
      <c r="E54" s="84">
        <f>'Input quaterly CSV'!Z19/'Input quaterly CSV'!Z31</f>
        <v>3.0143892391761242</v>
      </c>
      <c r="F54" s="84">
        <f>'Input quaterly CSV'!AA19/'Input quaterly CSV'!AA31</f>
        <v>3.6197491790956207</v>
      </c>
      <c r="G54" s="84">
        <f>'Input quaterly CSV'!AB19/'Input quaterly CSV'!AB31</f>
        <v>3.1856156815474908</v>
      </c>
      <c r="H54" s="84">
        <f>'Input quaterly CSV'!AD19/'Input quaterly CSV'!AC31</f>
        <v>4.098020770463485</v>
      </c>
      <c r="I54" s="84">
        <f>'Input quaterly CSV'!AD19/'Input quaterly CSV'!AD31</f>
        <v>3.5456801238880686</v>
      </c>
      <c r="J54" s="84">
        <f>'Input quaterly CSV'!AE19/'Input quaterly CSV'!AE31</f>
        <v>4.03478634313936</v>
      </c>
      <c r="K54" s="84">
        <f>'Input quaterly CSV'!AF19/'Input quaterly CSV'!AF31</f>
        <v>3.947253774644222</v>
      </c>
    </row>
    <row r="55" spans="1:12">
      <c r="A55" s="7"/>
      <c r="B55" s="69" t="s">
        <v>554</v>
      </c>
      <c r="C55" s="81" t="s">
        <v>40</v>
      </c>
      <c r="D55" s="90">
        <f>('Input quaterly CSV'!Y19-'Input quaterly CSV'!Y23)/'Input quaterly CSV'!Y31</f>
        <v>2.0767487608999526</v>
      </c>
      <c r="E55" s="90">
        <f>('Input quaterly CSV'!Z19-'Input quaterly CSV'!Z23)/'Input quaterly CSV'!Z31</f>
        <v>2.3162740647330811</v>
      </c>
      <c r="F55" s="90">
        <f>('Input quaterly CSV'!AA19-'Input quaterly CSV'!AA23)/'Input quaterly CSV'!AA31</f>
        <v>2.8899948569846106</v>
      </c>
      <c r="G55" s="90">
        <f>('Input quaterly CSV'!AB19-'Input quaterly CSV'!AB23)/'Input quaterly CSV'!AB31</f>
        <v>2.5088036506091522</v>
      </c>
      <c r="H55" s="90">
        <f>('Input quaterly CSV'!AD19-'Input quaterly CSV'!AC23)/'Input quaterly CSV'!AC31</f>
        <v>3.4174613415471704</v>
      </c>
      <c r="I55" s="90">
        <f>('Input quaterly CSV'!AD19-'Input quaterly CSV'!AD23)/'Input quaterly CSV'!AD31</f>
        <v>2.8475420463139698</v>
      </c>
      <c r="J55" s="90">
        <f>('Input quaterly CSV'!AE19-'Input quaterly CSV'!AE23)/'Input quaterly CSV'!AE31</f>
        <v>3.1409647256329669</v>
      </c>
      <c r="K55" s="90">
        <f>('Input quaterly CSV'!AF19-'Input quaterly CSV'!AF23)/'Input quaterly CSV'!AF31</f>
        <v>3.232536397064139</v>
      </c>
    </row>
    <row r="56" spans="1:12">
      <c r="A56" s="7"/>
      <c r="B56" s="91" t="s">
        <v>555</v>
      </c>
      <c r="C56" s="70"/>
      <c r="D56" s="71"/>
      <c r="E56" s="71"/>
      <c r="F56" s="71"/>
      <c r="G56" s="71"/>
      <c r="H56" s="71"/>
      <c r="I56" s="71"/>
      <c r="J56" s="71"/>
      <c r="K56" s="71"/>
    </row>
    <row r="57" spans="1:12">
      <c r="A57" s="7"/>
      <c r="B57" s="69" t="s">
        <v>556</v>
      </c>
      <c r="C57" s="70" t="s">
        <v>45</v>
      </c>
      <c r="D57" s="71"/>
      <c r="E57" s="71"/>
      <c r="F57" s="71"/>
      <c r="G57" s="71"/>
      <c r="H57" s="71"/>
      <c r="I57" s="71"/>
      <c r="J57" s="71"/>
      <c r="K57" s="71">
        <f>'Tổng hợp'!D15</f>
        <v>29000</v>
      </c>
    </row>
    <row r="58" spans="1:12">
      <c r="A58" s="7"/>
      <c r="B58" s="69" t="s">
        <v>557</v>
      </c>
      <c r="C58" s="70" t="s">
        <v>38</v>
      </c>
      <c r="D58" s="71"/>
      <c r="E58" s="71"/>
      <c r="F58" s="71"/>
      <c r="G58" s="71"/>
      <c r="H58" s="71"/>
      <c r="I58" s="71"/>
      <c r="J58" s="71"/>
      <c r="K58" s="71">
        <f>K57*K35/1000000</f>
        <v>1281800</v>
      </c>
    </row>
    <row r="59" spans="1:12">
      <c r="A59" s="7"/>
      <c r="B59" s="69" t="s">
        <v>558</v>
      </c>
      <c r="C59" s="70" t="s">
        <v>40</v>
      </c>
      <c r="D59" s="71"/>
      <c r="E59" s="71"/>
      <c r="F59" s="71"/>
      <c r="G59" s="71"/>
      <c r="H59" s="71"/>
      <c r="I59" s="71"/>
      <c r="J59" s="71"/>
      <c r="K59" s="92">
        <f>K57/(SUM(H32:K32)*1000000/K35)</f>
        <v>4.9582429144472933</v>
      </c>
    </row>
    <row r="60" spans="1:12">
      <c r="A60" s="7"/>
      <c r="B60" s="69" t="s">
        <v>559</v>
      </c>
      <c r="C60" s="70" t="s">
        <v>40</v>
      </c>
      <c r="D60" s="71"/>
      <c r="E60" s="71"/>
      <c r="F60" s="71"/>
      <c r="G60" s="71"/>
      <c r="H60" s="71"/>
      <c r="I60" s="71"/>
      <c r="J60" s="71"/>
      <c r="K60" s="93">
        <f>K57/K40</f>
        <v>1.6041950865424328</v>
      </c>
    </row>
  </sheetData>
  <mergeCells count="3">
    <mergeCell ref="I2:K2"/>
    <mergeCell ref="I3:K19"/>
    <mergeCell ref="I20:K20"/>
  </mergeCells>
  <conditionalFormatting sqref="E16:G18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H42:K42 H44:K44 H46:K4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30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pane xSplit="3" ySplit="1" topLeftCell="D2" activePane="bottomRight" state="frozen"/>
      <selection activeCell="F42" sqref="F42"/>
      <selection pane="topRight" activeCell="F42" sqref="F42"/>
      <selection pane="bottomLeft" activeCell="F42" sqref="F42"/>
      <selection pane="bottomRight" activeCell="A39" sqref="A1:G39"/>
    </sheetView>
  </sheetViews>
  <sheetFormatPr defaultColWidth="8.85546875" defaultRowHeight="15"/>
  <cols>
    <col min="1" max="3" width="8.85546875" style="15"/>
    <col min="4" max="7" width="16.140625" style="15" customWidth="1"/>
    <col min="8" max="8" width="8.85546875" style="15"/>
    <col min="9" max="12" width="10.140625" style="15" bestFit="1" customWidth="1"/>
    <col min="13" max="13" width="8.85546875" style="15"/>
    <col min="14" max="17" width="14.140625" style="2" bestFit="1" customWidth="1"/>
    <col min="18" max="18" width="9.140625" style="15" bestFit="1" customWidth="1"/>
    <col min="19" max="16384" width="8.85546875" style="15"/>
  </cols>
  <sheetData>
    <row r="1" spans="1:17" ht="49.5" customHeight="1">
      <c r="A1" s="129" t="s">
        <v>0</v>
      </c>
      <c r="B1" s="130"/>
      <c r="C1" s="131"/>
      <c r="D1" s="55" t="s">
        <v>1512</v>
      </c>
      <c r="E1" s="55" t="s">
        <v>1513</v>
      </c>
      <c r="F1" s="55" t="s">
        <v>1514</v>
      </c>
      <c r="G1" s="55" t="s">
        <v>1574</v>
      </c>
      <c r="I1" s="15" t="str">
        <f>REPLACE(D1,9,27,"")</f>
        <v>Năm 2014</v>
      </c>
      <c r="J1" s="15" t="str">
        <f>REPLACE(E1,9,27,"")</f>
        <v>Năm 2015</v>
      </c>
      <c r="K1" s="15" t="str">
        <f>REPLACE(F1,9,27,"")</f>
        <v>Năm 2016</v>
      </c>
      <c r="L1" s="15" t="str">
        <f>REPLACE(G1,9,27,"")</f>
        <v>Năm 2017</v>
      </c>
      <c r="N1" s="2" t="str">
        <f>I1</f>
        <v>Năm 2014</v>
      </c>
      <c r="O1" s="2" t="str">
        <f>J1</f>
        <v>Năm 2015</v>
      </c>
      <c r="P1" s="2" t="str">
        <f>K1</f>
        <v>Năm 2016</v>
      </c>
      <c r="Q1" s="2" t="str">
        <f>L1</f>
        <v>Năm 2017</v>
      </c>
    </row>
    <row r="2" spans="1:17" ht="49.5" customHeight="1" thickBot="1">
      <c r="A2" s="132"/>
      <c r="B2" s="133"/>
      <c r="C2" s="134"/>
      <c r="D2" s="56" t="s">
        <v>1680</v>
      </c>
      <c r="E2" s="56" t="s">
        <v>1680</v>
      </c>
      <c r="F2" s="56" t="s">
        <v>1680</v>
      </c>
      <c r="G2" s="56" t="s">
        <v>1680</v>
      </c>
    </row>
    <row r="3" spans="1:17" ht="45" customHeight="1" thickBot="1">
      <c r="A3" s="135" t="s">
        <v>1</v>
      </c>
      <c r="B3" s="136"/>
      <c r="C3" s="57"/>
      <c r="D3" s="63">
        <v>1550909</v>
      </c>
      <c r="E3" s="63">
        <v>1546381</v>
      </c>
      <c r="F3" s="63">
        <v>1541132</v>
      </c>
      <c r="G3" s="63">
        <v>1465857</v>
      </c>
      <c r="I3" s="16">
        <f>REPLACE(D3,1,3,"")/1</f>
        <v>909</v>
      </c>
      <c r="J3" s="16">
        <f t="shared" ref="J3:L16" si="0">REPLACE(E3,1,3,"")/1</f>
        <v>6381</v>
      </c>
      <c r="K3" s="16">
        <f t="shared" si="0"/>
        <v>1132</v>
      </c>
      <c r="L3" s="16">
        <f t="shared" si="0"/>
        <v>5857</v>
      </c>
      <c r="N3" s="2">
        <f>D3</f>
        <v>1550909</v>
      </c>
      <c r="O3" s="2">
        <f t="shared" ref="O3:Q17" si="1">E3</f>
        <v>1546381</v>
      </c>
      <c r="P3" s="2">
        <f t="shared" si="1"/>
        <v>1541132</v>
      </c>
      <c r="Q3" s="2">
        <f t="shared" si="1"/>
        <v>1465857</v>
      </c>
    </row>
    <row r="4" spans="1:17" ht="61.5" customHeight="1" thickBot="1">
      <c r="A4" s="127" t="s">
        <v>2</v>
      </c>
      <c r="B4" s="128"/>
      <c r="C4" s="57"/>
      <c r="D4" s="64">
        <v>1185360</v>
      </c>
      <c r="E4" s="64">
        <v>1201955</v>
      </c>
      <c r="F4" s="64">
        <v>1141678</v>
      </c>
      <c r="G4" s="64">
        <v>1049885</v>
      </c>
      <c r="I4" s="16">
        <f t="shared" ref="I4:I16" si="2">REPLACE(D4,1,3,"")/1</f>
        <v>5360</v>
      </c>
      <c r="J4" s="16">
        <f t="shared" si="0"/>
        <v>1955</v>
      </c>
      <c r="K4" s="16">
        <f t="shared" si="0"/>
        <v>1678</v>
      </c>
      <c r="L4" s="16">
        <f t="shared" si="0"/>
        <v>9885</v>
      </c>
      <c r="N4" s="2">
        <f t="shared" ref="N4:Q38" si="3">D4</f>
        <v>1185360</v>
      </c>
      <c r="O4" s="2">
        <f t="shared" si="1"/>
        <v>1201955</v>
      </c>
      <c r="P4" s="2">
        <f t="shared" si="1"/>
        <v>1141678</v>
      </c>
      <c r="Q4" s="2">
        <f t="shared" si="1"/>
        <v>1049885</v>
      </c>
    </row>
    <row r="5" spans="1:17" ht="61.5" customHeight="1" thickBot="1">
      <c r="A5" s="137" t="s">
        <v>3</v>
      </c>
      <c r="B5" s="138"/>
      <c r="C5" s="57"/>
      <c r="D5" s="63">
        <v>365549</v>
      </c>
      <c r="E5" s="63">
        <v>344425</v>
      </c>
      <c r="F5" s="63">
        <v>399454</v>
      </c>
      <c r="G5" s="63">
        <v>415972</v>
      </c>
      <c r="I5" s="16">
        <f t="shared" si="2"/>
        <v>549</v>
      </c>
      <c r="J5" s="16">
        <f t="shared" si="0"/>
        <v>425</v>
      </c>
      <c r="K5" s="16">
        <f t="shared" si="0"/>
        <v>454</v>
      </c>
      <c r="L5" s="16">
        <f t="shared" si="0"/>
        <v>972</v>
      </c>
      <c r="N5" s="2">
        <f t="shared" si="3"/>
        <v>365549</v>
      </c>
      <c r="O5" s="2">
        <f t="shared" si="1"/>
        <v>344425</v>
      </c>
      <c r="P5" s="2">
        <f t="shared" si="1"/>
        <v>399454</v>
      </c>
      <c r="Q5" s="2">
        <f t="shared" si="1"/>
        <v>415972</v>
      </c>
    </row>
    <row r="6" spans="1:17" ht="36" customHeight="1" thickBot="1">
      <c r="A6" s="127" t="s">
        <v>4</v>
      </c>
      <c r="B6" s="128"/>
      <c r="C6" s="57"/>
      <c r="D6" s="64">
        <v>6892</v>
      </c>
      <c r="E6" s="64">
        <v>11624</v>
      </c>
      <c r="F6" s="64">
        <v>19383</v>
      </c>
      <c r="G6" s="64">
        <v>24292</v>
      </c>
      <c r="I6" s="16">
        <f t="shared" si="2"/>
        <v>2</v>
      </c>
      <c r="J6" s="16">
        <f t="shared" si="0"/>
        <v>24</v>
      </c>
      <c r="K6" s="16">
        <f t="shared" si="0"/>
        <v>83</v>
      </c>
      <c r="L6" s="16">
        <f t="shared" si="0"/>
        <v>92</v>
      </c>
      <c r="N6" s="2">
        <f t="shared" si="3"/>
        <v>6892</v>
      </c>
      <c r="O6" s="2">
        <f t="shared" si="1"/>
        <v>11624</v>
      </c>
      <c r="P6" s="2">
        <f t="shared" si="1"/>
        <v>19383</v>
      </c>
      <c r="Q6" s="2">
        <f t="shared" si="1"/>
        <v>24292</v>
      </c>
    </row>
    <row r="7" spans="1:17" ht="24" customHeight="1" thickBot="1">
      <c r="A7" s="127" t="s">
        <v>5</v>
      </c>
      <c r="B7" s="128"/>
      <c r="C7" s="57"/>
      <c r="D7" s="64">
        <v>16108</v>
      </c>
      <c r="E7" s="64">
        <v>10596</v>
      </c>
      <c r="F7" s="64">
        <v>8810</v>
      </c>
      <c r="G7" s="64">
        <v>4356</v>
      </c>
      <c r="I7" s="16">
        <f t="shared" si="2"/>
        <v>8</v>
      </c>
      <c r="J7" s="16">
        <f t="shared" si="0"/>
        <v>96</v>
      </c>
      <c r="K7" s="16">
        <f t="shared" si="0"/>
        <v>0</v>
      </c>
      <c r="L7" s="16">
        <f t="shared" si="0"/>
        <v>6</v>
      </c>
      <c r="N7" s="2">
        <f t="shared" si="3"/>
        <v>16108</v>
      </c>
      <c r="O7" s="2">
        <f t="shared" si="1"/>
        <v>10596</v>
      </c>
      <c r="P7" s="2">
        <f t="shared" si="1"/>
        <v>8810</v>
      </c>
      <c r="Q7" s="2">
        <f t="shared" si="1"/>
        <v>4356</v>
      </c>
    </row>
    <row r="8" spans="1:17" ht="24" customHeight="1" thickBot="1">
      <c r="A8" s="127" t="s">
        <v>6</v>
      </c>
      <c r="B8" s="128"/>
      <c r="C8" s="57"/>
      <c r="D8" s="64">
        <v>56987</v>
      </c>
      <c r="E8" s="64">
        <v>68257</v>
      </c>
      <c r="F8" s="64">
        <v>76744</v>
      </c>
      <c r="G8" s="64">
        <v>73656</v>
      </c>
      <c r="I8" s="16">
        <f t="shared" si="2"/>
        <v>87</v>
      </c>
      <c r="J8" s="16">
        <f t="shared" si="0"/>
        <v>57</v>
      </c>
      <c r="K8" s="16">
        <f t="shared" si="0"/>
        <v>44</v>
      </c>
      <c r="L8" s="16">
        <f t="shared" si="0"/>
        <v>56</v>
      </c>
      <c r="N8" s="2">
        <f t="shared" si="3"/>
        <v>56987</v>
      </c>
      <c r="O8" s="2">
        <f t="shared" si="1"/>
        <v>68257</v>
      </c>
      <c r="P8" s="2">
        <f t="shared" si="1"/>
        <v>76744</v>
      </c>
      <c r="Q8" s="2">
        <f t="shared" si="1"/>
        <v>73656</v>
      </c>
    </row>
    <row r="9" spans="1:17" ht="37.5" customHeight="1" thickBot="1">
      <c r="A9" s="127" t="s">
        <v>7</v>
      </c>
      <c r="B9" s="128"/>
      <c r="C9" s="57"/>
      <c r="D9" s="64">
        <v>93586</v>
      </c>
      <c r="E9" s="64">
        <v>66637</v>
      </c>
      <c r="F9" s="64">
        <v>98708</v>
      </c>
      <c r="G9" s="64">
        <v>51731</v>
      </c>
      <c r="I9" s="16">
        <f t="shared" si="2"/>
        <v>86</v>
      </c>
      <c r="J9" s="16">
        <f t="shared" si="0"/>
        <v>37</v>
      </c>
      <c r="K9" s="16">
        <f t="shared" si="0"/>
        <v>8</v>
      </c>
      <c r="L9" s="16">
        <f t="shared" si="0"/>
        <v>31</v>
      </c>
      <c r="N9" s="2">
        <f t="shared" si="3"/>
        <v>93586</v>
      </c>
      <c r="O9" s="2">
        <f t="shared" si="1"/>
        <v>66637</v>
      </c>
      <c r="P9" s="2">
        <f t="shared" si="1"/>
        <v>98708</v>
      </c>
      <c r="Q9" s="2">
        <f t="shared" si="1"/>
        <v>51731</v>
      </c>
    </row>
    <row r="10" spans="1:17" ht="61.5" customHeight="1" thickBot="1">
      <c r="A10" s="137" t="s">
        <v>8</v>
      </c>
      <c r="B10" s="138"/>
      <c r="C10" s="57"/>
      <c r="D10" s="63">
        <v>205761</v>
      </c>
      <c r="E10" s="63">
        <v>210559</v>
      </c>
      <c r="F10" s="63">
        <v>234576</v>
      </c>
      <c r="G10" s="63">
        <v>310522</v>
      </c>
      <c r="I10" s="16">
        <f t="shared" si="2"/>
        <v>761</v>
      </c>
      <c r="J10" s="16">
        <f t="shared" si="0"/>
        <v>559</v>
      </c>
      <c r="K10" s="16">
        <f t="shared" si="0"/>
        <v>576</v>
      </c>
      <c r="L10" s="16">
        <f t="shared" si="0"/>
        <v>522</v>
      </c>
      <c r="N10" s="2">
        <f t="shared" si="3"/>
        <v>205761</v>
      </c>
      <c r="O10" s="2">
        <f t="shared" si="1"/>
        <v>210559</v>
      </c>
      <c r="P10" s="2">
        <f t="shared" si="1"/>
        <v>234576</v>
      </c>
      <c r="Q10" s="2">
        <f t="shared" si="1"/>
        <v>310522</v>
      </c>
    </row>
    <row r="11" spans="1:17" ht="36" customHeight="1" thickBot="1">
      <c r="A11" s="127" t="s">
        <v>9</v>
      </c>
      <c r="B11" s="128"/>
      <c r="C11" s="57"/>
      <c r="D11" s="64">
        <v>2043</v>
      </c>
      <c r="E11" s="64">
        <v>-14073</v>
      </c>
      <c r="F11" s="64">
        <v>-13094</v>
      </c>
      <c r="G11" s="64">
        <v>-2272</v>
      </c>
      <c r="I11" s="16">
        <f t="shared" si="2"/>
        <v>3</v>
      </c>
      <c r="J11" s="16">
        <f t="shared" si="0"/>
        <v>73</v>
      </c>
      <c r="K11" s="16">
        <f t="shared" si="0"/>
        <v>94</v>
      </c>
      <c r="L11" s="16">
        <f t="shared" si="0"/>
        <v>72</v>
      </c>
      <c r="N11" s="2">
        <f t="shared" si="3"/>
        <v>2043</v>
      </c>
      <c r="O11" s="2">
        <f t="shared" si="1"/>
        <v>-14073</v>
      </c>
      <c r="P11" s="2">
        <f t="shared" si="1"/>
        <v>-13094</v>
      </c>
      <c r="Q11" s="2">
        <f t="shared" si="1"/>
        <v>-2272</v>
      </c>
    </row>
    <row r="12" spans="1:17" ht="45" customHeight="1" thickBot="1">
      <c r="A12" s="127" t="s">
        <v>10</v>
      </c>
      <c r="B12" s="128"/>
      <c r="C12" s="57"/>
      <c r="D12" s="65"/>
      <c r="E12" s="65"/>
      <c r="F12" s="65"/>
      <c r="G12" s="65"/>
      <c r="I12" s="16" t="e">
        <f t="shared" si="2"/>
        <v>#VALUE!</v>
      </c>
      <c r="J12" s="16" t="e">
        <f t="shared" si="0"/>
        <v>#VALUE!</v>
      </c>
      <c r="K12" s="16" t="e">
        <f t="shared" si="0"/>
        <v>#VALUE!</v>
      </c>
      <c r="L12" s="16" t="e">
        <f t="shared" si="0"/>
        <v>#VALUE!</v>
      </c>
      <c r="N12" s="2">
        <f t="shared" si="3"/>
        <v>0</v>
      </c>
      <c r="O12" s="2">
        <f t="shared" si="1"/>
        <v>0</v>
      </c>
      <c r="P12" s="2">
        <f t="shared" si="1"/>
        <v>0</v>
      </c>
      <c r="Q12" s="2">
        <f t="shared" si="1"/>
        <v>0</v>
      </c>
    </row>
    <row r="13" spans="1:17" ht="37.5" customHeight="1" thickBot="1">
      <c r="A13" s="137" t="s">
        <v>11</v>
      </c>
      <c r="B13" s="138"/>
      <c r="C13" s="57"/>
      <c r="D13" s="63">
        <v>207804</v>
      </c>
      <c r="E13" s="63">
        <v>196487</v>
      </c>
      <c r="F13" s="63">
        <v>221482</v>
      </c>
      <c r="G13" s="63">
        <v>308250</v>
      </c>
      <c r="I13" s="16">
        <f t="shared" si="2"/>
        <v>804</v>
      </c>
      <c r="J13" s="16">
        <f t="shared" si="0"/>
        <v>487</v>
      </c>
      <c r="K13" s="16">
        <f t="shared" si="0"/>
        <v>482</v>
      </c>
      <c r="L13" s="16">
        <f t="shared" si="0"/>
        <v>250</v>
      </c>
      <c r="N13" s="2">
        <f t="shared" si="3"/>
        <v>207804</v>
      </c>
      <c r="O13" s="2">
        <f t="shared" si="1"/>
        <v>196487</v>
      </c>
      <c r="P13" s="2">
        <f t="shared" si="1"/>
        <v>221482</v>
      </c>
      <c r="Q13" s="2">
        <f t="shared" si="1"/>
        <v>308250</v>
      </c>
    </row>
    <row r="14" spans="1:17" ht="61.5" customHeight="1" thickBot="1">
      <c r="A14" s="137" t="s">
        <v>12</v>
      </c>
      <c r="B14" s="138"/>
      <c r="C14" s="57"/>
      <c r="D14" s="63">
        <v>158272</v>
      </c>
      <c r="E14" s="63">
        <v>150257</v>
      </c>
      <c r="F14" s="63">
        <v>174474</v>
      </c>
      <c r="G14" s="63">
        <v>245793</v>
      </c>
      <c r="I14" s="16">
        <f t="shared" si="2"/>
        <v>272</v>
      </c>
      <c r="J14" s="16">
        <f t="shared" si="0"/>
        <v>257</v>
      </c>
      <c r="K14" s="16">
        <f t="shared" si="0"/>
        <v>474</v>
      </c>
      <c r="L14" s="16">
        <f t="shared" si="0"/>
        <v>793</v>
      </c>
      <c r="N14" s="2">
        <f t="shared" si="3"/>
        <v>158272</v>
      </c>
      <c r="O14" s="2">
        <f t="shared" si="1"/>
        <v>150257</v>
      </c>
      <c r="P14" s="2">
        <f t="shared" si="1"/>
        <v>174474</v>
      </c>
      <c r="Q14" s="2">
        <f t="shared" si="1"/>
        <v>245793</v>
      </c>
    </row>
    <row r="15" spans="1:17" ht="61.5" customHeight="1" thickBot="1">
      <c r="A15" s="137" t="s">
        <v>13</v>
      </c>
      <c r="B15" s="138"/>
      <c r="C15" s="57"/>
      <c r="D15" s="63">
        <v>140303</v>
      </c>
      <c r="E15" s="63">
        <v>133371</v>
      </c>
      <c r="F15" s="63">
        <v>170407</v>
      </c>
      <c r="G15" s="63">
        <v>240235</v>
      </c>
      <c r="I15" s="16">
        <f t="shared" si="2"/>
        <v>303</v>
      </c>
      <c r="J15" s="16">
        <f t="shared" si="0"/>
        <v>371</v>
      </c>
      <c r="K15" s="16">
        <f t="shared" si="0"/>
        <v>407</v>
      </c>
      <c r="L15" s="16">
        <f t="shared" si="0"/>
        <v>235</v>
      </c>
      <c r="N15" s="2">
        <f t="shared" si="3"/>
        <v>140303</v>
      </c>
      <c r="O15" s="2">
        <f t="shared" si="1"/>
        <v>133371</v>
      </c>
      <c r="P15" s="2">
        <f t="shared" si="1"/>
        <v>170407</v>
      </c>
      <c r="Q15" s="2">
        <f t="shared" si="1"/>
        <v>240235</v>
      </c>
    </row>
    <row r="16" spans="1:17" ht="37.5" customHeight="1" thickBot="1">
      <c r="A16" s="127" t="s">
        <v>14</v>
      </c>
      <c r="B16" s="128"/>
      <c r="C16" s="57"/>
      <c r="D16" s="65"/>
      <c r="E16" s="64">
        <v>3017</v>
      </c>
      <c r="F16" s="64">
        <v>3855</v>
      </c>
      <c r="G16" s="64">
        <v>5015</v>
      </c>
      <c r="I16" s="16" t="e">
        <f t="shared" si="2"/>
        <v>#VALUE!</v>
      </c>
      <c r="J16" s="16">
        <f t="shared" si="0"/>
        <v>7</v>
      </c>
      <c r="K16" s="16">
        <f t="shared" si="0"/>
        <v>5</v>
      </c>
      <c r="L16" s="16">
        <f t="shared" si="0"/>
        <v>5</v>
      </c>
      <c r="N16" s="2">
        <f t="shared" si="3"/>
        <v>0</v>
      </c>
      <c r="O16" s="2">
        <f t="shared" si="1"/>
        <v>3017</v>
      </c>
      <c r="P16" s="2">
        <f t="shared" si="1"/>
        <v>3855</v>
      </c>
      <c r="Q16" s="2">
        <f t="shared" si="1"/>
        <v>5015</v>
      </c>
    </row>
    <row r="17" spans="1:17" ht="24" customHeight="1" thickBot="1">
      <c r="A17" s="139"/>
      <c r="B17" s="139"/>
      <c r="C17" s="139"/>
      <c r="D17" s="139"/>
      <c r="E17" s="139"/>
      <c r="F17" s="139"/>
      <c r="G17" s="139"/>
      <c r="N17" s="2">
        <f t="shared" si="3"/>
        <v>0</v>
      </c>
      <c r="O17" s="2">
        <f t="shared" si="1"/>
        <v>0</v>
      </c>
      <c r="P17" s="2">
        <f t="shared" si="1"/>
        <v>0</v>
      </c>
      <c r="Q17" s="2">
        <f t="shared" si="1"/>
        <v>0</v>
      </c>
    </row>
    <row r="18" spans="1:17" ht="24" customHeight="1" thickBot="1">
      <c r="A18" s="140" t="s">
        <v>15</v>
      </c>
      <c r="B18" s="141"/>
      <c r="C18" s="142"/>
      <c r="D18" s="61" t="s">
        <v>1681</v>
      </c>
      <c r="E18" s="61" t="s">
        <v>1682</v>
      </c>
      <c r="F18" s="61" t="s">
        <v>1683</v>
      </c>
      <c r="G18" s="61" t="s">
        <v>1684</v>
      </c>
      <c r="I18" s="15" t="str">
        <f>REPLACE(D18,9,27,"")</f>
        <v>Năm 2014</v>
      </c>
      <c r="J18" s="15" t="str">
        <f>REPLACE(E18,9,27,"")</f>
        <v>Năm 2015</v>
      </c>
      <c r="K18" s="15" t="str">
        <f>REPLACE(F18,9,27,"")</f>
        <v>Năm 2016</v>
      </c>
      <c r="L18" s="15" t="str">
        <f>REPLACE(G18,9,27,"")</f>
        <v>Năm 2017</v>
      </c>
      <c r="N18" s="2" t="str">
        <f>I18</f>
        <v>Năm 2014</v>
      </c>
      <c r="O18" s="2" t="str">
        <f>J18</f>
        <v>Năm 2015</v>
      </c>
      <c r="P18" s="2" t="str">
        <f>K18</f>
        <v>Năm 2016</v>
      </c>
      <c r="Q18" s="2" t="str">
        <f>L18</f>
        <v>Năm 2017</v>
      </c>
    </row>
    <row r="19" spans="1:17" ht="24" customHeight="1" thickBot="1">
      <c r="A19" s="135" t="s">
        <v>16</v>
      </c>
      <c r="B19" s="136"/>
      <c r="C19" s="57"/>
      <c r="D19" s="63">
        <v>641041</v>
      </c>
      <c r="E19" s="63">
        <v>808401</v>
      </c>
      <c r="F19" s="63">
        <v>898292</v>
      </c>
      <c r="G19" s="63">
        <v>986052</v>
      </c>
      <c r="I19" s="16">
        <f t="shared" ref="I19:L38" si="4">REPLACE(D19,1,3,"")/1</f>
        <v>41</v>
      </c>
      <c r="J19" s="16">
        <f t="shared" si="4"/>
        <v>401</v>
      </c>
      <c r="K19" s="16">
        <f t="shared" si="4"/>
        <v>292</v>
      </c>
      <c r="L19" s="16">
        <f t="shared" si="4"/>
        <v>52</v>
      </c>
      <c r="N19" s="2">
        <f t="shared" si="3"/>
        <v>641041</v>
      </c>
      <c r="O19" s="2">
        <f t="shared" si="3"/>
        <v>808401</v>
      </c>
      <c r="P19" s="2">
        <f t="shared" si="3"/>
        <v>898292</v>
      </c>
      <c r="Q19" s="2">
        <f t="shared" si="3"/>
        <v>986052</v>
      </c>
    </row>
    <row r="20" spans="1:17" ht="61.5" customHeight="1" thickBot="1">
      <c r="A20" s="127" t="s">
        <v>17</v>
      </c>
      <c r="B20" s="128"/>
      <c r="C20" s="57"/>
      <c r="D20" s="64">
        <v>261019</v>
      </c>
      <c r="E20" s="64">
        <v>296640</v>
      </c>
      <c r="F20" s="64">
        <v>483084</v>
      </c>
      <c r="G20" s="64">
        <v>485244</v>
      </c>
      <c r="I20" s="16">
        <f t="shared" si="4"/>
        <v>19</v>
      </c>
      <c r="J20" s="16">
        <f t="shared" si="4"/>
        <v>640</v>
      </c>
      <c r="K20" s="16">
        <f t="shared" si="4"/>
        <v>84</v>
      </c>
      <c r="L20" s="16">
        <f t="shared" si="4"/>
        <v>244</v>
      </c>
      <c r="N20" s="2">
        <f t="shared" si="3"/>
        <v>261019</v>
      </c>
      <c r="O20" s="2">
        <f t="shared" si="3"/>
        <v>296640</v>
      </c>
      <c r="P20" s="2">
        <f t="shared" si="3"/>
        <v>483084</v>
      </c>
      <c r="Q20" s="2">
        <f t="shared" si="3"/>
        <v>485244</v>
      </c>
    </row>
    <row r="21" spans="1:17" ht="30" customHeight="1" thickBot="1">
      <c r="A21" s="127" t="s">
        <v>18</v>
      </c>
      <c r="B21" s="128"/>
      <c r="C21" s="57"/>
      <c r="D21" s="65"/>
      <c r="E21" s="65">
        <v>550</v>
      </c>
      <c r="F21" s="65"/>
      <c r="G21" s="64">
        <v>100000</v>
      </c>
      <c r="I21" s="16" t="e">
        <f t="shared" si="4"/>
        <v>#VALUE!</v>
      </c>
      <c r="J21" s="16" t="e">
        <f t="shared" si="4"/>
        <v>#VALUE!</v>
      </c>
      <c r="K21" s="16" t="e">
        <f t="shared" si="4"/>
        <v>#VALUE!</v>
      </c>
      <c r="L21" s="16">
        <f t="shared" si="4"/>
        <v>0</v>
      </c>
      <c r="N21" s="2">
        <f t="shared" si="3"/>
        <v>0</v>
      </c>
      <c r="O21" s="2">
        <f t="shared" si="3"/>
        <v>550</v>
      </c>
      <c r="P21" s="2">
        <f t="shared" si="3"/>
        <v>0</v>
      </c>
      <c r="Q21" s="2">
        <f t="shared" si="3"/>
        <v>100000</v>
      </c>
    </row>
    <row r="22" spans="1:17" ht="30" customHeight="1" thickBot="1">
      <c r="A22" s="127" t="s">
        <v>19</v>
      </c>
      <c r="B22" s="128"/>
      <c r="C22" s="57"/>
      <c r="D22" s="64">
        <v>138575</v>
      </c>
      <c r="E22" s="64">
        <v>223819</v>
      </c>
      <c r="F22" s="64">
        <v>197829</v>
      </c>
      <c r="G22" s="64">
        <v>197611</v>
      </c>
      <c r="I22" s="16">
        <f t="shared" si="4"/>
        <v>575</v>
      </c>
      <c r="J22" s="16">
        <f t="shared" si="4"/>
        <v>819</v>
      </c>
      <c r="K22" s="16">
        <f t="shared" si="4"/>
        <v>829</v>
      </c>
      <c r="L22" s="16">
        <f t="shared" si="4"/>
        <v>611</v>
      </c>
      <c r="N22" s="2">
        <f t="shared" si="3"/>
        <v>138575</v>
      </c>
      <c r="O22" s="2">
        <f t="shared" si="3"/>
        <v>223819</v>
      </c>
      <c r="P22" s="2">
        <f t="shared" si="3"/>
        <v>197829</v>
      </c>
      <c r="Q22" s="2">
        <f t="shared" si="3"/>
        <v>197611</v>
      </c>
    </row>
    <row r="23" spans="1:17" ht="24" customHeight="1" thickBot="1">
      <c r="A23" s="127" t="s">
        <v>20</v>
      </c>
      <c r="B23" s="128"/>
      <c r="C23" s="57"/>
      <c r="D23" s="64">
        <v>227002</v>
      </c>
      <c r="E23" s="64">
        <v>257415</v>
      </c>
      <c r="F23" s="64">
        <v>207672</v>
      </c>
      <c r="G23" s="64">
        <v>193630</v>
      </c>
      <c r="I23" s="16">
        <f t="shared" si="4"/>
        <v>2</v>
      </c>
      <c r="J23" s="16">
        <f t="shared" si="4"/>
        <v>415</v>
      </c>
      <c r="K23" s="16">
        <f t="shared" si="4"/>
        <v>672</v>
      </c>
      <c r="L23" s="16">
        <f t="shared" si="4"/>
        <v>630</v>
      </c>
      <c r="N23" s="2">
        <f t="shared" si="3"/>
        <v>227002</v>
      </c>
      <c r="O23" s="2">
        <f t="shared" si="3"/>
        <v>257415</v>
      </c>
      <c r="P23" s="2">
        <f t="shared" si="3"/>
        <v>207672</v>
      </c>
      <c r="Q23" s="2">
        <f t="shared" si="3"/>
        <v>193630</v>
      </c>
    </row>
    <row r="24" spans="1:17" ht="30" customHeight="1" thickBot="1">
      <c r="A24" s="127" t="s">
        <v>21</v>
      </c>
      <c r="B24" s="128"/>
      <c r="C24" s="57"/>
      <c r="D24" s="64">
        <v>14445</v>
      </c>
      <c r="E24" s="64">
        <v>29977</v>
      </c>
      <c r="F24" s="64">
        <v>9707</v>
      </c>
      <c r="G24" s="64">
        <v>9567</v>
      </c>
      <c r="I24" s="16">
        <f t="shared" si="4"/>
        <v>45</v>
      </c>
      <c r="J24" s="16">
        <f t="shared" si="4"/>
        <v>77</v>
      </c>
      <c r="K24" s="16">
        <f t="shared" si="4"/>
        <v>7</v>
      </c>
      <c r="L24" s="16">
        <f t="shared" si="4"/>
        <v>7</v>
      </c>
      <c r="N24" s="2">
        <f t="shared" si="3"/>
        <v>14445</v>
      </c>
      <c r="O24" s="2">
        <f t="shared" si="3"/>
        <v>29977</v>
      </c>
      <c r="P24" s="2">
        <f t="shared" si="3"/>
        <v>9707</v>
      </c>
      <c r="Q24" s="2">
        <f t="shared" si="3"/>
        <v>9567</v>
      </c>
    </row>
    <row r="25" spans="1:17" ht="15" customHeight="1" thickBot="1">
      <c r="A25" s="137" t="s">
        <v>22</v>
      </c>
      <c r="B25" s="138"/>
      <c r="C25" s="57"/>
      <c r="D25" s="63">
        <v>330347</v>
      </c>
      <c r="E25" s="63">
        <v>203279</v>
      </c>
      <c r="F25" s="63">
        <v>111383</v>
      </c>
      <c r="G25" s="63">
        <v>102775</v>
      </c>
      <c r="I25" s="16">
        <f t="shared" si="4"/>
        <v>347</v>
      </c>
      <c r="J25" s="16">
        <f t="shared" si="4"/>
        <v>279</v>
      </c>
      <c r="K25" s="16">
        <f t="shared" si="4"/>
        <v>383</v>
      </c>
      <c r="L25" s="16">
        <f t="shared" si="4"/>
        <v>775</v>
      </c>
      <c r="N25" s="2">
        <f t="shared" si="3"/>
        <v>330347</v>
      </c>
      <c r="O25" s="2">
        <f t="shared" si="3"/>
        <v>203279</v>
      </c>
      <c r="P25" s="2">
        <f t="shared" si="3"/>
        <v>111383</v>
      </c>
      <c r="Q25" s="2">
        <f t="shared" si="3"/>
        <v>102775</v>
      </c>
    </row>
    <row r="26" spans="1:17" ht="25.5" customHeight="1" thickBot="1">
      <c r="A26" s="127" t="s">
        <v>23</v>
      </c>
      <c r="B26" s="128"/>
      <c r="C26" s="57"/>
      <c r="D26" s="64">
        <v>276528</v>
      </c>
      <c r="E26" s="64">
        <v>171059</v>
      </c>
      <c r="F26" s="64">
        <v>100838</v>
      </c>
      <c r="G26" s="64">
        <v>74279</v>
      </c>
      <c r="I26" s="16">
        <f t="shared" si="4"/>
        <v>528</v>
      </c>
      <c r="J26" s="16">
        <f t="shared" si="4"/>
        <v>59</v>
      </c>
      <c r="K26" s="16">
        <f t="shared" si="4"/>
        <v>838</v>
      </c>
      <c r="L26" s="16">
        <f t="shared" si="4"/>
        <v>79</v>
      </c>
      <c r="N26" s="2">
        <f t="shared" si="3"/>
        <v>276528</v>
      </c>
      <c r="O26" s="2">
        <f t="shared" si="3"/>
        <v>171059</v>
      </c>
      <c r="P26" s="2">
        <f t="shared" si="3"/>
        <v>100838</v>
      </c>
      <c r="Q26" s="2">
        <f t="shared" si="3"/>
        <v>74279</v>
      </c>
    </row>
    <row r="27" spans="1:17" ht="15.75" customHeight="1" thickBot="1">
      <c r="A27" s="127" t="s">
        <v>24</v>
      </c>
      <c r="B27" s="128"/>
      <c r="C27" s="57"/>
      <c r="D27" s="65"/>
      <c r="E27" s="65"/>
      <c r="F27" s="65"/>
      <c r="G27" s="65"/>
      <c r="I27" s="16" t="e">
        <f t="shared" si="4"/>
        <v>#VALUE!</v>
      </c>
      <c r="J27" s="16" t="e">
        <f t="shared" si="4"/>
        <v>#VALUE!</v>
      </c>
      <c r="K27" s="16" t="e">
        <f t="shared" si="4"/>
        <v>#VALUE!</v>
      </c>
      <c r="L27" s="16" t="e">
        <f t="shared" si="4"/>
        <v>#VALUE!</v>
      </c>
      <c r="N27" s="2">
        <f t="shared" si="3"/>
        <v>0</v>
      </c>
      <c r="O27" s="2">
        <f t="shared" si="3"/>
        <v>0</v>
      </c>
      <c r="P27" s="2">
        <f t="shared" si="3"/>
        <v>0</v>
      </c>
      <c r="Q27" s="2">
        <f t="shared" si="3"/>
        <v>0</v>
      </c>
    </row>
    <row r="28" spans="1:17" ht="30" customHeight="1" thickBot="1">
      <c r="A28" s="127" t="s">
        <v>25</v>
      </c>
      <c r="B28" s="128"/>
      <c r="C28" s="57"/>
      <c r="D28" s="65"/>
      <c r="E28" s="65"/>
      <c r="F28" s="65"/>
      <c r="G28" s="65"/>
      <c r="I28" s="16" t="e">
        <f t="shared" si="4"/>
        <v>#VALUE!</v>
      </c>
      <c r="J28" s="16" t="e">
        <f t="shared" si="4"/>
        <v>#VALUE!</v>
      </c>
      <c r="K28" s="16" t="e">
        <f t="shared" si="4"/>
        <v>#VALUE!</v>
      </c>
      <c r="L28" s="16" t="e">
        <f t="shared" si="4"/>
        <v>#VALUE!</v>
      </c>
      <c r="N28" s="2">
        <f t="shared" si="3"/>
        <v>0</v>
      </c>
      <c r="O28" s="2">
        <f t="shared" si="3"/>
        <v>0</v>
      </c>
      <c r="P28" s="2">
        <f t="shared" si="3"/>
        <v>0</v>
      </c>
      <c r="Q28" s="2">
        <f t="shared" si="3"/>
        <v>0</v>
      </c>
    </row>
    <row r="29" spans="1:17" ht="15" customHeight="1" thickBot="1">
      <c r="A29" s="137" t="s">
        <v>26</v>
      </c>
      <c r="B29" s="138"/>
      <c r="C29" s="57"/>
      <c r="D29" s="63">
        <v>971388</v>
      </c>
      <c r="E29" s="63">
        <v>1011680</v>
      </c>
      <c r="F29" s="63">
        <v>1009675</v>
      </c>
      <c r="G29" s="63">
        <v>1088827</v>
      </c>
      <c r="I29" s="16">
        <f t="shared" si="4"/>
        <v>388</v>
      </c>
      <c r="J29" s="16">
        <f t="shared" si="4"/>
        <v>1680</v>
      </c>
      <c r="K29" s="16">
        <f t="shared" si="4"/>
        <v>9675</v>
      </c>
      <c r="L29" s="16">
        <f t="shared" si="4"/>
        <v>8827</v>
      </c>
      <c r="N29" s="2">
        <f t="shared" si="3"/>
        <v>971388</v>
      </c>
      <c r="O29" s="2">
        <f t="shared" si="3"/>
        <v>1011680</v>
      </c>
      <c r="P29" s="2">
        <f t="shared" si="3"/>
        <v>1009675</v>
      </c>
      <c r="Q29" s="2">
        <f t="shared" si="3"/>
        <v>1088827</v>
      </c>
    </row>
    <row r="30" spans="1:17" ht="15" customHeight="1" thickBot="1">
      <c r="A30" s="137" t="s">
        <v>27</v>
      </c>
      <c r="B30" s="138"/>
      <c r="C30" s="57"/>
      <c r="D30" s="63">
        <v>350635</v>
      </c>
      <c r="E30" s="63">
        <v>388235</v>
      </c>
      <c r="F30" s="63">
        <v>302258</v>
      </c>
      <c r="G30" s="63">
        <v>269956</v>
      </c>
      <c r="I30" s="16">
        <f t="shared" si="4"/>
        <v>635</v>
      </c>
      <c r="J30" s="16">
        <f t="shared" si="4"/>
        <v>235</v>
      </c>
      <c r="K30" s="16">
        <f t="shared" si="4"/>
        <v>258</v>
      </c>
      <c r="L30" s="16">
        <f t="shared" si="4"/>
        <v>956</v>
      </c>
      <c r="N30" s="2">
        <f t="shared" si="3"/>
        <v>350635</v>
      </c>
      <c r="O30" s="2">
        <f t="shared" si="3"/>
        <v>388235</v>
      </c>
      <c r="P30" s="2">
        <f t="shared" si="3"/>
        <v>302258</v>
      </c>
      <c r="Q30" s="2">
        <f t="shared" si="3"/>
        <v>269956</v>
      </c>
    </row>
    <row r="31" spans="1:17" ht="15" customHeight="1" thickBot="1">
      <c r="A31" s="127" t="s">
        <v>28</v>
      </c>
      <c r="B31" s="128"/>
      <c r="C31" s="57"/>
      <c r="D31" s="64">
        <v>340083</v>
      </c>
      <c r="E31" s="64">
        <v>386143</v>
      </c>
      <c r="F31" s="64">
        <v>299820</v>
      </c>
      <c r="G31" s="64">
        <v>263935</v>
      </c>
      <c r="I31" s="16">
        <f t="shared" si="4"/>
        <v>83</v>
      </c>
      <c r="J31" s="16">
        <f t="shared" si="4"/>
        <v>143</v>
      </c>
      <c r="K31" s="16">
        <f t="shared" si="4"/>
        <v>820</v>
      </c>
      <c r="L31" s="16">
        <f t="shared" si="4"/>
        <v>935</v>
      </c>
      <c r="N31" s="2">
        <f t="shared" si="3"/>
        <v>340083</v>
      </c>
      <c r="O31" s="2">
        <f t="shared" si="3"/>
        <v>386143</v>
      </c>
      <c r="P31" s="2">
        <f t="shared" si="3"/>
        <v>299820</v>
      </c>
      <c r="Q31" s="2">
        <f t="shared" si="3"/>
        <v>263935</v>
      </c>
    </row>
    <row r="32" spans="1:17" ht="15.75" customHeight="1" thickBot="1">
      <c r="A32" s="127" t="s">
        <v>29</v>
      </c>
      <c r="B32" s="128"/>
      <c r="C32" s="57"/>
      <c r="D32" s="64">
        <v>10551</v>
      </c>
      <c r="E32" s="64">
        <v>2091</v>
      </c>
      <c r="F32" s="64">
        <v>2438</v>
      </c>
      <c r="G32" s="64">
        <v>6022</v>
      </c>
      <c r="I32" s="16">
        <f t="shared" si="4"/>
        <v>51</v>
      </c>
      <c r="J32" s="16">
        <f t="shared" si="4"/>
        <v>1</v>
      </c>
      <c r="K32" s="16">
        <f t="shared" si="4"/>
        <v>8</v>
      </c>
      <c r="L32" s="16">
        <f t="shared" si="4"/>
        <v>2</v>
      </c>
      <c r="N32" s="2">
        <f t="shared" si="3"/>
        <v>10551</v>
      </c>
      <c r="O32" s="2">
        <f t="shared" si="3"/>
        <v>2091</v>
      </c>
      <c r="P32" s="2">
        <f t="shared" si="3"/>
        <v>2438</v>
      </c>
      <c r="Q32" s="2">
        <f t="shared" si="3"/>
        <v>6022</v>
      </c>
    </row>
    <row r="33" spans="1:18" ht="15" customHeight="1" thickBot="1">
      <c r="A33" s="137" t="s">
        <v>30</v>
      </c>
      <c r="B33" s="138"/>
      <c r="C33" s="57"/>
      <c r="D33" s="63">
        <v>579713</v>
      </c>
      <c r="E33" s="63">
        <v>623445</v>
      </c>
      <c r="F33" s="63">
        <v>707417</v>
      </c>
      <c r="G33" s="63">
        <v>818871</v>
      </c>
      <c r="I33" s="16">
        <f t="shared" si="4"/>
        <v>713</v>
      </c>
      <c r="J33" s="16">
        <f t="shared" si="4"/>
        <v>445</v>
      </c>
      <c r="K33" s="16">
        <f t="shared" si="4"/>
        <v>417</v>
      </c>
      <c r="L33" s="16">
        <f t="shared" si="4"/>
        <v>871</v>
      </c>
      <c r="N33" s="2">
        <f t="shared" si="3"/>
        <v>579713</v>
      </c>
      <c r="O33" s="2">
        <f t="shared" si="3"/>
        <v>623445</v>
      </c>
      <c r="P33" s="2">
        <f t="shared" si="3"/>
        <v>707417</v>
      </c>
      <c r="Q33" s="2">
        <f t="shared" si="3"/>
        <v>818871</v>
      </c>
      <c r="R33" s="16"/>
    </row>
    <row r="34" spans="1:18" ht="30" customHeight="1" thickBot="1">
      <c r="A34" s="127" t="s">
        <v>31</v>
      </c>
      <c r="B34" s="128"/>
      <c r="C34" s="57"/>
      <c r="D34" s="64">
        <v>442000</v>
      </c>
      <c r="E34" s="64">
        <v>442000</v>
      </c>
      <c r="F34" s="64">
        <v>442000</v>
      </c>
      <c r="G34" s="64">
        <v>442000</v>
      </c>
      <c r="I34" s="16">
        <f t="shared" si="4"/>
        <v>0</v>
      </c>
      <c r="J34" s="16">
        <f t="shared" si="4"/>
        <v>0</v>
      </c>
      <c r="K34" s="16">
        <f t="shared" si="4"/>
        <v>0</v>
      </c>
      <c r="L34" s="16">
        <f t="shared" si="4"/>
        <v>0</v>
      </c>
      <c r="N34" s="2">
        <f t="shared" si="3"/>
        <v>442000</v>
      </c>
      <c r="O34" s="2">
        <f t="shared" si="3"/>
        <v>442000</v>
      </c>
      <c r="P34" s="2">
        <f t="shared" si="3"/>
        <v>442000</v>
      </c>
      <c r="Q34" s="2">
        <f t="shared" si="3"/>
        <v>442000</v>
      </c>
    </row>
    <row r="35" spans="1:18" ht="30" customHeight="1" thickBot="1">
      <c r="A35" s="127" t="s">
        <v>32</v>
      </c>
      <c r="B35" s="128"/>
      <c r="C35" s="57"/>
      <c r="D35" s="65">
        <v>10</v>
      </c>
      <c r="E35" s="65">
        <v>10</v>
      </c>
      <c r="F35" s="65">
        <v>10</v>
      </c>
      <c r="G35" s="65">
        <v>10</v>
      </c>
      <c r="I35" s="16" t="e">
        <f t="shared" si="4"/>
        <v>#VALUE!</v>
      </c>
      <c r="J35" s="16" t="e">
        <f t="shared" si="4"/>
        <v>#VALUE!</v>
      </c>
      <c r="K35" s="16" t="e">
        <f t="shared" si="4"/>
        <v>#VALUE!</v>
      </c>
      <c r="L35" s="16" t="e">
        <f t="shared" si="4"/>
        <v>#VALUE!</v>
      </c>
      <c r="N35" s="2">
        <f t="shared" si="3"/>
        <v>10</v>
      </c>
      <c r="O35" s="2">
        <f t="shared" si="3"/>
        <v>10</v>
      </c>
      <c r="P35" s="2">
        <f t="shared" si="3"/>
        <v>10</v>
      </c>
      <c r="Q35" s="2">
        <f t="shared" si="3"/>
        <v>10</v>
      </c>
    </row>
    <row r="36" spans="1:18" ht="37.5" customHeight="1" thickBot="1">
      <c r="A36" s="127" t="s">
        <v>33</v>
      </c>
      <c r="B36" s="128"/>
      <c r="C36" s="57"/>
      <c r="D36" s="64">
        <v>137704</v>
      </c>
      <c r="E36" s="64">
        <v>128688</v>
      </c>
      <c r="F36" s="64">
        <v>161095</v>
      </c>
      <c r="G36" s="64">
        <v>225476</v>
      </c>
      <c r="I36" s="16">
        <f t="shared" si="4"/>
        <v>704</v>
      </c>
      <c r="J36" s="16">
        <f t="shared" si="4"/>
        <v>688</v>
      </c>
      <c r="K36" s="16">
        <f t="shared" si="4"/>
        <v>95</v>
      </c>
      <c r="L36" s="16">
        <f t="shared" si="4"/>
        <v>476</v>
      </c>
      <c r="N36" s="2">
        <f t="shared" si="3"/>
        <v>137704</v>
      </c>
      <c r="O36" s="2">
        <f t="shared" si="3"/>
        <v>128688</v>
      </c>
      <c r="P36" s="2">
        <f t="shared" si="3"/>
        <v>161095</v>
      </c>
      <c r="Q36" s="2">
        <f t="shared" si="3"/>
        <v>225476</v>
      </c>
    </row>
    <row r="37" spans="1:18" ht="30" customHeight="1" thickBot="1">
      <c r="A37" s="137" t="s">
        <v>34</v>
      </c>
      <c r="B37" s="138"/>
      <c r="C37" s="57"/>
      <c r="D37" s="63">
        <v>41039</v>
      </c>
      <c r="E37" s="66"/>
      <c r="F37" s="66"/>
      <c r="G37" s="66"/>
      <c r="I37" s="16">
        <f t="shared" si="4"/>
        <v>39</v>
      </c>
      <c r="J37" s="16" t="e">
        <f t="shared" si="4"/>
        <v>#VALUE!</v>
      </c>
      <c r="K37" s="16" t="e">
        <f t="shared" si="4"/>
        <v>#VALUE!</v>
      </c>
      <c r="L37" s="16" t="e">
        <f t="shared" si="4"/>
        <v>#VALUE!</v>
      </c>
      <c r="N37" s="2">
        <f t="shared" si="3"/>
        <v>41039</v>
      </c>
      <c r="O37" s="2">
        <f t="shared" si="3"/>
        <v>0</v>
      </c>
      <c r="P37" s="2">
        <f t="shared" si="3"/>
        <v>0</v>
      </c>
      <c r="Q37" s="2">
        <f t="shared" si="3"/>
        <v>0</v>
      </c>
    </row>
    <row r="38" spans="1:18" ht="30" customHeight="1" thickBot="1">
      <c r="A38" s="137" t="s">
        <v>35</v>
      </c>
      <c r="B38" s="138"/>
      <c r="C38" s="57"/>
      <c r="D38" s="63">
        <v>971388</v>
      </c>
      <c r="E38" s="63">
        <v>1011680</v>
      </c>
      <c r="F38" s="63">
        <v>1009675</v>
      </c>
      <c r="G38" s="63">
        <v>1088827</v>
      </c>
      <c r="I38" s="16">
        <f t="shared" si="4"/>
        <v>388</v>
      </c>
      <c r="J38" s="16">
        <f t="shared" si="4"/>
        <v>1680</v>
      </c>
      <c r="K38" s="16">
        <f t="shared" si="4"/>
        <v>9675</v>
      </c>
      <c r="L38" s="16">
        <f t="shared" si="4"/>
        <v>8827</v>
      </c>
      <c r="N38" s="2">
        <f t="shared" si="3"/>
        <v>971388</v>
      </c>
      <c r="O38" s="2">
        <f t="shared" si="3"/>
        <v>1011680</v>
      </c>
      <c r="P38" s="2">
        <f t="shared" si="3"/>
        <v>1009675</v>
      </c>
      <c r="Q38" s="2">
        <f t="shared" si="3"/>
        <v>1088827</v>
      </c>
    </row>
    <row r="39" spans="1:18" ht="24" customHeight="1">
      <c r="A39" t="s">
        <v>1757</v>
      </c>
      <c r="B39"/>
      <c r="C39"/>
      <c r="D39"/>
      <c r="E39"/>
      <c r="F39"/>
      <c r="G39"/>
    </row>
  </sheetData>
  <mergeCells count="37">
    <mergeCell ref="A38:B38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G17"/>
    <mergeCell ref="A18:C18"/>
    <mergeCell ref="A19:B19"/>
    <mergeCell ref="A8:B8"/>
    <mergeCell ref="A9:B9"/>
    <mergeCell ref="A10:B10"/>
    <mergeCell ref="A11:B11"/>
    <mergeCell ref="A12:B12"/>
    <mergeCell ref="A13:B13"/>
    <mergeCell ref="A1:C2"/>
    <mergeCell ref="A3:B3"/>
    <mergeCell ref="A4:B4"/>
    <mergeCell ref="A5:B5"/>
    <mergeCell ref="A6:B6"/>
    <mergeCell ref="A7:B7"/>
  </mergeCells>
  <pageMargins left="0.7" right="0.7" top="0.75" bottom="0.75" header="0.3" footer="0.3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9"/>
  <sheetViews>
    <sheetView showGridLines="0" tabSelected="1" zoomScale="90" zoomScaleNormal="90" zoomScalePageLayoutView="90" workbookViewId="0">
      <selection activeCell="H23" sqref="H23"/>
    </sheetView>
  </sheetViews>
  <sheetFormatPr defaultColWidth="8.85546875" defaultRowHeight="12.75"/>
  <cols>
    <col min="1" max="1" width="3.42578125" style="5" customWidth="1"/>
    <col min="2" max="2" width="8.7109375" style="5" bestFit="1" customWidth="1"/>
    <col min="3" max="3" width="9.85546875" style="18" bestFit="1" customWidth="1"/>
    <col min="4" max="4" width="16.28515625" style="19" bestFit="1" customWidth="1"/>
    <col min="5" max="5" width="14.7109375" style="19" bestFit="1" customWidth="1"/>
    <col min="6" max="6" width="15" style="19" bestFit="1" customWidth="1"/>
    <col min="7" max="9" width="16.42578125" style="19" bestFit="1" customWidth="1"/>
    <col min="10" max="10" width="38.42578125" style="29" bestFit="1" customWidth="1"/>
    <col min="11" max="11" width="32" style="19" bestFit="1" customWidth="1"/>
    <col min="12" max="12" width="17.42578125" style="18" bestFit="1" customWidth="1"/>
    <col min="13" max="13" width="25" style="19" bestFit="1" customWidth="1"/>
    <col min="14" max="14" width="3.140625" style="5" customWidth="1"/>
    <col min="15" max="16384" width="8.85546875" style="5"/>
  </cols>
  <sheetData>
    <row r="2" spans="2:14">
      <c r="F2" s="114" t="s">
        <v>1620</v>
      </c>
      <c r="G2" s="115"/>
      <c r="H2" s="115"/>
      <c r="I2" s="115"/>
      <c r="J2" s="116"/>
      <c r="L2" s="20" t="e">
        <f>SUM(L4:L49)/B49</f>
        <v>#N/A</v>
      </c>
    </row>
    <row r="3" spans="2:14" s="25" customFormat="1">
      <c r="B3" s="99" t="s">
        <v>819</v>
      </c>
      <c r="C3" s="99" t="s">
        <v>148</v>
      </c>
      <c r="D3" s="99" t="s">
        <v>820</v>
      </c>
      <c r="E3" s="99" t="s">
        <v>821</v>
      </c>
      <c r="F3" s="99" t="s">
        <v>1574</v>
      </c>
      <c r="G3" s="99" t="s">
        <v>1628</v>
      </c>
      <c r="H3" s="99" t="s">
        <v>1629</v>
      </c>
      <c r="I3" s="99" t="s">
        <v>1717</v>
      </c>
      <c r="J3" s="99" t="s">
        <v>1626</v>
      </c>
      <c r="K3" s="99" t="s">
        <v>1627</v>
      </c>
      <c r="L3" s="99" t="s">
        <v>1519</v>
      </c>
      <c r="M3" s="99" t="s">
        <v>1523</v>
      </c>
    </row>
    <row r="4" spans="2:14">
      <c r="B4" s="21">
        <v>1</v>
      </c>
      <c r="C4" s="104" t="s">
        <v>105</v>
      </c>
      <c r="D4" s="22">
        <f>VLOOKUP(C4,Sheet1!$A$1:$M$1524,12,FALSE)*1000</f>
        <v>85200</v>
      </c>
      <c r="E4" s="23">
        <f>GAS!K59</f>
        <v>14.430304069148562</v>
      </c>
      <c r="F4" s="31" t="s">
        <v>40</v>
      </c>
      <c r="G4" s="31" t="s">
        <v>40</v>
      </c>
      <c r="H4" s="31" t="s">
        <v>40</v>
      </c>
      <c r="I4" s="31" t="s">
        <v>40</v>
      </c>
      <c r="J4" s="28"/>
      <c r="K4" s="22">
        <v>83700</v>
      </c>
      <c r="L4" s="32">
        <f t="shared" ref="L4:L49" si="0">(D4-K4)/K4</f>
        <v>1.7921146953405017E-2</v>
      </c>
      <c r="M4" s="100" t="s">
        <v>1714</v>
      </c>
      <c r="N4" s="25"/>
    </row>
    <row r="5" spans="2:14">
      <c r="B5" s="21">
        <v>2</v>
      </c>
      <c r="C5" s="105" t="s">
        <v>150</v>
      </c>
      <c r="D5" s="22">
        <f>VLOOKUP(C5,Sheet1!$A$1:$M$1524,12,FALSE)*1000</f>
        <v>81000</v>
      </c>
      <c r="E5" s="23">
        <f>MSN!K59</f>
        <v>16.591434786306831</v>
      </c>
      <c r="F5" s="103"/>
      <c r="G5" s="31" t="s">
        <v>40</v>
      </c>
      <c r="H5" s="31" t="s">
        <v>40</v>
      </c>
      <c r="I5" s="31" t="s">
        <v>40</v>
      </c>
      <c r="J5" s="28" t="s">
        <v>1723</v>
      </c>
      <c r="K5" s="22">
        <v>9752</v>
      </c>
      <c r="L5" s="32">
        <f t="shared" si="0"/>
        <v>7.3059885151763737</v>
      </c>
      <c r="M5" s="100" t="s">
        <v>1714</v>
      </c>
      <c r="N5" s="25"/>
    </row>
    <row r="6" spans="2:14">
      <c r="B6" s="21">
        <v>3</v>
      </c>
      <c r="C6" s="104" t="s">
        <v>694</v>
      </c>
      <c r="D6" s="22">
        <f>VLOOKUP(C6,Sheet1!$A$1:$M$1524,12,FALSE)*1000</f>
        <v>18500</v>
      </c>
      <c r="E6" s="23">
        <f>PPC!K59</f>
        <v>6.3018396971114488</v>
      </c>
      <c r="F6" s="31" t="s">
        <v>40</v>
      </c>
      <c r="G6" s="103"/>
      <c r="H6" s="31" t="s">
        <v>40</v>
      </c>
      <c r="I6" s="31" t="s">
        <v>40</v>
      </c>
      <c r="J6" s="28"/>
      <c r="K6" s="22">
        <v>10600</v>
      </c>
      <c r="L6" s="32">
        <f t="shared" si="0"/>
        <v>0.74528301886792447</v>
      </c>
      <c r="M6" s="100" t="s">
        <v>1714</v>
      </c>
      <c r="N6" s="25"/>
    </row>
    <row r="7" spans="2:14">
      <c r="B7" s="21">
        <v>4</v>
      </c>
      <c r="C7" s="104" t="s">
        <v>83</v>
      </c>
      <c r="D7" s="22">
        <f>VLOOKUP(C7,Sheet1!$A$1:$M$1524,12,FALSE)*1000</f>
        <v>147500</v>
      </c>
      <c r="E7" s="23">
        <f>CTD!K59</f>
        <v>6.9714932956448985</v>
      </c>
      <c r="F7" s="31" t="s">
        <v>40</v>
      </c>
      <c r="G7" s="31" t="s">
        <v>40</v>
      </c>
      <c r="H7" s="103"/>
      <c r="I7" s="31" t="s">
        <v>40</v>
      </c>
      <c r="J7" s="28"/>
      <c r="K7" s="22">
        <v>51082</v>
      </c>
      <c r="L7" s="32">
        <f t="shared" si="0"/>
        <v>1.8875141928663717</v>
      </c>
      <c r="M7" s="26" t="s">
        <v>1715</v>
      </c>
      <c r="N7" s="25"/>
    </row>
    <row r="8" spans="2:14">
      <c r="B8" s="21">
        <v>5</v>
      </c>
      <c r="C8" s="105" t="s">
        <v>780</v>
      </c>
      <c r="D8" s="22">
        <f>VLOOKUP(C8,Sheet1!$A$1:$M$1524,12,FALSE)*1000</f>
        <v>26600</v>
      </c>
      <c r="E8" s="23">
        <f>'NT2'!K59</f>
        <v>8.9274178636923782</v>
      </c>
      <c r="F8" s="103"/>
      <c r="G8" s="103"/>
      <c r="H8" s="103"/>
      <c r="I8" s="31" t="s">
        <v>40</v>
      </c>
      <c r="J8" s="28"/>
      <c r="K8" s="22">
        <v>3880</v>
      </c>
      <c r="L8" s="32">
        <f t="shared" si="0"/>
        <v>5.8556701030927831</v>
      </c>
      <c r="M8" s="26" t="s">
        <v>1715</v>
      </c>
      <c r="N8" s="25"/>
    </row>
    <row r="9" spans="2:14" s="17" customFormat="1">
      <c r="B9" s="21">
        <v>6</v>
      </c>
      <c r="C9" s="104" t="s">
        <v>636</v>
      </c>
      <c r="D9" s="22">
        <f>VLOOKUP(C9,Sheet1!$A$1:$M$1524,12,FALSE)*1000</f>
        <v>16800</v>
      </c>
      <c r="E9" s="23">
        <f>PVT!K59</f>
        <v>8.0379771246718992</v>
      </c>
      <c r="F9" s="31" t="s">
        <v>40</v>
      </c>
      <c r="G9" s="31" t="s">
        <v>40</v>
      </c>
      <c r="H9" s="31" t="s">
        <v>40</v>
      </c>
      <c r="I9" s="31" t="s">
        <v>40</v>
      </c>
      <c r="J9" s="28" t="s">
        <v>1738</v>
      </c>
      <c r="K9" s="22">
        <v>33850</v>
      </c>
      <c r="L9" s="32">
        <f t="shared" si="0"/>
        <v>-0.50369276218611525</v>
      </c>
      <c r="M9" s="100" t="s">
        <v>1714</v>
      </c>
      <c r="N9" s="27"/>
    </row>
    <row r="10" spans="2:14">
      <c r="B10" s="21">
        <v>7</v>
      </c>
      <c r="C10" s="105" t="s">
        <v>635</v>
      </c>
      <c r="D10" s="22">
        <f>VLOOKUP(C10,Sheet1!$A$1:$M$1524,12,FALSE)*1000</f>
        <v>92400</v>
      </c>
      <c r="E10" s="23">
        <f>PNJ!K59</f>
        <v>17.327443261267074</v>
      </c>
      <c r="F10" s="31" t="s">
        <v>40</v>
      </c>
      <c r="G10" s="31" t="s">
        <v>40</v>
      </c>
      <c r="H10" s="31" t="s">
        <v>40</v>
      </c>
      <c r="I10" s="31" t="s">
        <v>40</v>
      </c>
      <c r="J10" s="28" t="s">
        <v>1739</v>
      </c>
      <c r="K10" s="22">
        <v>6700</v>
      </c>
      <c r="L10" s="32">
        <f t="shared" si="0"/>
        <v>12.791044776119403</v>
      </c>
      <c r="M10" s="26" t="s">
        <v>1715</v>
      </c>
      <c r="N10" s="25"/>
    </row>
    <row r="11" spans="2:14">
      <c r="B11" s="21">
        <v>8</v>
      </c>
      <c r="C11" s="105" t="s">
        <v>165</v>
      </c>
      <c r="D11" s="22">
        <f>VLOOKUP(C11,Sheet1!$A$1:$M$1524,12,FALSE)*1000</f>
        <v>21900</v>
      </c>
      <c r="E11" s="23">
        <f>PHR!K59</f>
        <v>4.42712464536406</v>
      </c>
      <c r="F11" s="31" t="s">
        <v>40</v>
      </c>
      <c r="G11" s="103"/>
      <c r="H11" s="31" t="s">
        <v>40</v>
      </c>
      <c r="I11" s="31" t="s">
        <v>40</v>
      </c>
      <c r="J11" s="28" t="s">
        <v>1742</v>
      </c>
      <c r="K11" s="22">
        <v>19700</v>
      </c>
      <c r="L11" s="32">
        <f t="shared" si="0"/>
        <v>0.1116751269035533</v>
      </c>
      <c r="M11" s="100" t="s">
        <v>1714</v>
      </c>
      <c r="N11" s="25"/>
    </row>
    <row r="12" spans="2:14">
      <c r="B12" s="21">
        <v>9</v>
      </c>
      <c r="C12" s="105" t="s">
        <v>96</v>
      </c>
      <c r="D12" s="22">
        <f>VLOOKUP(C12,Sheet1!$A$1:$M$1524,12,FALSE)*1000</f>
        <v>26650</v>
      </c>
      <c r="E12" s="23">
        <f>DXG!K59</f>
        <v>9.3144285307642001</v>
      </c>
      <c r="F12" s="31" t="s">
        <v>40</v>
      </c>
      <c r="G12" s="103"/>
      <c r="H12" s="31" t="s">
        <v>40</v>
      </c>
      <c r="I12" s="31" t="s">
        <v>40</v>
      </c>
      <c r="J12" s="28"/>
      <c r="K12" s="22">
        <v>19750</v>
      </c>
      <c r="L12" s="32">
        <f t="shared" si="0"/>
        <v>0.34936708860759491</v>
      </c>
      <c r="M12" s="100" t="s">
        <v>1714</v>
      </c>
      <c r="N12" s="25"/>
    </row>
    <row r="13" spans="2:14">
      <c r="B13" s="21">
        <v>10</v>
      </c>
      <c r="C13" s="105" t="s">
        <v>53</v>
      </c>
      <c r="D13" s="22">
        <f>VLOOKUP(C13,Sheet1!$A$1:$M$1524,12,FALSE)*1000</f>
        <v>17600</v>
      </c>
      <c r="E13" s="23">
        <f>ANV!K59</f>
        <v>8.2262494206300545</v>
      </c>
      <c r="F13" s="31" t="s">
        <v>40</v>
      </c>
      <c r="G13" s="31" t="s">
        <v>40</v>
      </c>
      <c r="H13" s="31" t="s">
        <v>40</v>
      </c>
      <c r="I13" s="31" t="s">
        <v>40</v>
      </c>
      <c r="J13" s="28"/>
      <c r="K13" s="22">
        <v>21823</v>
      </c>
      <c r="L13" s="32">
        <f t="shared" si="0"/>
        <v>-0.19351143289190303</v>
      </c>
      <c r="M13" s="100" t="s">
        <v>1714</v>
      </c>
      <c r="N13" s="25"/>
    </row>
    <row r="14" spans="2:14">
      <c r="B14" s="21">
        <v>11</v>
      </c>
      <c r="C14" s="105" t="s">
        <v>242</v>
      </c>
      <c r="D14" s="22">
        <f>VLOOKUP(C14,Sheet1!$A$1:$M$1524,12,FALSE)*1000</f>
        <v>34400</v>
      </c>
      <c r="E14" s="23">
        <f>VSC!K59</f>
        <v>6.1763964099532433</v>
      </c>
      <c r="F14" s="103"/>
      <c r="G14" s="103"/>
      <c r="H14" s="31" t="s">
        <v>40</v>
      </c>
      <c r="I14" s="31" t="s">
        <v>40</v>
      </c>
      <c r="J14" s="28"/>
      <c r="K14" s="22">
        <v>81000</v>
      </c>
      <c r="L14" s="32">
        <f t="shared" si="0"/>
        <v>-0.57530864197530862</v>
      </c>
      <c r="M14" s="100" t="s">
        <v>1714</v>
      </c>
      <c r="N14" s="25"/>
    </row>
    <row r="15" spans="2:14" ht="25.5">
      <c r="B15" s="21">
        <v>12</v>
      </c>
      <c r="C15" s="105" t="s">
        <v>756</v>
      </c>
      <c r="D15" s="22">
        <f>VLOOKUP(C15,Sheet1!$A$1:$M$1524,12,FALSE)*1000</f>
        <v>29000</v>
      </c>
      <c r="E15" s="23">
        <f>CSV!K59</f>
        <v>4.9582429144472933</v>
      </c>
      <c r="F15" s="31" t="s">
        <v>40</v>
      </c>
      <c r="G15" s="31" t="s">
        <v>40</v>
      </c>
      <c r="H15" s="31" t="s">
        <v>40</v>
      </c>
      <c r="I15" s="31" t="s">
        <v>40</v>
      </c>
      <c r="J15" s="148" t="s">
        <v>1759</v>
      </c>
      <c r="K15" s="22">
        <v>34500</v>
      </c>
      <c r="L15" s="32">
        <f t="shared" si="0"/>
        <v>-0.15942028985507245</v>
      </c>
      <c r="M15" s="26" t="s">
        <v>1715</v>
      </c>
      <c r="N15" s="25"/>
    </row>
    <row r="16" spans="2:14">
      <c r="B16" s="21">
        <v>13</v>
      </c>
      <c r="C16" s="105"/>
      <c r="D16" s="22" t="e">
        <f>VLOOKUP(C16,Sheet1!$A$1:$M$1524,12,FALSE)*1000</f>
        <v>#N/A</v>
      </c>
      <c r="E16" s="23" t="e">
        <f>#REF!</f>
        <v>#REF!</v>
      </c>
      <c r="F16" s="103"/>
      <c r="G16" s="103"/>
      <c r="H16" s="103"/>
      <c r="I16" s="103"/>
      <c r="J16" s="28"/>
      <c r="K16" s="22">
        <v>16800</v>
      </c>
      <c r="L16" s="32" t="e">
        <f t="shared" si="0"/>
        <v>#N/A</v>
      </c>
      <c r="M16" s="100" t="s">
        <v>1714</v>
      </c>
      <c r="N16" s="25"/>
    </row>
    <row r="17" spans="2:14" ht="13.5" customHeight="1">
      <c r="B17" s="21">
        <v>14</v>
      </c>
      <c r="C17" s="105"/>
      <c r="D17" s="22" t="e">
        <f>VLOOKUP(C17,Sheet1!$A$1:$M$1524,12,FALSE)*1000</f>
        <v>#N/A</v>
      </c>
      <c r="E17" s="23" t="e">
        <f>#REF!</f>
        <v>#REF!</v>
      </c>
      <c r="F17" s="103"/>
      <c r="G17" s="103"/>
      <c r="H17" s="103"/>
      <c r="I17" s="103"/>
      <c r="J17" s="28"/>
      <c r="K17" s="22">
        <v>10192</v>
      </c>
      <c r="L17" s="32" t="e">
        <f t="shared" si="0"/>
        <v>#N/A</v>
      </c>
      <c r="M17" s="24" t="s">
        <v>1716</v>
      </c>
      <c r="N17" s="25"/>
    </row>
    <row r="18" spans="2:14">
      <c r="B18" s="21">
        <v>15</v>
      </c>
      <c r="C18" s="105"/>
      <c r="D18" s="22" t="e">
        <f>VLOOKUP(C18,Sheet1!$A$1:$M$1524,12,FALSE)*1000</f>
        <v>#N/A</v>
      </c>
      <c r="E18" s="23" t="e">
        <f>#REF!</f>
        <v>#REF!</v>
      </c>
      <c r="F18" s="103"/>
      <c r="G18" s="103"/>
      <c r="H18" s="103"/>
      <c r="I18" s="103"/>
      <c r="J18" s="28"/>
      <c r="K18" s="22">
        <v>12100</v>
      </c>
      <c r="L18" s="32" t="e">
        <f t="shared" si="0"/>
        <v>#N/A</v>
      </c>
      <c r="M18" s="26" t="s">
        <v>1715</v>
      </c>
      <c r="N18" s="25"/>
    </row>
    <row r="19" spans="2:14" ht="13.5" customHeight="1">
      <c r="B19" s="21">
        <v>16</v>
      </c>
      <c r="C19" s="105"/>
      <c r="D19" s="22" t="e">
        <f>VLOOKUP(C19,Sheet1!$A$1:$M$1524,12,FALSE)*1000</f>
        <v>#N/A</v>
      </c>
      <c r="E19" s="23" t="e">
        <f>#REF!</f>
        <v>#REF!</v>
      </c>
      <c r="F19" s="103"/>
      <c r="G19" s="103"/>
      <c r="H19" s="103"/>
      <c r="I19" s="103"/>
      <c r="J19" s="28"/>
      <c r="K19" s="22">
        <v>27108</v>
      </c>
      <c r="L19" s="32" t="e">
        <f t="shared" si="0"/>
        <v>#N/A</v>
      </c>
      <c r="M19" s="26" t="s">
        <v>1715</v>
      </c>
      <c r="N19" s="25"/>
    </row>
    <row r="20" spans="2:14" ht="13.5" customHeight="1">
      <c r="B20" s="21">
        <v>17</v>
      </c>
      <c r="C20" s="105"/>
      <c r="D20" s="22" t="e">
        <f>VLOOKUP(C20,Sheet1!$A$1:$M$1524,12,FALSE)*1000</f>
        <v>#N/A</v>
      </c>
      <c r="E20" s="23" t="e">
        <f>#REF!</f>
        <v>#REF!</v>
      </c>
      <c r="F20" s="103"/>
      <c r="G20" s="103"/>
      <c r="H20" s="103"/>
      <c r="I20" s="103"/>
      <c r="J20" s="67"/>
      <c r="K20" s="22">
        <v>9495</v>
      </c>
      <c r="L20" s="32" t="e">
        <f t="shared" si="0"/>
        <v>#N/A</v>
      </c>
      <c r="M20" s="26" t="s">
        <v>1715</v>
      </c>
      <c r="N20" s="25"/>
    </row>
    <row r="21" spans="2:14">
      <c r="B21" s="21">
        <v>18</v>
      </c>
      <c r="C21" s="105"/>
      <c r="D21" s="22" t="e">
        <f>VLOOKUP(C21,Sheet1!$A$1:$M$1524,12,FALSE)*1000</f>
        <v>#N/A</v>
      </c>
      <c r="E21" s="23" t="e">
        <f>#REF!</f>
        <v>#REF!</v>
      </c>
      <c r="F21" s="103"/>
      <c r="G21" s="103"/>
      <c r="H21" s="103"/>
      <c r="I21" s="103"/>
      <c r="J21" s="28"/>
      <c r="K21" s="22">
        <v>42600</v>
      </c>
      <c r="L21" s="32" t="e">
        <f t="shared" si="0"/>
        <v>#N/A</v>
      </c>
      <c r="M21" s="100" t="s">
        <v>1714</v>
      </c>
      <c r="N21" s="25"/>
    </row>
    <row r="22" spans="2:14">
      <c r="B22" s="21">
        <v>19</v>
      </c>
      <c r="C22" s="105"/>
      <c r="D22" s="22" t="e">
        <f>VLOOKUP(C22,Sheet1!$A$1:$M$1524,12,FALSE)*1000</f>
        <v>#N/A</v>
      </c>
      <c r="E22" s="23" t="e">
        <f>#REF!</f>
        <v>#REF!</v>
      </c>
      <c r="F22" s="103"/>
      <c r="G22" s="103"/>
      <c r="H22" s="103"/>
      <c r="I22" s="103"/>
      <c r="J22" s="28"/>
      <c r="K22" s="22">
        <v>13900</v>
      </c>
      <c r="L22" s="32" t="e">
        <f t="shared" si="0"/>
        <v>#N/A</v>
      </c>
      <c r="M22" s="100" t="s">
        <v>1714</v>
      </c>
      <c r="N22" s="25"/>
    </row>
    <row r="23" spans="2:14" ht="13.5" customHeight="1">
      <c r="B23" s="21">
        <v>20</v>
      </c>
      <c r="C23" s="105"/>
      <c r="D23" s="22" t="e">
        <f>VLOOKUP(C23,Sheet1!$A$1:$M$1524,12,FALSE)*1000</f>
        <v>#N/A</v>
      </c>
      <c r="E23" s="23" t="e">
        <f>#REF!</f>
        <v>#REF!</v>
      </c>
      <c r="F23" s="103"/>
      <c r="G23" s="103"/>
      <c r="H23" s="103"/>
      <c r="I23" s="103"/>
      <c r="J23" s="28"/>
      <c r="K23" s="22">
        <v>36800</v>
      </c>
      <c r="L23" s="32" t="e">
        <f t="shared" si="0"/>
        <v>#N/A</v>
      </c>
      <c r="M23" s="100" t="s">
        <v>1714</v>
      </c>
      <c r="N23" s="25"/>
    </row>
    <row r="24" spans="2:14" ht="13.5" customHeight="1">
      <c r="B24" s="21">
        <v>21</v>
      </c>
      <c r="C24" s="105"/>
      <c r="D24" s="22" t="e">
        <f>VLOOKUP(C24,Sheet1!$A$1:$M$1524,12,FALSE)*1000</f>
        <v>#N/A</v>
      </c>
      <c r="E24" s="23" t="e">
        <f>#REF!</f>
        <v>#REF!</v>
      </c>
      <c r="F24" s="103"/>
      <c r="G24" s="103"/>
      <c r="H24" s="103"/>
      <c r="I24" s="103"/>
      <c r="J24" s="28"/>
      <c r="K24" s="22">
        <v>17100</v>
      </c>
      <c r="L24" s="32" t="e">
        <f t="shared" si="0"/>
        <v>#N/A</v>
      </c>
      <c r="M24" s="26" t="s">
        <v>1715</v>
      </c>
      <c r="N24" s="25"/>
    </row>
    <row r="25" spans="2:14">
      <c r="B25" s="21">
        <v>22</v>
      </c>
      <c r="C25" s="105"/>
      <c r="D25" s="22" t="e">
        <f>VLOOKUP(C25,Sheet1!$A$1:$M$1524,12,FALSE)*1000</f>
        <v>#N/A</v>
      </c>
      <c r="E25" s="23" t="e">
        <f>#REF!</f>
        <v>#REF!</v>
      </c>
      <c r="F25" s="103"/>
      <c r="G25" s="103"/>
      <c r="H25" s="103"/>
      <c r="I25" s="103"/>
      <c r="J25" s="28"/>
      <c r="K25" s="22">
        <v>123704</v>
      </c>
      <c r="L25" s="32" t="e">
        <f t="shared" si="0"/>
        <v>#N/A</v>
      </c>
      <c r="M25" s="100" t="s">
        <v>1714</v>
      </c>
      <c r="N25" s="25"/>
    </row>
    <row r="26" spans="2:14" ht="13.5" customHeight="1">
      <c r="B26" s="21">
        <v>23</v>
      </c>
      <c r="C26" s="105"/>
      <c r="D26" s="22" t="e">
        <f>VLOOKUP(C26,Sheet1!$A$1:$M$1524,12,FALSE)*1000</f>
        <v>#N/A</v>
      </c>
      <c r="E26" s="23" t="e">
        <f>#REF!</f>
        <v>#REF!</v>
      </c>
      <c r="F26" s="103"/>
      <c r="G26" s="103"/>
      <c r="H26" s="103"/>
      <c r="I26" s="103"/>
      <c r="J26" s="28"/>
      <c r="K26" s="22">
        <v>7510</v>
      </c>
      <c r="L26" s="32" t="e">
        <f t="shared" si="0"/>
        <v>#N/A</v>
      </c>
      <c r="M26" s="26" t="s">
        <v>1715</v>
      </c>
      <c r="N26" s="25"/>
    </row>
    <row r="27" spans="2:14" ht="13.5" customHeight="1">
      <c r="B27" s="21">
        <v>24</v>
      </c>
      <c r="C27" s="105"/>
      <c r="D27" s="22" t="e">
        <f>VLOOKUP(C27,Sheet1!$A$1:$M$1524,12,FALSE)*1000</f>
        <v>#N/A</v>
      </c>
      <c r="E27" s="23" t="e">
        <f>#REF!</f>
        <v>#REF!</v>
      </c>
      <c r="F27" s="103"/>
      <c r="G27" s="103"/>
      <c r="H27" s="103"/>
      <c r="I27" s="103"/>
      <c r="J27" s="28"/>
      <c r="K27" s="22">
        <v>9383</v>
      </c>
      <c r="L27" s="32" t="e">
        <f t="shared" si="0"/>
        <v>#N/A</v>
      </c>
      <c r="M27" s="100" t="s">
        <v>1714</v>
      </c>
      <c r="N27" s="25"/>
    </row>
    <row r="28" spans="2:14" ht="14.25" customHeight="1">
      <c r="B28" s="21">
        <v>25</v>
      </c>
      <c r="C28" s="105"/>
      <c r="D28" s="22" t="e">
        <f>VLOOKUP(C28,Sheet1!$A$1:$M$1524,12,FALSE)*1000</f>
        <v>#N/A</v>
      </c>
      <c r="E28" s="23" t="e">
        <f>#REF!</f>
        <v>#REF!</v>
      </c>
      <c r="F28" s="103"/>
      <c r="G28" s="103"/>
      <c r="H28" s="103"/>
      <c r="I28" s="103"/>
      <c r="J28" s="28"/>
      <c r="K28" s="22">
        <v>12900</v>
      </c>
      <c r="L28" s="32" t="e">
        <f t="shared" si="0"/>
        <v>#N/A</v>
      </c>
      <c r="M28" s="26" t="s">
        <v>1715</v>
      </c>
      <c r="N28" s="25"/>
    </row>
    <row r="29" spans="2:14" ht="13.5" customHeight="1">
      <c r="B29" s="21">
        <v>26</v>
      </c>
      <c r="C29" s="105"/>
      <c r="D29" s="22" t="e">
        <f>VLOOKUP(C29,Sheet1!$A$1:$M$1524,12,FALSE)*1000</f>
        <v>#N/A</v>
      </c>
      <c r="E29" s="23" t="e">
        <f>#REF!</f>
        <v>#REF!</v>
      </c>
      <c r="F29" s="103"/>
      <c r="G29" s="103"/>
      <c r="H29" s="103"/>
      <c r="I29" s="103"/>
      <c r="J29" s="28"/>
      <c r="K29" s="22">
        <v>6750</v>
      </c>
      <c r="L29" s="32" t="e">
        <f t="shared" si="0"/>
        <v>#N/A</v>
      </c>
      <c r="M29" s="24" t="s">
        <v>1716</v>
      </c>
      <c r="N29" s="25"/>
    </row>
    <row r="30" spans="2:14" ht="13.5" customHeight="1">
      <c r="B30" s="21">
        <v>27</v>
      </c>
      <c r="C30" s="105"/>
      <c r="D30" s="22" t="e">
        <f>VLOOKUP(C30,Sheet1!$A$1:$M$1524,12,FALSE)*1000</f>
        <v>#N/A</v>
      </c>
      <c r="E30" s="23" t="e">
        <f>#REF!</f>
        <v>#REF!</v>
      </c>
      <c r="F30" s="103"/>
      <c r="G30" s="103"/>
      <c r="H30" s="103"/>
      <c r="I30" s="103"/>
      <c r="J30" s="28"/>
      <c r="K30" s="22">
        <v>13800</v>
      </c>
      <c r="L30" s="32" t="e">
        <f t="shared" si="0"/>
        <v>#N/A</v>
      </c>
      <c r="M30" s="26" t="s">
        <v>1715</v>
      </c>
      <c r="N30" s="25"/>
    </row>
    <row r="31" spans="2:14">
      <c r="B31" s="21">
        <v>28</v>
      </c>
      <c r="C31" s="105"/>
      <c r="D31" s="22" t="e">
        <f>VLOOKUP(C31,Sheet1!$A$1:$M$1524,12,FALSE)*1000</f>
        <v>#N/A</v>
      </c>
      <c r="E31" s="23" t="e">
        <f>#REF!</f>
        <v>#REF!</v>
      </c>
      <c r="F31" s="103"/>
      <c r="G31" s="103"/>
      <c r="H31" s="103"/>
      <c r="I31" s="103"/>
      <c r="J31" s="28"/>
      <c r="K31" s="22">
        <v>6308</v>
      </c>
      <c r="L31" s="32" t="e">
        <f t="shared" si="0"/>
        <v>#N/A</v>
      </c>
      <c r="M31" s="24" t="s">
        <v>1716</v>
      </c>
      <c r="N31" s="25"/>
    </row>
    <row r="32" spans="2:14" ht="13.5" customHeight="1">
      <c r="B32" s="21">
        <v>29</v>
      </c>
      <c r="C32" s="105"/>
      <c r="D32" s="22" t="e">
        <f>VLOOKUP(C32,Sheet1!$A$1:$M$1524,12,FALSE)*1000</f>
        <v>#N/A</v>
      </c>
      <c r="E32" s="23" t="e">
        <f>#REF!</f>
        <v>#REF!</v>
      </c>
      <c r="F32" s="103"/>
      <c r="G32" s="103"/>
      <c r="H32" s="103"/>
      <c r="I32" s="103"/>
      <c r="J32" s="28"/>
      <c r="K32" s="22">
        <v>10900</v>
      </c>
      <c r="L32" s="32" t="e">
        <f t="shared" si="0"/>
        <v>#N/A</v>
      </c>
      <c r="M32" s="24" t="s">
        <v>1716</v>
      </c>
      <c r="N32" s="25"/>
    </row>
    <row r="33" spans="2:14">
      <c r="B33" s="21">
        <v>30</v>
      </c>
      <c r="C33" s="105"/>
      <c r="D33" s="22" t="e">
        <f>VLOOKUP(C33,Sheet1!$A$1:$M$1524,12,FALSE)*1000</f>
        <v>#N/A</v>
      </c>
      <c r="E33" s="23" t="e">
        <f>#REF!</f>
        <v>#REF!</v>
      </c>
      <c r="F33" s="103"/>
      <c r="G33" s="103"/>
      <c r="H33" s="103"/>
      <c r="I33" s="103"/>
      <c r="J33" s="28"/>
      <c r="K33" s="22">
        <v>10137</v>
      </c>
      <c r="L33" s="32" t="e">
        <f t="shared" si="0"/>
        <v>#N/A</v>
      </c>
      <c r="M33" s="24" t="s">
        <v>1716</v>
      </c>
      <c r="N33" s="25"/>
    </row>
    <row r="34" spans="2:14" ht="13.5" customHeight="1">
      <c r="B34" s="21">
        <v>31</v>
      </c>
      <c r="C34" s="105"/>
      <c r="D34" s="22" t="e">
        <f>VLOOKUP(C34,Sheet1!$A$1:$M$1524,12,FALSE)*1000</f>
        <v>#N/A</v>
      </c>
      <c r="E34" s="23" t="e">
        <f>#REF!</f>
        <v>#REF!</v>
      </c>
      <c r="F34" s="103"/>
      <c r="G34" s="103"/>
      <c r="H34" s="103"/>
      <c r="I34" s="103"/>
      <c r="J34" s="28"/>
      <c r="K34" s="22">
        <v>52088</v>
      </c>
      <c r="L34" s="32" t="e">
        <f t="shared" si="0"/>
        <v>#N/A</v>
      </c>
      <c r="M34" s="24" t="s">
        <v>1716</v>
      </c>
      <c r="N34" s="25"/>
    </row>
    <row r="35" spans="2:14" ht="13.5" customHeight="1">
      <c r="B35" s="21">
        <v>32</v>
      </c>
      <c r="C35" s="105"/>
      <c r="D35" s="22" t="e">
        <f>VLOOKUP(C35,Sheet1!$A$1:$M$1524,12,FALSE)*1000</f>
        <v>#N/A</v>
      </c>
      <c r="E35" s="23" t="e">
        <f>#REF!</f>
        <v>#REF!</v>
      </c>
      <c r="F35" s="103"/>
      <c r="G35" s="103"/>
      <c r="H35" s="103"/>
      <c r="I35" s="103"/>
      <c r="J35" s="28"/>
      <c r="K35" s="22">
        <v>74500</v>
      </c>
      <c r="L35" s="32" t="e">
        <f t="shared" si="0"/>
        <v>#N/A</v>
      </c>
      <c r="M35" s="24" t="s">
        <v>1716</v>
      </c>
      <c r="N35" s="25"/>
    </row>
    <row r="36" spans="2:14" ht="13.5" customHeight="1">
      <c r="B36" s="21">
        <v>33</v>
      </c>
      <c r="C36" s="105"/>
      <c r="D36" s="22" t="e">
        <f>VLOOKUP(C36,Sheet1!$A$1:$M$1524,12,FALSE)*1000</f>
        <v>#N/A</v>
      </c>
      <c r="E36" s="23" t="e">
        <f>#REF!</f>
        <v>#REF!</v>
      </c>
      <c r="F36" s="103"/>
      <c r="G36" s="103"/>
      <c r="H36" s="103"/>
      <c r="I36" s="103"/>
      <c r="J36" s="28"/>
      <c r="K36" s="22">
        <v>17000</v>
      </c>
      <c r="L36" s="32" t="e">
        <f t="shared" si="0"/>
        <v>#N/A</v>
      </c>
      <c r="M36" s="100" t="s">
        <v>1714</v>
      </c>
      <c r="N36" s="25"/>
    </row>
    <row r="37" spans="2:14" ht="12" customHeight="1">
      <c r="B37" s="21">
        <v>34</v>
      </c>
      <c r="C37" s="105"/>
      <c r="D37" s="22" t="e">
        <f>VLOOKUP(C37,Sheet1!$A$1:$M$1524,12,FALSE)*1000</f>
        <v>#N/A</v>
      </c>
      <c r="E37" s="23" t="e">
        <f>#REF!</f>
        <v>#REF!</v>
      </c>
      <c r="F37" s="103"/>
      <c r="G37" s="103"/>
      <c r="H37" s="103"/>
      <c r="I37" s="103"/>
      <c r="J37" s="28"/>
      <c r="K37" s="22">
        <v>7577</v>
      </c>
      <c r="L37" s="32" t="e">
        <f t="shared" si="0"/>
        <v>#N/A</v>
      </c>
      <c r="M37" s="100" t="s">
        <v>1714</v>
      </c>
      <c r="N37" s="25"/>
    </row>
    <row r="38" spans="2:14" ht="13.5" customHeight="1">
      <c r="B38" s="21">
        <v>35</v>
      </c>
      <c r="C38" s="105"/>
      <c r="D38" s="22" t="e">
        <f>VLOOKUP(C38,Sheet1!$A$1:$M$1524,12,FALSE)*1000</f>
        <v>#N/A</v>
      </c>
      <c r="E38" s="23" t="e">
        <f>#REF!</f>
        <v>#REF!</v>
      </c>
      <c r="F38" s="103"/>
      <c r="G38" s="103"/>
      <c r="H38" s="103"/>
      <c r="I38" s="103"/>
      <c r="J38" s="28"/>
      <c r="K38" s="22">
        <v>14900</v>
      </c>
      <c r="L38" s="32" t="e">
        <f t="shared" si="0"/>
        <v>#N/A</v>
      </c>
      <c r="M38" s="24" t="s">
        <v>1716</v>
      </c>
      <c r="N38" s="25"/>
    </row>
    <row r="39" spans="2:14">
      <c r="B39" s="21">
        <v>36</v>
      </c>
      <c r="C39" s="105"/>
      <c r="D39" s="22" t="e">
        <f>VLOOKUP(C39,Sheet1!$A$1:$M$1524,12,FALSE)*1000</f>
        <v>#N/A</v>
      </c>
      <c r="E39" s="23" t="e">
        <f>#REF!</f>
        <v>#REF!</v>
      </c>
      <c r="F39" s="103"/>
      <c r="G39" s="103"/>
      <c r="H39" s="103"/>
      <c r="I39" s="103"/>
      <c r="J39" s="28"/>
      <c r="K39" s="22">
        <v>9201</v>
      </c>
      <c r="L39" s="32" t="e">
        <f t="shared" si="0"/>
        <v>#N/A</v>
      </c>
      <c r="M39" s="100" t="s">
        <v>1714</v>
      </c>
      <c r="N39" s="25"/>
    </row>
    <row r="40" spans="2:14">
      <c r="B40" s="21">
        <v>37</v>
      </c>
      <c r="C40" s="105"/>
      <c r="D40" s="22" t="e">
        <f>VLOOKUP(C40,Sheet1!$A$1:$M$1524,12,FALSE)*1000</f>
        <v>#N/A</v>
      </c>
      <c r="E40" s="23" t="e">
        <f>#REF!</f>
        <v>#REF!</v>
      </c>
      <c r="F40" s="103"/>
      <c r="G40" s="103"/>
      <c r="H40" s="103"/>
      <c r="I40" s="103"/>
      <c r="J40" s="28"/>
      <c r="K40" s="22">
        <v>18400</v>
      </c>
      <c r="L40" s="32" t="e">
        <f t="shared" si="0"/>
        <v>#N/A</v>
      </c>
      <c r="M40" s="26" t="s">
        <v>1715</v>
      </c>
      <c r="N40" s="25"/>
    </row>
    <row r="41" spans="2:14" ht="13.5" customHeight="1">
      <c r="B41" s="21">
        <v>38</v>
      </c>
      <c r="C41" s="105"/>
      <c r="D41" s="22" t="e">
        <f>VLOOKUP(C41,Sheet1!$A$1:$M$1524,12,FALSE)*1000</f>
        <v>#N/A</v>
      </c>
      <c r="E41" s="23" t="e">
        <f>#REF!</f>
        <v>#REF!</v>
      </c>
      <c r="F41" s="103"/>
      <c r="G41" s="103"/>
      <c r="H41" s="103"/>
      <c r="I41" s="103"/>
      <c r="J41" s="28"/>
      <c r="K41" s="22">
        <v>16065</v>
      </c>
      <c r="L41" s="32" t="e">
        <f t="shared" si="0"/>
        <v>#N/A</v>
      </c>
      <c r="M41" s="24" t="s">
        <v>1716</v>
      </c>
      <c r="N41" s="25"/>
    </row>
    <row r="42" spans="2:14" ht="13.5" customHeight="1">
      <c r="B42" s="21">
        <v>39</v>
      </c>
      <c r="C42" s="105"/>
      <c r="D42" s="22" t="e">
        <f>VLOOKUP(C42,Sheet1!$A$1:$M$1524,12,FALSE)*1000</f>
        <v>#N/A</v>
      </c>
      <c r="E42" s="23" t="e">
        <f>#REF!</f>
        <v>#REF!</v>
      </c>
      <c r="F42" s="103"/>
      <c r="G42" s="103"/>
      <c r="H42" s="103"/>
      <c r="I42" s="103"/>
      <c r="J42" s="28"/>
      <c r="K42" s="22">
        <v>32097</v>
      </c>
      <c r="L42" s="32" t="e">
        <f t="shared" si="0"/>
        <v>#N/A</v>
      </c>
      <c r="M42" s="100" t="s">
        <v>1714</v>
      </c>
      <c r="N42" s="25"/>
    </row>
    <row r="43" spans="2:14" ht="13.5" customHeight="1">
      <c r="B43" s="21">
        <v>40</v>
      </c>
      <c r="C43" s="105"/>
      <c r="D43" s="22" t="e">
        <f>VLOOKUP(C43,Sheet1!$A$1:$M$1524,12,FALSE)*1000</f>
        <v>#N/A</v>
      </c>
      <c r="E43" s="23" t="e">
        <f>#REF!</f>
        <v>#REF!</v>
      </c>
      <c r="F43" s="103"/>
      <c r="G43" s="103"/>
      <c r="H43" s="103"/>
      <c r="I43" s="103"/>
      <c r="J43" s="28"/>
      <c r="K43" s="22">
        <v>10946</v>
      </c>
      <c r="L43" s="32" t="e">
        <f t="shared" si="0"/>
        <v>#N/A</v>
      </c>
      <c r="M43" s="100" t="s">
        <v>1714</v>
      </c>
      <c r="N43" s="25"/>
    </row>
    <row r="44" spans="2:14">
      <c r="B44" s="21">
        <v>41</v>
      </c>
      <c r="C44" s="105"/>
      <c r="D44" s="22" t="e">
        <f>VLOOKUP(C44,Sheet1!$A$1:$M$1524,12,FALSE)*1000</f>
        <v>#N/A</v>
      </c>
      <c r="E44" s="23" t="e">
        <f>#REF!</f>
        <v>#REF!</v>
      </c>
      <c r="F44" s="103"/>
      <c r="G44" s="103"/>
      <c r="H44" s="103"/>
      <c r="I44" s="103"/>
      <c r="J44" s="28"/>
      <c r="K44" s="22">
        <v>9740</v>
      </c>
      <c r="L44" s="32" t="e">
        <f t="shared" si="0"/>
        <v>#N/A</v>
      </c>
      <c r="M44" s="26" t="s">
        <v>1715</v>
      </c>
      <c r="N44" s="25"/>
    </row>
    <row r="45" spans="2:14">
      <c r="B45" s="21">
        <v>42</v>
      </c>
      <c r="C45" s="105"/>
      <c r="D45" s="22" t="e">
        <f>VLOOKUP(C45,Sheet1!$A$1:$M$1524,12,FALSE)*1000</f>
        <v>#N/A</v>
      </c>
      <c r="E45" s="23" t="e">
        <f>#REF!</f>
        <v>#REF!</v>
      </c>
      <c r="F45" s="103"/>
      <c r="G45" s="103"/>
      <c r="H45" s="103"/>
      <c r="I45" s="103"/>
      <c r="J45" s="28"/>
      <c r="K45" s="22">
        <v>13900</v>
      </c>
      <c r="L45" s="32" t="e">
        <f t="shared" si="0"/>
        <v>#N/A</v>
      </c>
      <c r="M45" s="100" t="s">
        <v>1714</v>
      </c>
      <c r="N45" s="25"/>
    </row>
    <row r="46" spans="2:14">
      <c r="B46" s="21">
        <v>43</v>
      </c>
      <c r="C46" s="105"/>
      <c r="D46" s="22" t="e">
        <f>VLOOKUP(C46,Sheet1!$A$1:$M$1524,12,FALSE)*1000</f>
        <v>#N/A</v>
      </c>
      <c r="E46" s="23" t="e">
        <f>#REF!</f>
        <v>#REF!</v>
      </c>
      <c r="F46" s="103"/>
      <c r="G46" s="103"/>
      <c r="H46" s="103"/>
      <c r="I46" s="103"/>
      <c r="J46" s="28"/>
      <c r="K46" s="22">
        <v>10700</v>
      </c>
      <c r="L46" s="32" t="e">
        <f t="shared" si="0"/>
        <v>#N/A</v>
      </c>
      <c r="M46" s="100" t="s">
        <v>1714</v>
      </c>
      <c r="N46" s="25"/>
    </row>
    <row r="47" spans="2:14">
      <c r="B47" s="21">
        <v>44</v>
      </c>
      <c r="C47" s="105"/>
      <c r="D47" s="22" t="e">
        <f>VLOOKUP(C47,Sheet1!$A$1:$M$1524,12,FALSE)*1000</f>
        <v>#N/A</v>
      </c>
      <c r="E47" s="23" t="e">
        <f>#REF!</f>
        <v>#REF!</v>
      </c>
      <c r="F47" s="103"/>
      <c r="G47" s="103"/>
      <c r="H47" s="103"/>
      <c r="I47" s="103"/>
      <c r="J47" s="28"/>
      <c r="K47" s="22">
        <v>18700</v>
      </c>
      <c r="L47" s="32" t="e">
        <f t="shared" si="0"/>
        <v>#N/A</v>
      </c>
      <c r="M47" s="100" t="s">
        <v>1714</v>
      </c>
      <c r="N47" s="25"/>
    </row>
    <row r="48" spans="2:14" ht="13.5" customHeight="1">
      <c r="B48" s="21">
        <v>45</v>
      </c>
      <c r="C48" s="105"/>
      <c r="D48" s="22" t="e">
        <f>VLOOKUP(C48,Sheet1!$A$1:$M$1524,12,FALSE)*1000</f>
        <v>#N/A</v>
      </c>
      <c r="E48" s="23" t="e">
        <f>#REF!</f>
        <v>#REF!</v>
      </c>
      <c r="F48" s="103"/>
      <c r="G48" s="103"/>
      <c r="H48" s="103"/>
      <c r="I48" s="103"/>
      <c r="J48" s="28"/>
      <c r="K48" s="22">
        <v>17800</v>
      </c>
      <c r="L48" s="32" t="e">
        <f t="shared" si="0"/>
        <v>#N/A</v>
      </c>
      <c r="M48" s="100" t="s">
        <v>1714</v>
      </c>
      <c r="N48" s="25"/>
    </row>
    <row r="49" spans="2:14" ht="13.5" customHeight="1">
      <c r="B49" s="21">
        <v>46</v>
      </c>
      <c r="C49" s="105"/>
      <c r="D49" s="22" t="e">
        <f>VLOOKUP(C49,Sheet1!$A$1:$M$1524,12,FALSE)*1000</f>
        <v>#N/A</v>
      </c>
      <c r="E49" s="23">
        <f>GAS!$K$59</f>
        <v>14.430304069148562</v>
      </c>
      <c r="F49" s="103"/>
      <c r="G49" s="103"/>
      <c r="H49" s="103"/>
      <c r="I49" s="103"/>
      <c r="J49" s="28"/>
      <c r="K49" s="22">
        <v>7370</v>
      </c>
      <c r="L49" s="32" t="e">
        <f t="shared" si="0"/>
        <v>#N/A</v>
      </c>
      <c r="M49" s="26" t="s">
        <v>1715</v>
      </c>
      <c r="N49" s="25"/>
    </row>
  </sheetData>
  <autoFilter ref="B3:M49"/>
  <mergeCells count="1">
    <mergeCell ref="F2:J2"/>
  </mergeCells>
  <conditionalFormatting sqref="L4:L49 L2">
    <cfRule type="cellIs" dxfId="49" priority="11" operator="lessThan">
      <formula>0</formula>
    </cfRule>
    <cfRule type="cellIs" dxfId="48" priority="1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workbookViewId="0">
      <pane xSplit="3" ySplit="1" topLeftCell="F2" activePane="bottomRight" state="frozen"/>
      <selection activeCell="F42" sqref="F42"/>
      <selection pane="topRight" activeCell="F42" sqref="F42"/>
      <selection pane="bottomLeft" activeCell="F42" sqref="F42"/>
      <selection pane="bottomRight" activeCell="H39" sqref="H1:N39"/>
    </sheetView>
  </sheetViews>
  <sheetFormatPr defaultColWidth="8.85546875" defaultRowHeight="15"/>
  <cols>
    <col min="1" max="1" width="11.42578125" style="15" customWidth="1"/>
    <col min="2" max="3" width="8.85546875" style="15"/>
    <col min="4" max="6" width="15.42578125" style="15" bestFit="1" customWidth="1"/>
    <col min="7" max="7" width="16.140625" style="15" bestFit="1" customWidth="1"/>
    <col min="8" max="8" width="12.85546875" style="15" customWidth="1"/>
    <col min="9" max="9" width="11.42578125" style="15" customWidth="1"/>
    <col min="10" max="10" width="8.85546875" style="15"/>
    <col min="11" max="11" width="16.140625" style="15" customWidth="1"/>
    <col min="12" max="14" width="15.42578125" style="15" bestFit="1" customWidth="1"/>
    <col min="15" max="15" width="8.85546875" style="15"/>
    <col min="16" max="19" width="13.140625" style="1" bestFit="1" customWidth="1"/>
    <col min="20" max="23" width="12.140625" style="1" bestFit="1" customWidth="1"/>
    <col min="24" max="24" width="8.85546875" style="15"/>
    <col min="25" max="32" width="14.140625" style="15" bestFit="1" customWidth="1"/>
    <col min="33" max="16384" width="8.85546875" style="15"/>
  </cols>
  <sheetData>
    <row r="1" spans="1:32" ht="49.5" customHeight="1">
      <c r="A1" s="129" t="s">
        <v>0</v>
      </c>
      <c r="B1" s="130"/>
      <c r="C1" s="131"/>
      <c r="D1" s="55" t="s">
        <v>1424</v>
      </c>
      <c r="E1" s="55" t="s">
        <v>1573</v>
      </c>
      <c r="F1" s="55" t="s">
        <v>1611</v>
      </c>
      <c r="G1" s="55" t="s">
        <v>1612</v>
      </c>
      <c r="H1" s="143" t="s">
        <v>0</v>
      </c>
      <c r="I1" s="130"/>
      <c r="J1" s="131"/>
      <c r="K1" s="55" t="s">
        <v>1425</v>
      </c>
      <c r="L1" s="55" t="s">
        <v>1421</v>
      </c>
      <c r="M1" s="55" t="s">
        <v>1422</v>
      </c>
      <c r="N1" s="55" t="s">
        <v>1423</v>
      </c>
      <c r="P1" s="1" t="str">
        <f>REPLACE(D1,11,27,"")</f>
        <v>Quý 3/2017</v>
      </c>
      <c r="Q1" s="1" t="str">
        <f>REPLACE(E1,11,27,"")</f>
        <v>Quý 4/2017</v>
      </c>
      <c r="R1" s="1" t="str">
        <f>REPLACE(F1,11,27,"")</f>
        <v>Quý 1/2018</v>
      </c>
      <c r="S1" s="1" t="str">
        <f>REPLACE(G1,11,27,"")</f>
        <v>Quý 2/2018</v>
      </c>
      <c r="T1" s="1" t="str">
        <f>REPLACE(K1,11,27,"")</f>
        <v>Quý 3/2016</v>
      </c>
      <c r="U1" s="1" t="str">
        <f>REPLACE(L1,11,27,"")</f>
        <v>Quý 4/2016</v>
      </c>
      <c r="V1" s="1" t="str">
        <f>REPLACE(M1,11,27,"")</f>
        <v>Quý 1/2017</v>
      </c>
      <c r="W1" s="1" t="str">
        <f>REPLACE(N1,11,27,"")</f>
        <v>Quý 2/2017</v>
      </c>
      <c r="Y1" s="3" t="str">
        <f>T1</f>
        <v>Quý 3/2016</v>
      </c>
      <c r="Z1" s="3" t="str">
        <f>U1</f>
        <v>Quý 4/2016</v>
      </c>
      <c r="AA1" s="3" t="str">
        <f>V1</f>
        <v>Quý 1/2017</v>
      </c>
      <c r="AB1" s="3" t="str">
        <f>W1</f>
        <v>Quý 2/2017</v>
      </c>
      <c r="AC1" s="3" t="str">
        <f>P1</f>
        <v>Quý 3/2017</v>
      </c>
      <c r="AD1" s="3" t="str">
        <f>Q1</f>
        <v>Quý 4/2017</v>
      </c>
      <c r="AE1" s="3" t="str">
        <f>R1</f>
        <v>Quý 1/2018</v>
      </c>
      <c r="AF1" s="3" t="str">
        <f>S1</f>
        <v>Quý 2/2018</v>
      </c>
    </row>
    <row r="2" spans="1:32" ht="49.5" customHeight="1" thickBot="1">
      <c r="A2" s="132"/>
      <c r="B2" s="133"/>
      <c r="C2" s="134"/>
      <c r="D2" s="56" t="s">
        <v>1670</v>
      </c>
      <c r="E2" s="56" t="s">
        <v>1671</v>
      </c>
      <c r="F2" s="56" t="s">
        <v>1672</v>
      </c>
      <c r="G2" s="56" t="s">
        <v>1754</v>
      </c>
      <c r="H2" s="144"/>
      <c r="I2" s="133"/>
      <c r="J2" s="134"/>
      <c r="K2" s="56" t="s">
        <v>1670</v>
      </c>
      <c r="L2" s="56" t="s">
        <v>1671</v>
      </c>
      <c r="M2" s="56" t="s">
        <v>1672</v>
      </c>
      <c r="N2" s="56" t="s">
        <v>1669</v>
      </c>
      <c r="Y2" s="3"/>
      <c r="Z2" s="3"/>
      <c r="AA2" s="3"/>
      <c r="AB2" s="3"/>
      <c r="AC2" s="3"/>
      <c r="AD2" s="3"/>
      <c r="AE2" s="3"/>
      <c r="AF2" s="3"/>
    </row>
    <row r="3" spans="1:32" ht="61.5" customHeight="1" thickBot="1">
      <c r="A3" s="135" t="s">
        <v>1</v>
      </c>
      <c r="B3" s="136"/>
      <c r="C3" s="57"/>
      <c r="D3" s="58">
        <v>391672</v>
      </c>
      <c r="E3" s="58">
        <v>398775</v>
      </c>
      <c r="F3" s="58">
        <v>354888</v>
      </c>
      <c r="G3" s="58">
        <v>311896</v>
      </c>
      <c r="H3" s="135" t="s">
        <v>1</v>
      </c>
      <c r="I3" s="136"/>
      <c r="J3" s="57"/>
      <c r="K3" s="63">
        <v>369392</v>
      </c>
      <c r="L3" s="63">
        <v>336753</v>
      </c>
      <c r="M3" s="63">
        <v>312153</v>
      </c>
      <c r="N3" s="63">
        <v>363258</v>
      </c>
      <c r="P3" s="2">
        <f>REPLACE(D3,1,3,"")/1</f>
        <v>672</v>
      </c>
      <c r="Q3" s="2">
        <f t="shared" ref="Q3:S16" si="0">REPLACE(E3,1,3,"")/1</f>
        <v>775</v>
      </c>
      <c r="R3" s="2">
        <f t="shared" si="0"/>
        <v>888</v>
      </c>
      <c r="S3" s="2">
        <f t="shared" si="0"/>
        <v>896</v>
      </c>
      <c r="T3" s="2">
        <f>REPLACE(K3,1,3,"")/1</f>
        <v>392</v>
      </c>
      <c r="U3" s="2">
        <f t="shared" ref="U3:W16" si="1">REPLACE(L3,1,3,"")/1</f>
        <v>753</v>
      </c>
      <c r="V3" s="2">
        <f t="shared" si="1"/>
        <v>153</v>
      </c>
      <c r="W3" s="2">
        <f t="shared" si="1"/>
        <v>258</v>
      </c>
      <c r="Y3" s="3">
        <f>K3</f>
        <v>369392</v>
      </c>
      <c r="Z3" s="3">
        <f t="shared" ref="Z3:AB17" si="2">L3</f>
        <v>336753</v>
      </c>
      <c r="AA3" s="3">
        <f t="shared" si="2"/>
        <v>312153</v>
      </c>
      <c r="AB3" s="3">
        <f t="shared" si="2"/>
        <v>363258</v>
      </c>
      <c r="AC3" s="3">
        <f>D3</f>
        <v>391672</v>
      </c>
      <c r="AD3" s="3">
        <f t="shared" ref="AD3:AF17" si="3">E3</f>
        <v>398775</v>
      </c>
      <c r="AE3" s="3">
        <f t="shared" si="3"/>
        <v>354888</v>
      </c>
      <c r="AF3" s="3">
        <f t="shared" si="3"/>
        <v>311896</v>
      </c>
    </row>
    <row r="4" spans="1:32" ht="36" customHeight="1" thickBot="1">
      <c r="A4" s="127" t="s">
        <v>2</v>
      </c>
      <c r="B4" s="128"/>
      <c r="C4" s="57"/>
      <c r="D4" s="59">
        <v>282133</v>
      </c>
      <c r="E4" s="59">
        <v>286193</v>
      </c>
      <c r="F4" s="59">
        <v>256653</v>
      </c>
      <c r="G4" s="59">
        <v>210255</v>
      </c>
      <c r="H4" s="127" t="s">
        <v>2</v>
      </c>
      <c r="I4" s="128"/>
      <c r="J4" s="57"/>
      <c r="K4" s="64">
        <v>272588</v>
      </c>
      <c r="L4" s="64">
        <v>245775</v>
      </c>
      <c r="M4" s="64">
        <v>217591</v>
      </c>
      <c r="N4" s="64">
        <v>265301</v>
      </c>
      <c r="P4" s="2">
        <f t="shared" ref="P4:P16" si="4">REPLACE(D4,1,3,"")/1</f>
        <v>133</v>
      </c>
      <c r="Q4" s="2">
        <f t="shared" si="0"/>
        <v>193</v>
      </c>
      <c r="R4" s="2">
        <f t="shared" si="0"/>
        <v>653</v>
      </c>
      <c r="S4" s="2">
        <f t="shared" si="0"/>
        <v>255</v>
      </c>
      <c r="T4" s="2">
        <f t="shared" ref="T4:U16" si="5">REPLACE(K4,1,3,"")/1</f>
        <v>588</v>
      </c>
      <c r="U4" s="2">
        <f t="shared" si="5"/>
        <v>775</v>
      </c>
      <c r="V4" s="2">
        <f t="shared" si="1"/>
        <v>591</v>
      </c>
      <c r="W4" s="2">
        <f t="shared" si="1"/>
        <v>301</v>
      </c>
      <c r="Y4" s="3">
        <f t="shared" ref="Y4:AB38" si="6">K4</f>
        <v>272588</v>
      </c>
      <c r="Z4" s="3">
        <f t="shared" si="2"/>
        <v>245775</v>
      </c>
      <c r="AA4" s="3">
        <f t="shared" si="2"/>
        <v>217591</v>
      </c>
      <c r="AB4" s="3">
        <f t="shared" si="2"/>
        <v>265301</v>
      </c>
      <c r="AC4" s="3">
        <f t="shared" ref="AC4:AF38" si="7">D4</f>
        <v>282133</v>
      </c>
      <c r="AD4" s="3">
        <f t="shared" si="3"/>
        <v>286193</v>
      </c>
      <c r="AE4" s="3">
        <f t="shared" si="3"/>
        <v>256653</v>
      </c>
      <c r="AF4" s="3">
        <f t="shared" si="3"/>
        <v>210255</v>
      </c>
    </row>
    <row r="5" spans="1:32" ht="61.5" customHeight="1" thickBot="1">
      <c r="A5" s="137" t="s">
        <v>3</v>
      </c>
      <c r="B5" s="138"/>
      <c r="C5" s="57"/>
      <c r="D5" s="58">
        <v>109539</v>
      </c>
      <c r="E5" s="58">
        <v>112581</v>
      </c>
      <c r="F5" s="58">
        <v>98236</v>
      </c>
      <c r="G5" s="58">
        <v>101641</v>
      </c>
      <c r="H5" s="137" t="s">
        <v>3</v>
      </c>
      <c r="I5" s="138"/>
      <c r="J5" s="57"/>
      <c r="K5" s="63">
        <v>96805</v>
      </c>
      <c r="L5" s="63">
        <v>90978</v>
      </c>
      <c r="M5" s="63">
        <v>94561</v>
      </c>
      <c r="N5" s="63">
        <v>97957</v>
      </c>
      <c r="P5" s="2">
        <f t="shared" si="4"/>
        <v>539</v>
      </c>
      <c r="Q5" s="2">
        <f t="shared" si="0"/>
        <v>581</v>
      </c>
      <c r="R5" s="2">
        <f t="shared" si="0"/>
        <v>36</v>
      </c>
      <c r="S5" s="2">
        <f t="shared" si="0"/>
        <v>641</v>
      </c>
      <c r="T5" s="2">
        <f t="shared" si="5"/>
        <v>5</v>
      </c>
      <c r="U5" s="2">
        <f t="shared" si="1"/>
        <v>78</v>
      </c>
      <c r="V5" s="2">
        <f t="shared" si="1"/>
        <v>61</v>
      </c>
      <c r="W5" s="2">
        <f t="shared" si="1"/>
        <v>57</v>
      </c>
      <c r="Y5" s="3">
        <f t="shared" si="6"/>
        <v>96805</v>
      </c>
      <c r="Z5" s="3">
        <f t="shared" si="2"/>
        <v>90978</v>
      </c>
      <c r="AA5" s="3">
        <f t="shared" si="2"/>
        <v>94561</v>
      </c>
      <c r="AB5" s="3">
        <f t="shared" si="2"/>
        <v>97957</v>
      </c>
      <c r="AC5" s="3">
        <f t="shared" si="7"/>
        <v>109539</v>
      </c>
      <c r="AD5" s="3">
        <f t="shared" si="3"/>
        <v>112581</v>
      </c>
      <c r="AE5" s="3">
        <f t="shared" si="3"/>
        <v>98236</v>
      </c>
      <c r="AF5" s="3">
        <f t="shared" si="3"/>
        <v>101641</v>
      </c>
    </row>
    <row r="6" spans="1:32" ht="37.5" customHeight="1" thickBot="1">
      <c r="A6" s="127" t="s">
        <v>4</v>
      </c>
      <c r="B6" s="128"/>
      <c r="C6" s="57"/>
      <c r="D6" s="59">
        <v>5928</v>
      </c>
      <c r="E6" s="59">
        <v>7120</v>
      </c>
      <c r="F6" s="59">
        <v>7307</v>
      </c>
      <c r="G6" s="59">
        <v>13484</v>
      </c>
      <c r="H6" s="127" t="s">
        <v>4</v>
      </c>
      <c r="I6" s="128"/>
      <c r="J6" s="57"/>
      <c r="K6" s="64">
        <v>4950</v>
      </c>
      <c r="L6" s="64">
        <v>6242</v>
      </c>
      <c r="M6" s="64">
        <v>5389</v>
      </c>
      <c r="N6" s="64">
        <v>5897</v>
      </c>
      <c r="P6" s="2">
        <f t="shared" si="4"/>
        <v>8</v>
      </c>
      <c r="Q6" s="2">
        <f t="shared" si="0"/>
        <v>0</v>
      </c>
      <c r="R6" s="2">
        <f t="shared" si="0"/>
        <v>7</v>
      </c>
      <c r="S6" s="2">
        <f t="shared" si="0"/>
        <v>84</v>
      </c>
      <c r="T6" s="2">
        <f t="shared" si="5"/>
        <v>0</v>
      </c>
      <c r="U6" s="2">
        <f t="shared" si="1"/>
        <v>2</v>
      </c>
      <c r="V6" s="2">
        <f t="shared" si="1"/>
        <v>9</v>
      </c>
      <c r="W6" s="2">
        <f t="shared" si="1"/>
        <v>7</v>
      </c>
      <c r="Y6" s="3">
        <f t="shared" si="6"/>
        <v>4950</v>
      </c>
      <c r="Z6" s="3">
        <f t="shared" si="2"/>
        <v>6242</v>
      </c>
      <c r="AA6" s="3">
        <f t="shared" si="2"/>
        <v>5389</v>
      </c>
      <c r="AB6" s="3">
        <f t="shared" si="2"/>
        <v>5897</v>
      </c>
      <c r="AC6" s="3">
        <f t="shared" si="7"/>
        <v>5928</v>
      </c>
      <c r="AD6" s="3">
        <f t="shared" si="3"/>
        <v>7120</v>
      </c>
      <c r="AE6" s="3">
        <f t="shared" si="3"/>
        <v>7307</v>
      </c>
      <c r="AF6" s="3">
        <f t="shared" si="3"/>
        <v>13484</v>
      </c>
    </row>
    <row r="7" spans="1:32" ht="24" customHeight="1" thickBot="1">
      <c r="A7" s="127" t="s">
        <v>5</v>
      </c>
      <c r="B7" s="128"/>
      <c r="C7" s="57"/>
      <c r="D7" s="60">
        <v>743</v>
      </c>
      <c r="E7" s="59">
        <v>1311</v>
      </c>
      <c r="F7" s="59">
        <v>1460</v>
      </c>
      <c r="G7" s="59">
        <v>1324</v>
      </c>
      <c r="H7" s="127" t="s">
        <v>5</v>
      </c>
      <c r="I7" s="128"/>
      <c r="J7" s="57"/>
      <c r="K7" s="64">
        <v>1940</v>
      </c>
      <c r="L7" s="64">
        <v>1666</v>
      </c>
      <c r="M7" s="64">
        <v>1358</v>
      </c>
      <c r="N7" s="65">
        <v>895</v>
      </c>
      <c r="P7" s="2" t="e">
        <f t="shared" si="4"/>
        <v>#VALUE!</v>
      </c>
      <c r="Q7" s="2">
        <f t="shared" si="0"/>
        <v>1</v>
      </c>
      <c r="R7" s="2">
        <f t="shared" si="0"/>
        <v>0</v>
      </c>
      <c r="S7" s="2">
        <f t="shared" si="0"/>
        <v>4</v>
      </c>
      <c r="T7" s="2">
        <f t="shared" si="5"/>
        <v>0</v>
      </c>
      <c r="U7" s="2">
        <f t="shared" si="1"/>
        <v>6</v>
      </c>
      <c r="V7" s="2">
        <f t="shared" si="1"/>
        <v>8</v>
      </c>
      <c r="W7" s="2" t="e">
        <f t="shared" si="1"/>
        <v>#VALUE!</v>
      </c>
      <c r="Y7" s="3">
        <f t="shared" si="6"/>
        <v>1940</v>
      </c>
      <c r="Z7" s="3">
        <f t="shared" si="2"/>
        <v>1666</v>
      </c>
      <c r="AA7" s="3">
        <f t="shared" si="2"/>
        <v>1358</v>
      </c>
      <c r="AB7" s="3">
        <f t="shared" si="2"/>
        <v>895</v>
      </c>
      <c r="AC7" s="3">
        <f t="shared" si="7"/>
        <v>743</v>
      </c>
      <c r="AD7" s="3">
        <f t="shared" si="3"/>
        <v>1311</v>
      </c>
      <c r="AE7" s="3">
        <f t="shared" si="3"/>
        <v>1460</v>
      </c>
      <c r="AF7" s="3">
        <f t="shared" si="3"/>
        <v>1324</v>
      </c>
    </row>
    <row r="8" spans="1:32" ht="24" customHeight="1" thickBot="1">
      <c r="A8" s="127" t="s">
        <v>6</v>
      </c>
      <c r="B8" s="128"/>
      <c r="C8" s="57"/>
      <c r="D8" s="59">
        <v>17500</v>
      </c>
      <c r="E8" s="59">
        <v>19112</v>
      </c>
      <c r="F8" s="59">
        <v>18518</v>
      </c>
      <c r="G8" s="59">
        <v>15237</v>
      </c>
      <c r="H8" s="127" t="s">
        <v>6</v>
      </c>
      <c r="I8" s="128"/>
      <c r="J8" s="57"/>
      <c r="K8" s="64">
        <v>19032</v>
      </c>
      <c r="L8" s="64">
        <v>15668</v>
      </c>
      <c r="M8" s="64">
        <v>18509</v>
      </c>
      <c r="N8" s="64">
        <v>17370</v>
      </c>
      <c r="P8" s="2">
        <f t="shared" si="4"/>
        <v>0</v>
      </c>
      <c r="Q8" s="2">
        <f t="shared" si="0"/>
        <v>12</v>
      </c>
      <c r="R8" s="2">
        <f t="shared" si="0"/>
        <v>18</v>
      </c>
      <c r="S8" s="2">
        <f t="shared" si="0"/>
        <v>37</v>
      </c>
      <c r="T8" s="2">
        <f t="shared" si="5"/>
        <v>32</v>
      </c>
      <c r="U8" s="2">
        <f t="shared" si="1"/>
        <v>68</v>
      </c>
      <c r="V8" s="2">
        <f t="shared" si="1"/>
        <v>9</v>
      </c>
      <c r="W8" s="2">
        <f t="shared" si="1"/>
        <v>70</v>
      </c>
      <c r="Y8" s="3">
        <f t="shared" si="6"/>
        <v>19032</v>
      </c>
      <c r="Z8" s="3">
        <f t="shared" si="2"/>
        <v>15668</v>
      </c>
      <c r="AA8" s="3">
        <f t="shared" si="2"/>
        <v>18509</v>
      </c>
      <c r="AB8" s="3">
        <f t="shared" si="2"/>
        <v>17370</v>
      </c>
      <c r="AC8" s="3">
        <f t="shared" si="7"/>
        <v>17500</v>
      </c>
      <c r="AD8" s="3">
        <f t="shared" si="3"/>
        <v>19112</v>
      </c>
      <c r="AE8" s="3">
        <f t="shared" si="3"/>
        <v>18518</v>
      </c>
      <c r="AF8" s="3">
        <f t="shared" si="3"/>
        <v>15237</v>
      </c>
    </row>
    <row r="9" spans="1:32" ht="37.5" customHeight="1" thickBot="1">
      <c r="A9" s="127" t="s">
        <v>7</v>
      </c>
      <c r="B9" s="128"/>
      <c r="C9" s="57"/>
      <c r="D9" s="59">
        <v>17353</v>
      </c>
      <c r="E9" s="59">
        <v>13831</v>
      </c>
      <c r="F9" s="59">
        <v>15799</v>
      </c>
      <c r="G9" s="59">
        <v>10802</v>
      </c>
      <c r="H9" s="127" t="s">
        <v>7</v>
      </c>
      <c r="I9" s="128"/>
      <c r="J9" s="57"/>
      <c r="K9" s="64">
        <v>40843</v>
      </c>
      <c r="L9" s="64">
        <v>22817</v>
      </c>
      <c r="M9" s="64">
        <v>11564</v>
      </c>
      <c r="N9" s="64">
        <v>7521</v>
      </c>
      <c r="P9" s="2">
        <f t="shared" si="4"/>
        <v>53</v>
      </c>
      <c r="Q9" s="2">
        <f t="shared" si="0"/>
        <v>31</v>
      </c>
      <c r="R9" s="2">
        <f t="shared" si="0"/>
        <v>99</v>
      </c>
      <c r="S9" s="2">
        <f t="shared" si="0"/>
        <v>2</v>
      </c>
      <c r="T9" s="2">
        <f t="shared" si="5"/>
        <v>43</v>
      </c>
      <c r="U9" s="2">
        <f t="shared" si="1"/>
        <v>17</v>
      </c>
      <c r="V9" s="2">
        <f t="shared" si="1"/>
        <v>64</v>
      </c>
      <c r="W9" s="2">
        <f t="shared" si="1"/>
        <v>1</v>
      </c>
      <c r="Y9" s="3">
        <f t="shared" si="6"/>
        <v>40843</v>
      </c>
      <c r="Z9" s="3">
        <f t="shared" si="2"/>
        <v>22817</v>
      </c>
      <c r="AA9" s="3">
        <f t="shared" si="2"/>
        <v>11564</v>
      </c>
      <c r="AB9" s="3">
        <f t="shared" si="2"/>
        <v>7521</v>
      </c>
      <c r="AC9" s="3">
        <f t="shared" si="7"/>
        <v>17353</v>
      </c>
      <c r="AD9" s="3">
        <f t="shared" si="3"/>
        <v>13831</v>
      </c>
      <c r="AE9" s="3">
        <f t="shared" si="3"/>
        <v>15799</v>
      </c>
      <c r="AF9" s="3">
        <f t="shared" si="3"/>
        <v>10802</v>
      </c>
    </row>
    <row r="10" spans="1:32" ht="61.5" customHeight="1" thickBot="1">
      <c r="A10" s="137" t="s">
        <v>8</v>
      </c>
      <c r="B10" s="138"/>
      <c r="C10" s="57"/>
      <c r="D10" s="58">
        <v>79872</v>
      </c>
      <c r="E10" s="58">
        <v>85448</v>
      </c>
      <c r="F10" s="58">
        <v>69766</v>
      </c>
      <c r="G10" s="58">
        <v>87761</v>
      </c>
      <c r="H10" s="137" t="s">
        <v>8</v>
      </c>
      <c r="I10" s="138"/>
      <c r="J10" s="57"/>
      <c r="K10" s="63">
        <v>39939</v>
      </c>
      <c r="L10" s="63">
        <v>57069</v>
      </c>
      <c r="M10" s="63">
        <v>68520</v>
      </c>
      <c r="N10" s="63">
        <v>78068</v>
      </c>
      <c r="P10" s="2">
        <f t="shared" si="4"/>
        <v>72</v>
      </c>
      <c r="Q10" s="2">
        <f t="shared" si="0"/>
        <v>48</v>
      </c>
      <c r="R10" s="2">
        <f t="shared" si="0"/>
        <v>66</v>
      </c>
      <c r="S10" s="2">
        <f t="shared" si="0"/>
        <v>61</v>
      </c>
      <c r="T10" s="2">
        <f t="shared" si="5"/>
        <v>39</v>
      </c>
      <c r="U10" s="2">
        <f t="shared" si="1"/>
        <v>69</v>
      </c>
      <c r="V10" s="2">
        <f t="shared" si="1"/>
        <v>20</v>
      </c>
      <c r="W10" s="2">
        <f t="shared" si="1"/>
        <v>68</v>
      </c>
      <c r="Y10" s="3">
        <f t="shared" si="6"/>
        <v>39939</v>
      </c>
      <c r="Z10" s="3">
        <f t="shared" si="2"/>
        <v>57069</v>
      </c>
      <c r="AA10" s="3">
        <f t="shared" si="2"/>
        <v>68520</v>
      </c>
      <c r="AB10" s="3">
        <f t="shared" si="2"/>
        <v>78068</v>
      </c>
      <c r="AC10" s="3">
        <f t="shared" si="7"/>
        <v>79872</v>
      </c>
      <c r="AD10" s="3">
        <f t="shared" si="3"/>
        <v>85448</v>
      </c>
      <c r="AE10" s="3">
        <f t="shared" si="3"/>
        <v>69766</v>
      </c>
      <c r="AF10" s="3">
        <f t="shared" si="3"/>
        <v>87761</v>
      </c>
    </row>
    <row r="11" spans="1:32" ht="24" customHeight="1" thickBot="1">
      <c r="A11" s="127" t="s">
        <v>9</v>
      </c>
      <c r="B11" s="128"/>
      <c r="C11" s="57"/>
      <c r="D11" s="60">
        <v>-559</v>
      </c>
      <c r="E11" s="60">
        <v>-135</v>
      </c>
      <c r="F11" s="60">
        <v>977</v>
      </c>
      <c r="G11" s="60">
        <v>-66</v>
      </c>
      <c r="H11" s="127" t="s">
        <v>9</v>
      </c>
      <c r="I11" s="128"/>
      <c r="J11" s="57"/>
      <c r="K11" s="64">
        <v>-3728</v>
      </c>
      <c r="L11" s="64">
        <v>-2723</v>
      </c>
      <c r="M11" s="64">
        <v>-1118</v>
      </c>
      <c r="N11" s="65">
        <v>-460</v>
      </c>
      <c r="P11" s="2">
        <f t="shared" si="4"/>
        <v>9</v>
      </c>
      <c r="Q11" s="2">
        <f t="shared" si="0"/>
        <v>5</v>
      </c>
      <c r="R11" s="2" t="e">
        <f t="shared" si="0"/>
        <v>#VALUE!</v>
      </c>
      <c r="S11" s="2" t="e">
        <f t="shared" si="0"/>
        <v>#VALUE!</v>
      </c>
      <c r="T11" s="2">
        <f t="shared" si="5"/>
        <v>28</v>
      </c>
      <c r="U11" s="2">
        <f t="shared" si="1"/>
        <v>23</v>
      </c>
      <c r="V11" s="2">
        <f t="shared" si="1"/>
        <v>18</v>
      </c>
      <c r="W11" s="2">
        <f t="shared" si="1"/>
        <v>0</v>
      </c>
      <c r="Y11" s="3">
        <f t="shared" si="6"/>
        <v>-3728</v>
      </c>
      <c r="Z11" s="3">
        <f t="shared" si="2"/>
        <v>-2723</v>
      </c>
      <c r="AA11" s="3">
        <f t="shared" si="2"/>
        <v>-1118</v>
      </c>
      <c r="AB11" s="3">
        <f t="shared" si="2"/>
        <v>-460</v>
      </c>
      <c r="AC11" s="3">
        <f t="shared" si="7"/>
        <v>-559</v>
      </c>
      <c r="AD11" s="3">
        <f t="shared" si="3"/>
        <v>-135</v>
      </c>
      <c r="AE11" s="3">
        <f t="shared" si="3"/>
        <v>977</v>
      </c>
      <c r="AF11" s="3">
        <f t="shared" si="3"/>
        <v>-66</v>
      </c>
    </row>
    <row r="12" spans="1:32" ht="45" customHeight="1" thickBot="1">
      <c r="A12" s="127" t="s">
        <v>10</v>
      </c>
      <c r="B12" s="128"/>
      <c r="C12" s="57"/>
      <c r="D12" s="60"/>
      <c r="E12" s="60"/>
      <c r="F12" s="60"/>
      <c r="G12" s="60"/>
      <c r="H12" s="127" t="s">
        <v>10</v>
      </c>
      <c r="I12" s="128"/>
      <c r="J12" s="57"/>
      <c r="K12" s="65"/>
      <c r="L12" s="65"/>
      <c r="M12" s="65"/>
      <c r="N12" s="65"/>
      <c r="P12" s="2" t="e">
        <f t="shared" si="4"/>
        <v>#VALUE!</v>
      </c>
      <c r="Q12" s="2" t="e">
        <f t="shared" si="0"/>
        <v>#VALUE!</v>
      </c>
      <c r="R12" s="2" t="e">
        <f t="shared" si="0"/>
        <v>#VALUE!</v>
      </c>
      <c r="S12" s="2" t="e">
        <f t="shared" si="0"/>
        <v>#VALUE!</v>
      </c>
      <c r="T12" s="2" t="e">
        <f t="shared" si="5"/>
        <v>#VALUE!</v>
      </c>
      <c r="U12" s="2" t="e">
        <f t="shared" si="1"/>
        <v>#VALUE!</v>
      </c>
      <c r="V12" s="2" t="e">
        <f t="shared" si="1"/>
        <v>#VALUE!</v>
      </c>
      <c r="W12" s="2" t="e">
        <f t="shared" si="1"/>
        <v>#VALUE!</v>
      </c>
      <c r="Y12" s="3">
        <f t="shared" si="6"/>
        <v>0</v>
      </c>
      <c r="Z12" s="3">
        <f t="shared" si="2"/>
        <v>0</v>
      </c>
      <c r="AA12" s="3">
        <f t="shared" si="2"/>
        <v>0</v>
      </c>
      <c r="AB12" s="3">
        <f t="shared" si="2"/>
        <v>0</v>
      </c>
      <c r="AC12" s="3">
        <f t="shared" si="7"/>
        <v>0</v>
      </c>
      <c r="AD12" s="3">
        <f t="shared" si="3"/>
        <v>0</v>
      </c>
      <c r="AE12" s="3">
        <f t="shared" si="3"/>
        <v>0</v>
      </c>
      <c r="AF12" s="3">
        <f t="shared" si="3"/>
        <v>0</v>
      </c>
    </row>
    <row r="13" spans="1:32" ht="37.5" customHeight="1" thickBot="1">
      <c r="A13" s="137" t="s">
        <v>11</v>
      </c>
      <c r="B13" s="138"/>
      <c r="C13" s="57"/>
      <c r="D13" s="58">
        <v>79314</v>
      </c>
      <c r="E13" s="58">
        <v>85314</v>
      </c>
      <c r="F13" s="58">
        <v>70743</v>
      </c>
      <c r="G13" s="58">
        <v>87696</v>
      </c>
      <c r="H13" s="137" t="s">
        <v>11</v>
      </c>
      <c r="I13" s="138"/>
      <c r="J13" s="57"/>
      <c r="K13" s="63">
        <v>36212</v>
      </c>
      <c r="L13" s="63">
        <v>54345</v>
      </c>
      <c r="M13" s="63">
        <v>67401</v>
      </c>
      <c r="N13" s="63">
        <v>77608</v>
      </c>
      <c r="P13" s="2">
        <f t="shared" si="4"/>
        <v>14</v>
      </c>
      <c r="Q13" s="2">
        <f t="shared" si="0"/>
        <v>14</v>
      </c>
      <c r="R13" s="2">
        <f t="shared" si="0"/>
        <v>43</v>
      </c>
      <c r="S13" s="2">
        <f t="shared" si="0"/>
        <v>96</v>
      </c>
      <c r="T13" s="2">
        <f t="shared" si="5"/>
        <v>12</v>
      </c>
      <c r="U13" s="2">
        <f t="shared" si="1"/>
        <v>45</v>
      </c>
      <c r="V13" s="2">
        <f t="shared" si="1"/>
        <v>1</v>
      </c>
      <c r="W13" s="2">
        <f t="shared" si="1"/>
        <v>8</v>
      </c>
      <c r="Y13" s="3">
        <f t="shared" si="6"/>
        <v>36212</v>
      </c>
      <c r="Z13" s="3">
        <f t="shared" si="2"/>
        <v>54345</v>
      </c>
      <c r="AA13" s="3">
        <f t="shared" si="2"/>
        <v>67401</v>
      </c>
      <c r="AB13" s="3">
        <f t="shared" si="2"/>
        <v>77608</v>
      </c>
      <c r="AC13" s="3">
        <f t="shared" si="7"/>
        <v>79314</v>
      </c>
      <c r="AD13" s="3">
        <f t="shared" si="3"/>
        <v>85314</v>
      </c>
      <c r="AE13" s="3">
        <f t="shared" si="3"/>
        <v>70743</v>
      </c>
      <c r="AF13" s="3">
        <f t="shared" si="3"/>
        <v>87696</v>
      </c>
    </row>
    <row r="14" spans="1:32" ht="49.5" customHeight="1" thickBot="1">
      <c r="A14" s="137" t="s">
        <v>12</v>
      </c>
      <c r="B14" s="138"/>
      <c r="C14" s="57"/>
      <c r="D14" s="58">
        <v>63280</v>
      </c>
      <c r="E14" s="58">
        <v>67689</v>
      </c>
      <c r="F14" s="58">
        <v>56546</v>
      </c>
      <c r="G14" s="58">
        <v>71448</v>
      </c>
      <c r="H14" s="137" t="s">
        <v>12</v>
      </c>
      <c r="I14" s="138"/>
      <c r="J14" s="57"/>
      <c r="K14" s="63">
        <v>23645</v>
      </c>
      <c r="L14" s="63">
        <v>42639</v>
      </c>
      <c r="M14" s="63">
        <v>53641</v>
      </c>
      <c r="N14" s="63">
        <v>61870</v>
      </c>
      <c r="P14" s="2">
        <f t="shared" si="4"/>
        <v>80</v>
      </c>
      <c r="Q14" s="2">
        <f t="shared" si="0"/>
        <v>89</v>
      </c>
      <c r="R14" s="2">
        <f t="shared" si="0"/>
        <v>46</v>
      </c>
      <c r="S14" s="2">
        <f t="shared" si="0"/>
        <v>48</v>
      </c>
      <c r="T14" s="2">
        <f t="shared" si="5"/>
        <v>45</v>
      </c>
      <c r="U14" s="2">
        <f t="shared" si="1"/>
        <v>39</v>
      </c>
      <c r="V14" s="2">
        <f t="shared" si="1"/>
        <v>41</v>
      </c>
      <c r="W14" s="2">
        <f t="shared" si="1"/>
        <v>70</v>
      </c>
      <c r="Y14" s="3">
        <f t="shared" si="6"/>
        <v>23645</v>
      </c>
      <c r="Z14" s="3">
        <f t="shared" si="2"/>
        <v>42639</v>
      </c>
      <c r="AA14" s="3">
        <f t="shared" si="2"/>
        <v>53641</v>
      </c>
      <c r="AB14" s="3">
        <f t="shared" si="2"/>
        <v>61870</v>
      </c>
      <c r="AC14" s="3">
        <f t="shared" si="7"/>
        <v>63280</v>
      </c>
      <c r="AD14" s="3">
        <f t="shared" si="3"/>
        <v>67689</v>
      </c>
      <c r="AE14" s="3">
        <f t="shared" si="3"/>
        <v>56546</v>
      </c>
      <c r="AF14" s="3">
        <f t="shared" si="3"/>
        <v>71448</v>
      </c>
    </row>
    <row r="15" spans="1:32" ht="61.5" customHeight="1" thickBot="1">
      <c r="A15" s="137" t="s">
        <v>13</v>
      </c>
      <c r="B15" s="138"/>
      <c r="C15" s="57"/>
      <c r="D15" s="58">
        <v>62157</v>
      </c>
      <c r="E15" s="58">
        <v>68523</v>
      </c>
      <c r="F15" s="58">
        <v>56391</v>
      </c>
      <c r="G15" s="58">
        <v>71448</v>
      </c>
      <c r="H15" s="137" t="s">
        <v>13</v>
      </c>
      <c r="I15" s="138"/>
      <c r="J15" s="57"/>
      <c r="K15" s="63">
        <v>31507</v>
      </c>
      <c r="L15" s="63">
        <v>43017</v>
      </c>
      <c r="M15" s="63">
        <v>51995</v>
      </c>
      <c r="N15" s="63">
        <v>58388</v>
      </c>
      <c r="P15" s="2">
        <f t="shared" si="4"/>
        <v>57</v>
      </c>
      <c r="Q15" s="2">
        <f t="shared" si="0"/>
        <v>23</v>
      </c>
      <c r="R15" s="2">
        <f t="shared" si="0"/>
        <v>91</v>
      </c>
      <c r="S15" s="2">
        <f t="shared" si="0"/>
        <v>48</v>
      </c>
      <c r="T15" s="2">
        <f t="shared" si="5"/>
        <v>7</v>
      </c>
      <c r="U15" s="2">
        <f t="shared" si="1"/>
        <v>17</v>
      </c>
      <c r="V15" s="2">
        <f t="shared" si="1"/>
        <v>95</v>
      </c>
      <c r="W15" s="2">
        <f t="shared" si="1"/>
        <v>88</v>
      </c>
      <c r="Y15" s="3">
        <f t="shared" si="6"/>
        <v>31507</v>
      </c>
      <c r="Z15" s="3">
        <f t="shared" si="2"/>
        <v>43017</v>
      </c>
      <c r="AA15" s="3">
        <f t="shared" si="2"/>
        <v>51995</v>
      </c>
      <c r="AB15" s="3">
        <f t="shared" si="2"/>
        <v>58388</v>
      </c>
      <c r="AC15" s="3">
        <f t="shared" si="7"/>
        <v>62157</v>
      </c>
      <c r="AD15" s="3">
        <f t="shared" si="3"/>
        <v>68523</v>
      </c>
      <c r="AE15" s="3">
        <f t="shared" si="3"/>
        <v>56391</v>
      </c>
      <c r="AF15" s="3">
        <f t="shared" si="3"/>
        <v>71448</v>
      </c>
    </row>
    <row r="16" spans="1:32" ht="30" customHeight="1" thickBot="1">
      <c r="A16" s="127" t="s">
        <v>14</v>
      </c>
      <c r="B16" s="128"/>
      <c r="C16" s="57"/>
      <c r="D16" s="59">
        <v>1406</v>
      </c>
      <c r="E16" s="59">
        <v>1550</v>
      </c>
      <c r="F16" s="59">
        <v>1276</v>
      </c>
      <c r="G16" s="60"/>
      <c r="H16" s="127" t="s">
        <v>14</v>
      </c>
      <c r="I16" s="128"/>
      <c r="J16" s="57"/>
      <c r="K16" s="65">
        <v>783</v>
      </c>
      <c r="L16" s="65">
        <v>973</v>
      </c>
      <c r="M16" s="64">
        <v>1176</v>
      </c>
      <c r="N16" s="64">
        <v>1321</v>
      </c>
      <c r="P16" s="2">
        <f t="shared" si="4"/>
        <v>6</v>
      </c>
      <c r="Q16" s="2">
        <f t="shared" si="0"/>
        <v>0</v>
      </c>
      <c r="R16" s="2">
        <f t="shared" si="0"/>
        <v>6</v>
      </c>
      <c r="S16" s="2" t="e">
        <f t="shared" si="0"/>
        <v>#VALUE!</v>
      </c>
      <c r="T16" s="2" t="e">
        <f t="shared" si="5"/>
        <v>#VALUE!</v>
      </c>
      <c r="U16" s="2" t="e">
        <f t="shared" si="1"/>
        <v>#VALUE!</v>
      </c>
      <c r="V16" s="2">
        <f t="shared" si="1"/>
        <v>6</v>
      </c>
      <c r="W16" s="2">
        <f t="shared" si="1"/>
        <v>1</v>
      </c>
      <c r="Y16" s="3">
        <f t="shared" si="6"/>
        <v>783</v>
      </c>
      <c r="Z16" s="3">
        <f t="shared" si="2"/>
        <v>973</v>
      </c>
      <c r="AA16" s="3">
        <f t="shared" si="2"/>
        <v>1176</v>
      </c>
      <c r="AB16" s="3">
        <f t="shared" si="2"/>
        <v>1321</v>
      </c>
      <c r="AC16" s="3">
        <f t="shared" si="7"/>
        <v>1406</v>
      </c>
      <c r="AD16" s="3">
        <f t="shared" si="3"/>
        <v>1550</v>
      </c>
      <c r="AE16" s="3">
        <f t="shared" si="3"/>
        <v>1276</v>
      </c>
      <c r="AF16" s="3">
        <f t="shared" si="3"/>
        <v>0</v>
      </c>
    </row>
    <row r="17" spans="1:32" ht="24" customHeight="1" thickBot="1">
      <c r="A17" s="139"/>
      <c r="B17" s="139"/>
      <c r="C17" s="139"/>
      <c r="D17" s="139"/>
      <c r="E17" s="139"/>
      <c r="F17" s="139"/>
      <c r="G17" s="146"/>
      <c r="H17" s="147"/>
      <c r="I17" s="139"/>
      <c r="J17" s="139"/>
      <c r="K17" s="139"/>
      <c r="L17" s="139"/>
      <c r="M17" s="139"/>
      <c r="N17" s="139"/>
      <c r="P17" s="2">
        <f>D17</f>
        <v>0</v>
      </c>
      <c r="Q17" s="2">
        <f>E17</f>
        <v>0</v>
      </c>
      <c r="R17" s="2">
        <f>F17</f>
        <v>0</v>
      </c>
      <c r="S17" s="2">
        <f>G17</f>
        <v>0</v>
      </c>
      <c r="T17" s="2">
        <f>K17</f>
        <v>0</v>
      </c>
      <c r="U17" s="2">
        <f>L17</f>
        <v>0</v>
      </c>
      <c r="V17" s="2">
        <f>M17</f>
        <v>0</v>
      </c>
      <c r="W17" s="2">
        <f>N17</f>
        <v>0</v>
      </c>
      <c r="Y17" s="3">
        <f t="shared" si="6"/>
        <v>0</v>
      </c>
      <c r="Z17" s="3">
        <f t="shared" si="2"/>
        <v>0</v>
      </c>
      <c r="AA17" s="3">
        <f t="shared" si="2"/>
        <v>0</v>
      </c>
      <c r="AB17" s="3">
        <f t="shared" si="2"/>
        <v>0</v>
      </c>
      <c r="AC17" s="3">
        <f t="shared" si="7"/>
        <v>0</v>
      </c>
      <c r="AD17" s="3">
        <f t="shared" si="3"/>
        <v>0</v>
      </c>
      <c r="AE17" s="3">
        <f t="shared" si="3"/>
        <v>0</v>
      </c>
      <c r="AF17" s="3">
        <f t="shared" si="3"/>
        <v>0</v>
      </c>
    </row>
    <row r="18" spans="1:32" ht="48" customHeight="1" thickBot="1">
      <c r="A18" s="140" t="s">
        <v>15</v>
      </c>
      <c r="B18" s="141"/>
      <c r="C18" s="142"/>
      <c r="D18" s="61" t="s">
        <v>1674</v>
      </c>
      <c r="E18" s="61" t="s">
        <v>1675</v>
      </c>
      <c r="F18" s="61" t="s">
        <v>1676</v>
      </c>
      <c r="G18" s="61" t="s">
        <v>1755</v>
      </c>
      <c r="H18" s="145" t="s">
        <v>15</v>
      </c>
      <c r="I18" s="141"/>
      <c r="J18" s="142"/>
      <c r="K18" s="61" t="s">
        <v>1677</v>
      </c>
      <c r="L18" s="61" t="s">
        <v>1678</v>
      </c>
      <c r="M18" s="61" t="s">
        <v>1679</v>
      </c>
      <c r="N18" s="61" t="s">
        <v>1673</v>
      </c>
      <c r="P18" s="1" t="str">
        <f>REPLACE(D18,11,27,"")</f>
        <v>Quý 3/2017</v>
      </c>
      <c r="Q18" s="1" t="str">
        <f>REPLACE(E18,11,27,"")</f>
        <v>Quý 4/2017</v>
      </c>
      <c r="R18" s="1" t="str">
        <f>REPLACE(F18,11,27,"")</f>
        <v>Quý 1/2018</v>
      </c>
      <c r="S18" s="1" t="str">
        <f>REPLACE(G18,11,27,"")</f>
        <v>Quý 2/2018</v>
      </c>
      <c r="T18" s="1" t="str">
        <f>REPLACE(K18,11,27,"")</f>
        <v>Quý 3/2016</v>
      </c>
      <c r="U18" s="1" t="str">
        <f>REPLACE(L18,11,27,"")</f>
        <v>Quý 4/2016</v>
      </c>
      <c r="V18" s="1" t="str">
        <f>REPLACE(M18,11,27,"")</f>
        <v>Quý 1/2017</v>
      </c>
      <c r="W18" s="1" t="str">
        <f>REPLACE(N18,11,27,"")</f>
        <v>Quý 2/2017</v>
      </c>
      <c r="Y18" s="3" t="str">
        <f>Y1</f>
        <v>Quý 3/2016</v>
      </c>
      <c r="Z18" s="3" t="str">
        <f t="shared" ref="Z18:AF18" si="8">Z1</f>
        <v>Quý 4/2016</v>
      </c>
      <c r="AA18" s="3" t="str">
        <f t="shared" si="8"/>
        <v>Quý 1/2017</v>
      </c>
      <c r="AB18" s="3" t="str">
        <f t="shared" si="8"/>
        <v>Quý 2/2017</v>
      </c>
      <c r="AC18" s="3" t="str">
        <f t="shared" si="8"/>
        <v>Quý 3/2017</v>
      </c>
      <c r="AD18" s="3" t="str">
        <f t="shared" si="8"/>
        <v>Quý 4/2017</v>
      </c>
      <c r="AE18" s="3" t="str">
        <f t="shared" si="8"/>
        <v>Quý 1/2018</v>
      </c>
      <c r="AF18" s="3" t="str">
        <f t="shared" si="8"/>
        <v>Quý 2/2018</v>
      </c>
    </row>
    <row r="19" spans="1:32" ht="24" customHeight="1" thickBot="1">
      <c r="A19" s="135" t="s">
        <v>16</v>
      </c>
      <c r="B19" s="136"/>
      <c r="C19" s="57"/>
      <c r="D19" s="58">
        <v>921685</v>
      </c>
      <c r="E19" s="58">
        <v>984529</v>
      </c>
      <c r="F19" s="58">
        <v>1033450</v>
      </c>
      <c r="G19" s="58">
        <v>819067</v>
      </c>
      <c r="H19" s="135" t="s">
        <v>16</v>
      </c>
      <c r="I19" s="136"/>
      <c r="J19" s="57"/>
      <c r="K19" s="63">
        <v>921041</v>
      </c>
      <c r="L19" s="63">
        <v>896404</v>
      </c>
      <c r="M19" s="63">
        <v>914964</v>
      </c>
      <c r="N19" s="63">
        <v>887984</v>
      </c>
      <c r="P19" s="2">
        <f t="shared" ref="P19:S38" si="9">REPLACE(D19,1,3,"")/1</f>
        <v>685</v>
      </c>
      <c r="Q19" s="2">
        <f t="shared" si="9"/>
        <v>529</v>
      </c>
      <c r="R19" s="2">
        <f t="shared" si="9"/>
        <v>3450</v>
      </c>
      <c r="S19" s="2">
        <f t="shared" si="9"/>
        <v>67</v>
      </c>
      <c r="T19" s="2">
        <f t="shared" ref="T19:W38" si="10">REPLACE(K19,1,3,"")/1</f>
        <v>41</v>
      </c>
      <c r="U19" s="2">
        <f t="shared" si="10"/>
        <v>404</v>
      </c>
      <c r="V19" s="2">
        <f t="shared" si="10"/>
        <v>964</v>
      </c>
      <c r="W19" s="2">
        <f t="shared" si="10"/>
        <v>984</v>
      </c>
      <c r="Y19" s="3">
        <f t="shared" si="6"/>
        <v>921041</v>
      </c>
      <c r="Z19" s="3">
        <f t="shared" si="6"/>
        <v>896404</v>
      </c>
      <c r="AA19" s="3">
        <f t="shared" si="6"/>
        <v>914964</v>
      </c>
      <c r="AB19" s="3">
        <f t="shared" si="6"/>
        <v>887984</v>
      </c>
      <c r="AC19" s="3">
        <f t="shared" si="7"/>
        <v>921685</v>
      </c>
      <c r="AD19" s="3">
        <f t="shared" si="7"/>
        <v>984529</v>
      </c>
      <c r="AE19" s="3">
        <f t="shared" si="7"/>
        <v>1033450</v>
      </c>
      <c r="AF19" s="3">
        <f t="shared" si="7"/>
        <v>819067</v>
      </c>
    </row>
    <row r="20" spans="1:32" ht="61.5" customHeight="1" thickBot="1">
      <c r="A20" s="127" t="s">
        <v>17</v>
      </c>
      <c r="B20" s="128"/>
      <c r="C20" s="57"/>
      <c r="D20" s="59">
        <v>465399</v>
      </c>
      <c r="E20" s="59">
        <v>505244</v>
      </c>
      <c r="F20" s="59">
        <v>351219</v>
      </c>
      <c r="G20" s="59">
        <v>254897</v>
      </c>
      <c r="H20" s="127" t="s">
        <v>17</v>
      </c>
      <c r="I20" s="128"/>
      <c r="J20" s="57"/>
      <c r="K20" s="64">
        <v>477106</v>
      </c>
      <c r="L20" s="64">
        <v>483084</v>
      </c>
      <c r="M20" s="64">
        <v>500735</v>
      </c>
      <c r="N20" s="64">
        <v>502280</v>
      </c>
      <c r="P20" s="2">
        <f t="shared" si="9"/>
        <v>399</v>
      </c>
      <c r="Q20" s="2">
        <f t="shared" si="9"/>
        <v>244</v>
      </c>
      <c r="R20" s="2">
        <f t="shared" si="9"/>
        <v>219</v>
      </c>
      <c r="S20" s="2">
        <f t="shared" si="9"/>
        <v>897</v>
      </c>
      <c r="T20" s="2">
        <f t="shared" si="10"/>
        <v>106</v>
      </c>
      <c r="U20" s="2">
        <f t="shared" si="10"/>
        <v>84</v>
      </c>
      <c r="V20" s="2">
        <f t="shared" si="10"/>
        <v>735</v>
      </c>
      <c r="W20" s="2">
        <f t="shared" si="10"/>
        <v>280</v>
      </c>
      <c r="Y20" s="3">
        <f t="shared" si="6"/>
        <v>477106</v>
      </c>
      <c r="Z20" s="3">
        <f t="shared" si="6"/>
        <v>483084</v>
      </c>
      <c r="AA20" s="3">
        <f t="shared" si="6"/>
        <v>500735</v>
      </c>
      <c r="AB20" s="3">
        <f t="shared" si="6"/>
        <v>502280</v>
      </c>
      <c r="AC20" s="3">
        <f t="shared" si="7"/>
        <v>465399</v>
      </c>
      <c r="AD20" s="3">
        <f t="shared" si="7"/>
        <v>505244</v>
      </c>
      <c r="AE20" s="3">
        <f t="shared" si="7"/>
        <v>351219</v>
      </c>
      <c r="AF20" s="3">
        <f t="shared" si="7"/>
        <v>254897</v>
      </c>
    </row>
    <row r="21" spans="1:32" ht="30" customHeight="1" thickBot="1">
      <c r="A21" s="127" t="s">
        <v>18</v>
      </c>
      <c r="B21" s="128"/>
      <c r="C21" s="57"/>
      <c r="D21" s="59">
        <v>80000</v>
      </c>
      <c r="E21" s="59">
        <v>80000</v>
      </c>
      <c r="F21" s="59">
        <v>250000</v>
      </c>
      <c r="G21" s="59">
        <v>230000</v>
      </c>
      <c r="H21" s="127" t="s">
        <v>18</v>
      </c>
      <c r="I21" s="128"/>
      <c r="J21" s="57"/>
      <c r="K21" s="65"/>
      <c r="L21" s="65"/>
      <c r="M21" s="65"/>
      <c r="N21" s="65"/>
      <c r="P21" s="2">
        <f t="shared" si="9"/>
        <v>0</v>
      </c>
      <c r="Q21" s="2">
        <f t="shared" si="9"/>
        <v>0</v>
      </c>
      <c r="R21" s="2">
        <f t="shared" si="9"/>
        <v>0</v>
      </c>
      <c r="S21" s="2">
        <f t="shared" si="9"/>
        <v>0</v>
      </c>
      <c r="T21" s="2" t="e">
        <f t="shared" si="10"/>
        <v>#VALUE!</v>
      </c>
      <c r="U21" s="2" t="e">
        <f t="shared" si="10"/>
        <v>#VALUE!</v>
      </c>
      <c r="V21" s="2" t="e">
        <f t="shared" si="10"/>
        <v>#VALUE!</v>
      </c>
      <c r="W21" s="2" t="e">
        <f t="shared" si="10"/>
        <v>#VALUE!</v>
      </c>
      <c r="Y21" s="3">
        <f t="shared" si="6"/>
        <v>0</v>
      </c>
      <c r="Z21" s="3">
        <f t="shared" si="6"/>
        <v>0</v>
      </c>
      <c r="AA21" s="3">
        <f t="shared" si="6"/>
        <v>0</v>
      </c>
      <c r="AB21" s="3">
        <f t="shared" si="6"/>
        <v>0</v>
      </c>
      <c r="AC21" s="3">
        <f t="shared" si="7"/>
        <v>80000</v>
      </c>
      <c r="AD21" s="3">
        <f t="shared" si="7"/>
        <v>80000</v>
      </c>
      <c r="AE21" s="3">
        <f t="shared" si="7"/>
        <v>250000</v>
      </c>
      <c r="AF21" s="3">
        <f t="shared" si="7"/>
        <v>230000</v>
      </c>
    </row>
    <row r="22" spans="1:32" ht="30" customHeight="1" thickBot="1">
      <c r="A22" s="127" t="s">
        <v>19</v>
      </c>
      <c r="B22" s="128"/>
      <c r="C22" s="57"/>
      <c r="D22" s="59">
        <v>205090</v>
      </c>
      <c r="E22" s="59">
        <v>195833</v>
      </c>
      <c r="F22" s="59">
        <v>189683</v>
      </c>
      <c r="G22" s="59">
        <v>152217</v>
      </c>
      <c r="H22" s="127" t="s">
        <v>19</v>
      </c>
      <c r="I22" s="128"/>
      <c r="J22" s="57"/>
      <c r="K22" s="64">
        <v>208379</v>
      </c>
      <c r="L22" s="64">
        <v>195491</v>
      </c>
      <c r="M22" s="64">
        <v>219900</v>
      </c>
      <c r="N22" s="64">
        <v>191114</v>
      </c>
      <c r="P22" s="2">
        <f t="shared" si="9"/>
        <v>90</v>
      </c>
      <c r="Q22" s="2">
        <f t="shared" si="9"/>
        <v>833</v>
      </c>
      <c r="R22" s="2">
        <f t="shared" si="9"/>
        <v>683</v>
      </c>
      <c r="S22" s="2">
        <f t="shared" si="9"/>
        <v>217</v>
      </c>
      <c r="T22" s="2">
        <f t="shared" si="10"/>
        <v>379</v>
      </c>
      <c r="U22" s="2">
        <f t="shared" si="10"/>
        <v>491</v>
      </c>
      <c r="V22" s="2">
        <f t="shared" si="10"/>
        <v>900</v>
      </c>
      <c r="W22" s="2">
        <f t="shared" si="10"/>
        <v>114</v>
      </c>
      <c r="Y22" s="3">
        <f t="shared" si="6"/>
        <v>208379</v>
      </c>
      <c r="Z22" s="3">
        <f t="shared" si="6"/>
        <v>195491</v>
      </c>
      <c r="AA22" s="3">
        <f t="shared" si="6"/>
        <v>219900</v>
      </c>
      <c r="AB22" s="3">
        <f t="shared" si="6"/>
        <v>191114</v>
      </c>
      <c r="AC22" s="3">
        <f t="shared" si="7"/>
        <v>205090</v>
      </c>
      <c r="AD22" s="3">
        <f t="shared" si="7"/>
        <v>195833</v>
      </c>
      <c r="AE22" s="3">
        <f t="shared" si="7"/>
        <v>189683</v>
      </c>
      <c r="AF22" s="3">
        <f t="shared" si="7"/>
        <v>152217</v>
      </c>
    </row>
    <row r="23" spans="1:32" ht="24" customHeight="1" thickBot="1">
      <c r="A23" s="127" t="s">
        <v>20</v>
      </c>
      <c r="B23" s="128"/>
      <c r="C23" s="57"/>
      <c r="D23" s="59">
        <v>163501</v>
      </c>
      <c r="E23" s="59">
        <v>193852</v>
      </c>
      <c r="F23" s="59">
        <v>228939</v>
      </c>
      <c r="G23" s="59">
        <v>148306</v>
      </c>
      <c r="H23" s="127" t="s">
        <v>20</v>
      </c>
      <c r="I23" s="128"/>
      <c r="J23" s="57"/>
      <c r="K23" s="64">
        <v>191556</v>
      </c>
      <c r="L23" s="64">
        <v>207602</v>
      </c>
      <c r="M23" s="64">
        <v>184460</v>
      </c>
      <c r="N23" s="64">
        <v>188660</v>
      </c>
      <c r="P23" s="2">
        <f t="shared" si="9"/>
        <v>501</v>
      </c>
      <c r="Q23" s="2">
        <f t="shared" si="9"/>
        <v>852</v>
      </c>
      <c r="R23" s="2">
        <f t="shared" si="9"/>
        <v>939</v>
      </c>
      <c r="S23" s="2">
        <f t="shared" si="9"/>
        <v>306</v>
      </c>
      <c r="T23" s="2">
        <f t="shared" si="10"/>
        <v>556</v>
      </c>
      <c r="U23" s="2">
        <f t="shared" si="10"/>
        <v>602</v>
      </c>
      <c r="V23" s="2">
        <f t="shared" si="10"/>
        <v>460</v>
      </c>
      <c r="W23" s="2">
        <f t="shared" si="10"/>
        <v>660</v>
      </c>
      <c r="Y23" s="3">
        <f t="shared" si="6"/>
        <v>191556</v>
      </c>
      <c r="Z23" s="3">
        <f t="shared" si="6"/>
        <v>207602</v>
      </c>
      <c r="AA23" s="3">
        <f t="shared" si="6"/>
        <v>184460</v>
      </c>
      <c r="AB23" s="3">
        <f t="shared" si="6"/>
        <v>188660</v>
      </c>
      <c r="AC23" s="3">
        <f t="shared" si="7"/>
        <v>163501</v>
      </c>
      <c r="AD23" s="3">
        <f t="shared" si="7"/>
        <v>193852</v>
      </c>
      <c r="AE23" s="3">
        <f t="shared" si="7"/>
        <v>228939</v>
      </c>
      <c r="AF23" s="3">
        <f t="shared" si="7"/>
        <v>148306</v>
      </c>
    </row>
    <row r="24" spans="1:32" ht="30" customHeight="1" thickBot="1">
      <c r="A24" s="127" t="s">
        <v>21</v>
      </c>
      <c r="B24" s="128"/>
      <c r="C24" s="57"/>
      <c r="D24" s="59">
        <v>7696</v>
      </c>
      <c r="E24" s="59">
        <v>9600</v>
      </c>
      <c r="F24" s="59">
        <v>13609</v>
      </c>
      <c r="G24" s="59">
        <v>33648</v>
      </c>
      <c r="H24" s="127" t="s">
        <v>21</v>
      </c>
      <c r="I24" s="128"/>
      <c r="J24" s="57"/>
      <c r="K24" s="64">
        <v>44000</v>
      </c>
      <c r="L24" s="64">
        <v>10228</v>
      </c>
      <c r="M24" s="64">
        <v>9869</v>
      </c>
      <c r="N24" s="64">
        <v>5930</v>
      </c>
      <c r="P24" s="2">
        <f t="shared" si="9"/>
        <v>6</v>
      </c>
      <c r="Q24" s="2">
        <f t="shared" si="9"/>
        <v>0</v>
      </c>
      <c r="R24" s="2">
        <f t="shared" si="9"/>
        <v>9</v>
      </c>
      <c r="S24" s="2">
        <f t="shared" si="9"/>
        <v>48</v>
      </c>
      <c r="T24" s="2">
        <f t="shared" si="10"/>
        <v>0</v>
      </c>
      <c r="U24" s="2">
        <f t="shared" si="10"/>
        <v>28</v>
      </c>
      <c r="V24" s="2">
        <f t="shared" si="10"/>
        <v>9</v>
      </c>
      <c r="W24" s="2">
        <f t="shared" si="10"/>
        <v>0</v>
      </c>
      <c r="Y24" s="3">
        <f t="shared" si="6"/>
        <v>44000</v>
      </c>
      <c r="Z24" s="3">
        <f t="shared" si="6"/>
        <v>10228</v>
      </c>
      <c r="AA24" s="3">
        <f t="shared" si="6"/>
        <v>9869</v>
      </c>
      <c r="AB24" s="3">
        <f t="shared" si="6"/>
        <v>5930</v>
      </c>
      <c r="AC24" s="3">
        <f t="shared" si="7"/>
        <v>7696</v>
      </c>
      <c r="AD24" s="3">
        <f t="shared" si="7"/>
        <v>9600</v>
      </c>
      <c r="AE24" s="3">
        <f t="shared" si="7"/>
        <v>13609</v>
      </c>
      <c r="AF24" s="3">
        <f t="shared" si="7"/>
        <v>33648</v>
      </c>
    </row>
    <row r="25" spans="1:32" ht="15" customHeight="1" thickBot="1">
      <c r="A25" s="137" t="s">
        <v>22</v>
      </c>
      <c r="B25" s="138"/>
      <c r="C25" s="57"/>
      <c r="D25" s="58">
        <v>103168</v>
      </c>
      <c r="E25" s="58">
        <v>102775</v>
      </c>
      <c r="F25" s="58">
        <v>93165</v>
      </c>
      <c r="G25" s="58">
        <v>193488</v>
      </c>
      <c r="H25" s="137" t="s">
        <v>22</v>
      </c>
      <c r="I25" s="138"/>
      <c r="J25" s="57"/>
      <c r="K25" s="63">
        <v>132139</v>
      </c>
      <c r="L25" s="63">
        <v>110573</v>
      </c>
      <c r="M25" s="63">
        <v>101302</v>
      </c>
      <c r="N25" s="63">
        <v>107887</v>
      </c>
      <c r="P25" s="2">
        <f t="shared" si="9"/>
        <v>168</v>
      </c>
      <c r="Q25" s="2">
        <f t="shared" si="9"/>
        <v>775</v>
      </c>
      <c r="R25" s="2">
        <f t="shared" si="9"/>
        <v>65</v>
      </c>
      <c r="S25" s="2">
        <f t="shared" si="9"/>
        <v>488</v>
      </c>
      <c r="T25" s="2">
        <f t="shared" si="10"/>
        <v>139</v>
      </c>
      <c r="U25" s="2">
        <f t="shared" si="10"/>
        <v>573</v>
      </c>
      <c r="V25" s="2">
        <f t="shared" si="10"/>
        <v>302</v>
      </c>
      <c r="W25" s="2">
        <f t="shared" si="10"/>
        <v>887</v>
      </c>
      <c r="Y25" s="3">
        <f t="shared" si="6"/>
        <v>132139</v>
      </c>
      <c r="Z25" s="3">
        <f t="shared" si="6"/>
        <v>110573</v>
      </c>
      <c r="AA25" s="3">
        <f t="shared" si="6"/>
        <v>101302</v>
      </c>
      <c r="AB25" s="3">
        <f t="shared" si="6"/>
        <v>107887</v>
      </c>
      <c r="AC25" s="3">
        <f t="shared" si="7"/>
        <v>103168</v>
      </c>
      <c r="AD25" s="3">
        <f t="shared" si="7"/>
        <v>102775</v>
      </c>
      <c r="AE25" s="3">
        <f t="shared" si="7"/>
        <v>93165</v>
      </c>
      <c r="AF25" s="3">
        <f t="shared" si="7"/>
        <v>193488</v>
      </c>
    </row>
    <row r="26" spans="1:32" ht="24" customHeight="1" thickBot="1">
      <c r="A26" s="127" t="s">
        <v>23</v>
      </c>
      <c r="B26" s="128"/>
      <c r="C26" s="57"/>
      <c r="D26" s="59">
        <v>80382</v>
      </c>
      <c r="E26" s="59">
        <v>74279</v>
      </c>
      <c r="F26" s="59">
        <v>68432</v>
      </c>
      <c r="G26" s="59">
        <v>50523</v>
      </c>
      <c r="H26" s="127" t="s">
        <v>23</v>
      </c>
      <c r="I26" s="128"/>
      <c r="J26" s="57"/>
      <c r="K26" s="64">
        <v>116722</v>
      </c>
      <c r="L26" s="64">
        <v>100838</v>
      </c>
      <c r="M26" s="64">
        <v>89048</v>
      </c>
      <c r="N26" s="64">
        <v>84179</v>
      </c>
      <c r="P26" s="2">
        <f t="shared" si="9"/>
        <v>82</v>
      </c>
      <c r="Q26" s="2">
        <f t="shared" si="9"/>
        <v>79</v>
      </c>
      <c r="R26" s="2">
        <f t="shared" si="9"/>
        <v>32</v>
      </c>
      <c r="S26" s="2">
        <f t="shared" si="9"/>
        <v>23</v>
      </c>
      <c r="T26" s="2">
        <f t="shared" si="10"/>
        <v>722</v>
      </c>
      <c r="U26" s="2">
        <f t="shared" si="10"/>
        <v>838</v>
      </c>
      <c r="V26" s="2">
        <f t="shared" si="10"/>
        <v>48</v>
      </c>
      <c r="W26" s="2">
        <f t="shared" si="10"/>
        <v>79</v>
      </c>
      <c r="Y26" s="3">
        <f t="shared" si="6"/>
        <v>116722</v>
      </c>
      <c r="Z26" s="3">
        <f t="shared" si="6"/>
        <v>100838</v>
      </c>
      <c r="AA26" s="3">
        <f t="shared" si="6"/>
        <v>89048</v>
      </c>
      <c r="AB26" s="3">
        <f t="shared" si="6"/>
        <v>84179</v>
      </c>
      <c r="AC26" s="3">
        <f t="shared" si="7"/>
        <v>80382</v>
      </c>
      <c r="AD26" s="3">
        <f t="shared" si="7"/>
        <v>74279</v>
      </c>
      <c r="AE26" s="3">
        <f t="shared" si="7"/>
        <v>68432</v>
      </c>
      <c r="AF26" s="3">
        <f t="shared" si="7"/>
        <v>50523</v>
      </c>
    </row>
    <row r="27" spans="1:32" ht="15.75" customHeight="1" thickBot="1">
      <c r="A27" s="127" t="s">
        <v>24</v>
      </c>
      <c r="B27" s="128"/>
      <c r="C27" s="57"/>
      <c r="D27" s="60"/>
      <c r="E27" s="60"/>
      <c r="F27" s="60"/>
      <c r="G27" s="60"/>
      <c r="H27" s="127" t="s">
        <v>24</v>
      </c>
      <c r="I27" s="128"/>
      <c r="J27" s="57"/>
      <c r="K27" s="65"/>
      <c r="L27" s="65"/>
      <c r="M27" s="65"/>
      <c r="N27" s="65"/>
      <c r="P27" s="2" t="e">
        <f t="shared" si="9"/>
        <v>#VALUE!</v>
      </c>
      <c r="Q27" s="2" t="e">
        <f t="shared" si="9"/>
        <v>#VALUE!</v>
      </c>
      <c r="R27" s="2" t="e">
        <f t="shared" si="9"/>
        <v>#VALUE!</v>
      </c>
      <c r="S27" s="2" t="e">
        <f t="shared" si="9"/>
        <v>#VALUE!</v>
      </c>
      <c r="T27" s="2" t="e">
        <f t="shared" si="10"/>
        <v>#VALUE!</v>
      </c>
      <c r="U27" s="2" t="e">
        <f t="shared" si="10"/>
        <v>#VALUE!</v>
      </c>
      <c r="V27" s="2" t="e">
        <f t="shared" si="10"/>
        <v>#VALUE!</v>
      </c>
      <c r="W27" s="2" t="e">
        <f t="shared" si="10"/>
        <v>#VALUE!</v>
      </c>
      <c r="Y27" s="3">
        <f t="shared" si="6"/>
        <v>0</v>
      </c>
      <c r="Z27" s="3">
        <f t="shared" si="6"/>
        <v>0</v>
      </c>
      <c r="AA27" s="3">
        <f t="shared" si="6"/>
        <v>0</v>
      </c>
      <c r="AB27" s="3">
        <f t="shared" si="6"/>
        <v>0</v>
      </c>
      <c r="AC27" s="3">
        <f t="shared" si="7"/>
        <v>0</v>
      </c>
      <c r="AD27" s="3">
        <f t="shared" si="7"/>
        <v>0</v>
      </c>
      <c r="AE27" s="3">
        <f t="shared" si="7"/>
        <v>0</v>
      </c>
      <c r="AF27" s="3">
        <f t="shared" si="7"/>
        <v>0</v>
      </c>
    </row>
    <row r="28" spans="1:32" ht="30" customHeight="1" thickBot="1">
      <c r="A28" s="127" t="s">
        <v>25</v>
      </c>
      <c r="B28" s="128"/>
      <c r="C28" s="57"/>
      <c r="D28" s="60"/>
      <c r="E28" s="60"/>
      <c r="F28" s="60"/>
      <c r="G28" s="59">
        <v>41807</v>
      </c>
      <c r="H28" s="127" t="s">
        <v>25</v>
      </c>
      <c r="I28" s="128"/>
      <c r="J28" s="57"/>
      <c r="K28" s="65"/>
      <c r="L28" s="65"/>
      <c r="M28" s="65"/>
      <c r="N28" s="65"/>
      <c r="P28" s="2" t="e">
        <f t="shared" si="9"/>
        <v>#VALUE!</v>
      </c>
      <c r="Q28" s="2" t="e">
        <f t="shared" si="9"/>
        <v>#VALUE!</v>
      </c>
      <c r="R28" s="2" t="e">
        <f t="shared" si="9"/>
        <v>#VALUE!</v>
      </c>
      <c r="S28" s="2">
        <f t="shared" si="9"/>
        <v>7</v>
      </c>
      <c r="T28" s="2" t="e">
        <f t="shared" si="10"/>
        <v>#VALUE!</v>
      </c>
      <c r="U28" s="2" t="e">
        <f t="shared" si="10"/>
        <v>#VALUE!</v>
      </c>
      <c r="V28" s="2" t="e">
        <f t="shared" si="10"/>
        <v>#VALUE!</v>
      </c>
      <c r="W28" s="2" t="e">
        <f t="shared" si="10"/>
        <v>#VALUE!</v>
      </c>
      <c r="Y28" s="3">
        <f t="shared" si="6"/>
        <v>0</v>
      </c>
      <c r="Z28" s="3">
        <f t="shared" si="6"/>
        <v>0</v>
      </c>
      <c r="AA28" s="3">
        <f t="shared" si="6"/>
        <v>0</v>
      </c>
      <c r="AB28" s="3">
        <f t="shared" si="6"/>
        <v>0</v>
      </c>
      <c r="AC28" s="3">
        <f t="shared" si="7"/>
        <v>0</v>
      </c>
      <c r="AD28" s="3">
        <f t="shared" si="7"/>
        <v>0</v>
      </c>
      <c r="AE28" s="3">
        <f t="shared" si="7"/>
        <v>0</v>
      </c>
      <c r="AF28" s="3">
        <f t="shared" si="7"/>
        <v>41807</v>
      </c>
    </row>
    <row r="29" spans="1:32" ht="15" customHeight="1" thickBot="1">
      <c r="A29" s="137" t="s">
        <v>26</v>
      </c>
      <c r="B29" s="138"/>
      <c r="C29" s="57"/>
      <c r="D29" s="58">
        <v>1024853</v>
      </c>
      <c r="E29" s="58">
        <v>1087303</v>
      </c>
      <c r="F29" s="58">
        <v>1126615</v>
      </c>
      <c r="G29" s="58">
        <v>1012555</v>
      </c>
      <c r="H29" s="137" t="s">
        <v>26</v>
      </c>
      <c r="I29" s="138"/>
      <c r="J29" s="57"/>
      <c r="K29" s="63">
        <v>1053179</v>
      </c>
      <c r="L29" s="63">
        <v>1006977</v>
      </c>
      <c r="M29" s="63">
        <v>1016266</v>
      </c>
      <c r="N29" s="63">
        <v>995871</v>
      </c>
      <c r="P29" s="2">
        <f t="shared" si="9"/>
        <v>4853</v>
      </c>
      <c r="Q29" s="2">
        <f t="shared" si="9"/>
        <v>7303</v>
      </c>
      <c r="R29" s="2">
        <f t="shared" si="9"/>
        <v>6615</v>
      </c>
      <c r="S29" s="2">
        <f t="shared" si="9"/>
        <v>2555</v>
      </c>
      <c r="T29" s="2">
        <f t="shared" si="10"/>
        <v>3179</v>
      </c>
      <c r="U29" s="2">
        <f t="shared" si="10"/>
        <v>6977</v>
      </c>
      <c r="V29" s="2">
        <f t="shared" si="10"/>
        <v>6266</v>
      </c>
      <c r="W29" s="2">
        <f t="shared" si="10"/>
        <v>871</v>
      </c>
      <c r="Y29" s="3">
        <f t="shared" si="6"/>
        <v>1053179</v>
      </c>
      <c r="Z29" s="3">
        <f t="shared" si="6"/>
        <v>1006977</v>
      </c>
      <c r="AA29" s="3">
        <f t="shared" si="6"/>
        <v>1016266</v>
      </c>
      <c r="AB29" s="3">
        <f t="shared" si="6"/>
        <v>995871</v>
      </c>
      <c r="AC29" s="3">
        <f t="shared" si="7"/>
        <v>1024853</v>
      </c>
      <c r="AD29" s="3">
        <f t="shared" si="7"/>
        <v>1087303</v>
      </c>
      <c r="AE29" s="3">
        <f t="shared" si="7"/>
        <v>1126615</v>
      </c>
      <c r="AF29" s="3">
        <f t="shared" si="7"/>
        <v>1012555</v>
      </c>
    </row>
    <row r="30" spans="1:32" ht="15" customHeight="1" thickBot="1">
      <c r="A30" s="137" t="s">
        <v>27</v>
      </c>
      <c r="B30" s="138"/>
      <c r="C30" s="57"/>
      <c r="D30" s="58">
        <v>247143</v>
      </c>
      <c r="E30" s="58">
        <v>283692</v>
      </c>
      <c r="F30" s="58">
        <v>262157</v>
      </c>
      <c r="G30" s="58">
        <v>213525</v>
      </c>
      <c r="H30" s="137" t="s">
        <v>27</v>
      </c>
      <c r="I30" s="138"/>
      <c r="J30" s="57"/>
      <c r="K30" s="63">
        <v>354959</v>
      </c>
      <c r="L30" s="63">
        <v>301071</v>
      </c>
      <c r="M30" s="63">
        <v>255207</v>
      </c>
      <c r="N30" s="63">
        <v>281185</v>
      </c>
      <c r="P30" s="2">
        <f t="shared" si="9"/>
        <v>143</v>
      </c>
      <c r="Q30" s="2">
        <f t="shared" si="9"/>
        <v>692</v>
      </c>
      <c r="R30" s="2">
        <f t="shared" si="9"/>
        <v>157</v>
      </c>
      <c r="S30" s="2">
        <f t="shared" si="9"/>
        <v>525</v>
      </c>
      <c r="T30" s="2">
        <f t="shared" si="10"/>
        <v>959</v>
      </c>
      <c r="U30" s="2">
        <f t="shared" si="10"/>
        <v>71</v>
      </c>
      <c r="V30" s="2">
        <f t="shared" si="10"/>
        <v>207</v>
      </c>
      <c r="W30" s="2">
        <f t="shared" si="10"/>
        <v>185</v>
      </c>
      <c r="Y30" s="3">
        <f t="shared" si="6"/>
        <v>354959</v>
      </c>
      <c r="Z30" s="3">
        <f t="shared" si="6"/>
        <v>301071</v>
      </c>
      <c r="AA30" s="3">
        <f t="shared" si="6"/>
        <v>255207</v>
      </c>
      <c r="AB30" s="3">
        <f t="shared" si="6"/>
        <v>281185</v>
      </c>
      <c r="AC30" s="3">
        <f t="shared" si="7"/>
        <v>247143</v>
      </c>
      <c r="AD30" s="3">
        <f t="shared" si="7"/>
        <v>283692</v>
      </c>
      <c r="AE30" s="3">
        <f t="shared" si="7"/>
        <v>262157</v>
      </c>
      <c r="AF30" s="3">
        <f t="shared" si="7"/>
        <v>213525</v>
      </c>
    </row>
    <row r="31" spans="1:32" ht="15" customHeight="1" thickBot="1">
      <c r="A31" s="127" t="s">
        <v>28</v>
      </c>
      <c r="B31" s="128"/>
      <c r="C31" s="57"/>
      <c r="D31" s="59">
        <v>240245</v>
      </c>
      <c r="E31" s="59">
        <v>277670</v>
      </c>
      <c r="F31" s="59">
        <v>256135</v>
      </c>
      <c r="G31" s="59">
        <v>207503</v>
      </c>
      <c r="H31" s="127" t="s">
        <v>28</v>
      </c>
      <c r="I31" s="128"/>
      <c r="J31" s="57"/>
      <c r="K31" s="64">
        <v>351263</v>
      </c>
      <c r="L31" s="64">
        <v>297375</v>
      </c>
      <c r="M31" s="64">
        <v>252770</v>
      </c>
      <c r="N31" s="64">
        <v>278748</v>
      </c>
      <c r="P31" s="2">
        <f t="shared" si="9"/>
        <v>245</v>
      </c>
      <c r="Q31" s="2">
        <f t="shared" si="9"/>
        <v>670</v>
      </c>
      <c r="R31" s="2">
        <f t="shared" si="9"/>
        <v>135</v>
      </c>
      <c r="S31" s="2">
        <f t="shared" si="9"/>
        <v>503</v>
      </c>
      <c r="T31" s="2">
        <f t="shared" si="10"/>
        <v>263</v>
      </c>
      <c r="U31" s="2">
        <f t="shared" si="10"/>
        <v>375</v>
      </c>
      <c r="V31" s="2">
        <f t="shared" si="10"/>
        <v>770</v>
      </c>
      <c r="W31" s="2">
        <f t="shared" si="10"/>
        <v>748</v>
      </c>
      <c r="Y31" s="3">
        <f t="shared" si="6"/>
        <v>351263</v>
      </c>
      <c r="Z31" s="3">
        <f t="shared" si="6"/>
        <v>297375</v>
      </c>
      <c r="AA31" s="3">
        <f t="shared" si="6"/>
        <v>252770</v>
      </c>
      <c r="AB31" s="3">
        <f t="shared" si="6"/>
        <v>278748</v>
      </c>
      <c r="AC31" s="3">
        <f t="shared" si="7"/>
        <v>240245</v>
      </c>
      <c r="AD31" s="3">
        <f t="shared" si="7"/>
        <v>277670</v>
      </c>
      <c r="AE31" s="3">
        <f t="shared" si="7"/>
        <v>256135</v>
      </c>
      <c r="AF31" s="3">
        <f t="shared" si="7"/>
        <v>207503</v>
      </c>
    </row>
    <row r="32" spans="1:32" ht="15" customHeight="1" thickBot="1">
      <c r="A32" s="127" t="s">
        <v>29</v>
      </c>
      <c r="B32" s="128"/>
      <c r="C32" s="57"/>
      <c r="D32" s="59">
        <v>6898</v>
      </c>
      <c r="E32" s="59">
        <v>6022</v>
      </c>
      <c r="F32" s="59">
        <v>6022</v>
      </c>
      <c r="G32" s="59">
        <v>6022</v>
      </c>
      <c r="H32" s="127" t="s">
        <v>29</v>
      </c>
      <c r="I32" s="128"/>
      <c r="J32" s="57"/>
      <c r="K32" s="64">
        <v>3696</v>
      </c>
      <c r="L32" s="64">
        <v>3696</v>
      </c>
      <c r="M32" s="64">
        <v>2438</v>
      </c>
      <c r="N32" s="64">
        <v>2438</v>
      </c>
      <c r="P32" s="2">
        <f t="shared" si="9"/>
        <v>8</v>
      </c>
      <c r="Q32" s="2">
        <f t="shared" si="9"/>
        <v>2</v>
      </c>
      <c r="R32" s="2">
        <f t="shared" si="9"/>
        <v>2</v>
      </c>
      <c r="S32" s="2">
        <f t="shared" si="9"/>
        <v>2</v>
      </c>
      <c r="T32" s="2">
        <f t="shared" si="10"/>
        <v>6</v>
      </c>
      <c r="U32" s="2">
        <f t="shared" si="10"/>
        <v>6</v>
      </c>
      <c r="V32" s="2">
        <f t="shared" si="10"/>
        <v>8</v>
      </c>
      <c r="W32" s="2">
        <f t="shared" si="10"/>
        <v>8</v>
      </c>
      <c r="Y32" s="3">
        <f t="shared" si="6"/>
        <v>3696</v>
      </c>
      <c r="Z32" s="3">
        <f t="shared" si="6"/>
        <v>3696</v>
      </c>
      <c r="AA32" s="3">
        <f t="shared" si="6"/>
        <v>2438</v>
      </c>
      <c r="AB32" s="3">
        <f t="shared" si="6"/>
        <v>2438</v>
      </c>
      <c r="AC32" s="3">
        <f t="shared" si="7"/>
        <v>6898</v>
      </c>
      <c r="AD32" s="3">
        <f t="shared" si="7"/>
        <v>6022</v>
      </c>
      <c r="AE32" s="3">
        <f t="shared" si="7"/>
        <v>6022</v>
      </c>
      <c r="AF32" s="3">
        <f t="shared" si="7"/>
        <v>6022</v>
      </c>
    </row>
    <row r="33" spans="1:32" ht="15" customHeight="1" thickBot="1">
      <c r="A33" s="137" t="s">
        <v>30</v>
      </c>
      <c r="B33" s="138"/>
      <c r="C33" s="57"/>
      <c r="D33" s="58">
        <v>777710</v>
      </c>
      <c r="E33" s="58">
        <v>803612</v>
      </c>
      <c r="F33" s="58">
        <v>864458</v>
      </c>
      <c r="G33" s="58">
        <v>799030</v>
      </c>
      <c r="H33" s="137" t="s">
        <v>30</v>
      </c>
      <c r="I33" s="138"/>
      <c r="J33" s="57"/>
      <c r="K33" s="63">
        <v>698221</v>
      </c>
      <c r="L33" s="63">
        <v>705907</v>
      </c>
      <c r="M33" s="63">
        <v>761059</v>
      </c>
      <c r="N33" s="63">
        <v>714685</v>
      </c>
      <c r="P33" s="2">
        <f t="shared" si="9"/>
        <v>710</v>
      </c>
      <c r="Q33" s="2">
        <f t="shared" si="9"/>
        <v>612</v>
      </c>
      <c r="R33" s="2">
        <f t="shared" si="9"/>
        <v>458</v>
      </c>
      <c r="S33" s="2">
        <f t="shared" si="9"/>
        <v>30</v>
      </c>
      <c r="T33" s="2">
        <f t="shared" si="10"/>
        <v>221</v>
      </c>
      <c r="U33" s="2">
        <f t="shared" si="10"/>
        <v>907</v>
      </c>
      <c r="V33" s="2">
        <f t="shared" si="10"/>
        <v>59</v>
      </c>
      <c r="W33" s="2">
        <f t="shared" si="10"/>
        <v>685</v>
      </c>
      <c r="Y33" s="3">
        <f t="shared" si="6"/>
        <v>698221</v>
      </c>
      <c r="Z33" s="3">
        <f t="shared" si="6"/>
        <v>705907</v>
      </c>
      <c r="AA33" s="3">
        <f t="shared" si="6"/>
        <v>761059</v>
      </c>
      <c r="AB33" s="3">
        <f t="shared" si="6"/>
        <v>714685</v>
      </c>
      <c r="AC33" s="3">
        <f t="shared" si="7"/>
        <v>777710</v>
      </c>
      <c r="AD33" s="3">
        <f t="shared" si="7"/>
        <v>803612</v>
      </c>
      <c r="AE33" s="3">
        <f t="shared" si="7"/>
        <v>864458</v>
      </c>
      <c r="AF33" s="3">
        <f t="shared" si="7"/>
        <v>799030</v>
      </c>
    </row>
    <row r="34" spans="1:32" ht="30" customHeight="1" thickBot="1">
      <c r="A34" s="127" t="s">
        <v>31</v>
      </c>
      <c r="B34" s="128"/>
      <c r="C34" s="57"/>
      <c r="D34" s="59">
        <v>442000</v>
      </c>
      <c r="E34" s="59">
        <v>442000</v>
      </c>
      <c r="F34" s="59">
        <v>442000</v>
      </c>
      <c r="G34" s="59">
        <v>442000</v>
      </c>
      <c r="H34" s="127" t="s">
        <v>31</v>
      </c>
      <c r="I34" s="128"/>
      <c r="J34" s="57"/>
      <c r="K34" s="64">
        <v>442000</v>
      </c>
      <c r="L34" s="64">
        <v>442000</v>
      </c>
      <c r="M34" s="64">
        <v>442000</v>
      </c>
      <c r="N34" s="64">
        <v>442000</v>
      </c>
      <c r="P34" s="2">
        <f t="shared" si="9"/>
        <v>0</v>
      </c>
      <c r="Q34" s="2">
        <f t="shared" si="9"/>
        <v>0</v>
      </c>
      <c r="R34" s="2">
        <f t="shared" si="9"/>
        <v>0</v>
      </c>
      <c r="S34" s="2">
        <f t="shared" si="9"/>
        <v>0</v>
      </c>
      <c r="T34" s="2">
        <f t="shared" si="10"/>
        <v>0</v>
      </c>
      <c r="U34" s="2">
        <f t="shared" si="10"/>
        <v>0</v>
      </c>
      <c r="V34" s="2">
        <f t="shared" si="10"/>
        <v>0</v>
      </c>
      <c r="W34" s="2">
        <f t="shared" si="10"/>
        <v>0</v>
      </c>
      <c r="Y34" s="3">
        <f t="shared" si="6"/>
        <v>442000</v>
      </c>
      <c r="Z34" s="3">
        <f t="shared" si="6"/>
        <v>442000</v>
      </c>
      <c r="AA34" s="3">
        <f t="shared" si="6"/>
        <v>442000</v>
      </c>
      <c r="AB34" s="3">
        <f t="shared" si="6"/>
        <v>442000</v>
      </c>
      <c r="AC34" s="3">
        <f t="shared" si="7"/>
        <v>442000</v>
      </c>
      <c r="AD34" s="3">
        <f t="shared" si="7"/>
        <v>442000</v>
      </c>
      <c r="AE34" s="3">
        <f t="shared" si="7"/>
        <v>442000</v>
      </c>
      <c r="AF34" s="3">
        <f t="shared" si="7"/>
        <v>442000</v>
      </c>
    </row>
    <row r="35" spans="1:32" ht="30" customHeight="1" thickBot="1">
      <c r="A35" s="127" t="s">
        <v>32</v>
      </c>
      <c r="B35" s="128"/>
      <c r="C35" s="57"/>
      <c r="D35" s="60">
        <v>10</v>
      </c>
      <c r="E35" s="60">
        <v>10</v>
      </c>
      <c r="F35" s="60">
        <v>10</v>
      </c>
      <c r="G35" s="60">
        <v>10</v>
      </c>
      <c r="H35" s="127" t="s">
        <v>32</v>
      </c>
      <c r="I35" s="128"/>
      <c r="J35" s="57"/>
      <c r="K35" s="65">
        <v>10</v>
      </c>
      <c r="L35" s="65">
        <v>10</v>
      </c>
      <c r="M35" s="65">
        <v>10</v>
      </c>
      <c r="N35" s="65">
        <v>10</v>
      </c>
      <c r="P35" s="2" t="e">
        <f t="shared" si="9"/>
        <v>#VALUE!</v>
      </c>
      <c r="Q35" s="2" t="e">
        <f t="shared" si="9"/>
        <v>#VALUE!</v>
      </c>
      <c r="R35" s="2" t="e">
        <f t="shared" si="9"/>
        <v>#VALUE!</v>
      </c>
      <c r="S35" s="2" t="e">
        <f t="shared" si="9"/>
        <v>#VALUE!</v>
      </c>
      <c r="T35" s="2" t="e">
        <f t="shared" si="10"/>
        <v>#VALUE!</v>
      </c>
      <c r="U35" s="2" t="e">
        <f t="shared" si="10"/>
        <v>#VALUE!</v>
      </c>
      <c r="V35" s="2" t="e">
        <f t="shared" si="10"/>
        <v>#VALUE!</v>
      </c>
      <c r="W35" s="2" t="e">
        <f t="shared" si="10"/>
        <v>#VALUE!</v>
      </c>
      <c r="Y35" s="3">
        <f t="shared" si="6"/>
        <v>10</v>
      </c>
      <c r="Z35" s="3">
        <f t="shared" si="6"/>
        <v>10</v>
      </c>
      <c r="AA35" s="3">
        <f t="shared" si="6"/>
        <v>10</v>
      </c>
      <c r="AB35" s="3">
        <f t="shared" si="6"/>
        <v>10</v>
      </c>
      <c r="AC35" s="3">
        <f t="shared" si="7"/>
        <v>10</v>
      </c>
      <c r="AD35" s="3">
        <f t="shared" si="7"/>
        <v>10</v>
      </c>
      <c r="AE35" s="3">
        <f t="shared" si="7"/>
        <v>10</v>
      </c>
      <c r="AF35" s="3">
        <f t="shared" si="7"/>
        <v>10</v>
      </c>
    </row>
    <row r="36" spans="1:32" ht="30" customHeight="1" thickBot="1">
      <c r="A36" s="127" t="s">
        <v>33</v>
      </c>
      <c r="B36" s="128"/>
      <c r="C36" s="57"/>
      <c r="D36" s="59">
        <v>171328</v>
      </c>
      <c r="E36" s="59">
        <v>210217</v>
      </c>
      <c r="F36" s="59">
        <v>274739</v>
      </c>
      <c r="G36" s="59">
        <v>152863</v>
      </c>
      <c r="H36" s="127" t="s">
        <v>33</v>
      </c>
      <c r="I36" s="128"/>
      <c r="J36" s="57"/>
      <c r="K36" s="64">
        <v>152393</v>
      </c>
      <c r="L36" s="64">
        <v>160315</v>
      </c>
      <c r="M36" s="64">
        <v>213091</v>
      </c>
      <c r="N36" s="64">
        <v>109406</v>
      </c>
      <c r="P36" s="2">
        <f t="shared" si="9"/>
        <v>328</v>
      </c>
      <c r="Q36" s="2">
        <f t="shared" si="9"/>
        <v>217</v>
      </c>
      <c r="R36" s="2">
        <f t="shared" si="9"/>
        <v>739</v>
      </c>
      <c r="S36" s="2">
        <f t="shared" si="9"/>
        <v>863</v>
      </c>
      <c r="T36" s="2">
        <f t="shared" si="10"/>
        <v>393</v>
      </c>
      <c r="U36" s="2">
        <f t="shared" si="10"/>
        <v>315</v>
      </c>
      <c r="V36" s="2">
        <f t="shared" si="10"/>
        <v>91</v>
      </c>
      <c r="W36" s="2">
        <f t="shared" si="10"/>
        <v>406</v>
      </c>
      <c r="Y36" s="3">
        <f t="shared" si="6"/>
        <v>152393</v>
      </c>
      <c r="Z36" s="3">
        <f t="shared" si="6"/>
        <v>160315</v>
      </c>
      <c r="AA36" s="3">
        <f t="shared" si="6"/>
        <v>213091</v>
      </c>
      <c r="AB36" s="3">
        <f t="shared" si="6"/>
        <v>109406</v>
      </c>
      <c r="AC36" s="3">
        <f t="shared" si="7"/>
        <v>171328</v>
      </c>
      <c r="AD36" s="3">
        <f t="shared" si="7"/>
        <v>210217</v>
      </c>
      <c r="AE36" s="3">
        <f t="shared" si="7"/>
        <v>274739</v>
      </c>
      <c r="AF36" s="3">
        <f t="shared" si="7"/>
        <v>152863</v>
      </c>
    </row>
    <row r="37" spans="1:32" ht="30" customHeight="1" thickBot="1">
      <c r="A37" s="137" t="s">
        <v>34</v>
      </c>
      <c r="B37" s="138"/>
      <c r="C37" s="57"/>
      <c r="D37" s="62"/>
      <c r="E37" s="62"/>
      <c r="F37" s="62"/>
      <c r="G37" s="62"/>
      <c r="H37" s="137" t="s">
        <v>34</v>
      </c>
      <c r="I37" s="138"/>
      <c r="J37" s="57"/>
      <c r="K37" s="66"/>
      <c r="L37" s="66"/>
      <c r="M37" s="66"/>
      <c r="N37" s="66"/>
      <c r="P37" s="2" t="e">
        <f t="shared" si="9"/>
        <v>#VALUE!</v>
      </c>
      <c r="Q37" s="2" t="e">
        <f t="shared" si="9"/>
        <v>#VALUE!</v>
      </c>
      <c r="R37" s="2" t="e">
        <f t="shared" si="9"/>
        <v>#VALUE!</v>
      </c>
      <c r="S37" s="2" t="e">
        <f t="shared" si="9"/>
        <v>#VALUE!</v>
      </c>
      <c r="T37" s="2" t="e">
        <f t="shared" si="10"/>
        <v>#VALUE!</v>
      </c>
      <c r="U37" s="2" t="e">
        <f t="shared" si="10"/>
        <v>#VALUE!</v>
      </c>
      <c r="V37" s="2" t="e">
        <f t="shared" si="10"/>
        <v>#VALUE!</v>
      </c>
      <c r="W37" s="2" t="e">
        <f t="shared" si="10"/>
        <v>#VALUE!</v>
      </c>
      <c r="Y37" s="3">
        <f t="shared" si="6"/>
        <v>0</v>
      </c>
      <c r="Z37" s="3">
        <f t="shared" si="6"/>
        <v>0</v>
      </c>
      <c r="AA37" s="3">
        <f t="shared" si="6"/>
        <v>0</v>
      </c>
      <c r="AB37" s="3">
        <f t="shared" si="6"/>
        <v>0</v>
      </c>
      <c r="AC37" s="3">
        <f t="shared" si="7"/>
        <v>0</v>
      </c>
      <c r="AD37" s="3">
        <f t="shared" si="7"/>
        <v>0</v>
      </c>
      <c r="AE37" s="3">
        <f t="shared" si="7"/>
        <v>0</v>
      </c>
      <c r="AF37" s="3">
        <f t="shared" si="7"/>
        <v>0</v>
      </c>
    </row>
    <row r="38" spans="1:32" ht="30" customHeight="1" thickBot="1">
      <c r="A38" s="137" t="s">
        <v>35</v>
      </c>
      <c r="B38" s="138"/>
      <c r="C38" s="57"/>
      <c r="D38" s="58">
        <v>1024853</v>
      </c>
      <c r="E38" s="58">
        <v>1087303</v>
      </c>
      <c r="F38" s="58">
        <v>1126615</v>
      </c>
      <c r="G38" s="58">
        <v>1012555</v>
      </c>
      <c r="H38" s="137" t="s">
        <v>35</v>
      </c>
      <c r="I38" s="138"/>
      <c r="J38" s="57"/>
      <c r="K38" s="63">
        <v>1053179</v>
      </c>
      <c r="L38" s="63">
        <v>1006977</v>
      </c>
      <c r="M38" s="63">
        <v>1016266</v>
      </c>
      <c r="N38" s="63">
        <v>995871</v>
      </c>
      <c r="P38" s="2">
        <f t="shared" si="9"/>
        <v>4853</v>
      </c>
      <c r="Q38" s="2">
        <f t="shared" si="9"/>
        <v>7303</v>
      </c>
      <c r="R38" s="2">
        <f t="shared" si="9"/>
        <v>6615</v>
      </c>
      <c r="S38" s="2">
        <f t="shared" si="9"/>
        <v>2555</v>
      </c>
      <c r="T38" s="2">
        <f t="shared" si="10"/>
        <v>3179</v>
      </c>
      <c r="U38" s="2">
        <f t="shared" si="10"/>
        <v>6977</v>
      </c>
      <c r="V38" s="2">
        <f t="shared" si="10"/>
        <v>6266</v>
      </c>
      <c r="W38" s="2">
        <f t="shared" si="10"/>
        <v>871</v>
      </c>
      <c r="Y38" s="3">
        <f t="shared" si="6"/>
        <v>1053179</v>
      </c>
      <c r="Z38" s="3">
        <f t="shared" si="6"/>
        <v>1006977</v>
      </c>
      <c r="AA38" s="3">
        <f t="shared" si="6"/>
        <v>1016266</v>
      </c>
      <c r="AB38" s="3">
        <f t="shared" si="6"/>
        <v>995871</v>
      </c>
      <c r="AC38" s="3">
        <f t="shared" si="7"/>
        <v>1024853</v>
      </c>
      <c r="AD38" s="3">
        <f t="shared" si="7"/>
        <v>1087303</v>
      </c>
      <c r="AE38" s="3">
        <f t="shared" si="7"/>
        <v>1126615</v>
      </c>
      <c r="AF38" s="3">
        <f t="shared" si="7"/>
        <v>1012555</v>
      </c>
    </row>
    <row r="39" spans="1:32" ht="15.75" customHeight="1" thickBot="1">
      <c r="A39" s="137" t="s">
        <v>35</v>
      </c>
      <c r="B39" s="138"/>
      <c r="C39" s="57"/>
      <c r="D39" s="58">
        <v>6713259</v>
      </c>
      <c r="E39" s="58">
        <v>6448645</v>
      </c>
      <c r="F39" s="58">
        <v>6429548</v>
      </c>
      <c r="G39" s="58">
        <v>6736105</v>
      </c>
      <c r="H39" t="s">
        <v>1756</v>
      </c>
      <c r="I39"/>
      <c r="J39"/>
      <c r="K39"/>
      <c r="L39"/>
      <c r="M39"/>
      <c r="N39"/>
    </row>
    <row r="40" spans="1:32" ht="48" customHeight="1">
      <c r="A40" t="s">
        <v>1752</v>
      </c>
      <c r="B40"/>
      <c r="C40"/>
      <c r="D40"/>
      <c r="E40"/>
      <c r="F40"/>
      <c r="G40"/>
      <c r="H40" t="s">
        <v>1753</v>
      </c>
      <c r="I40"/>
      <c r="J40"/>
      <c r="K40"/>
      <c r="L40"/>
      <c r="M40"/>
      <c r="N40"/>
    </row>
    <row r="50" spans="16:23">
      <c r="P50" s="15"/>
      <c r="Q50" s="15"/>
      <c r="R50" s="15"/>
      <c r="S50" s="15"/>
      <c r="T50" s="15"/>
      <c r="U50" s="15"/>
      <c r="V50" s="15"/>
      <c r="W50" s="15"/>
    </row>
    <row r="51" spans="16:23">
      <c r="P51" s="15"/>
      <c r="Q51" s="15"/>
      <c r="R51" s="15"/>
      <c r="S51" s="15"/>
      <c r="T51" s="15"/>
      <c r="U51" s="15"/>
      <c r="V51" s="15"/>
      <c r="W51" s="15"/>
    </row>
    <row r="52" spans="16:23">
      <c r="P52" s="15"/>
      <c r="Q52" s="15"/>
      <c r="R52" s="15"/>
      <c r="S52" s="15"/>
      <c r="T52" s="15"/>
      <c r="U52" s="15"/>
      <c r="V52" s="15"/>
      <c r="W52" s="15"/>
    </row>
    <row r="53" spans="16:23" ht="15" customHeight="1">
      <c r="P53" s="15"/>
      <c r="Q53" s="15"/>
      <c r="R53" s="15"/>
      <c r="S53" s="15"/>
      <c r="T53" s="15"/>
      <c r="U53" s="15"/>
      <c r="V53" s="15"/>
      <c r="W53" s="15"/>
    </row>
  </sheetData>
  <mergeCells count="75">
    <mergeCell ref="A39:B39"/>
    <mergeCell ref="A38:B38"/>
    <mergeCell ref="H38:I38"/>
    <mergeCell ref="A35:B35"/>
    <mergeCell ref="H35:I35"/>
    <mergeCell ref="A36:B36"/>
    <mergeCell ref="H36:I36"/>
    <mergeCell ref="A37:B37"/>
    <mergeCell ref="H37:I37"/>
    <mergeCell ref="A32:B32"/>
    <mergeCell ref="H32:I32"/>
    <mergeCell ref="A33:B33"/>
    <mergeCell ref="H33:I33"/>
    <mergeCell ref="A34:B34"/>
    <mergeCell ref="H34:I34"/>
    <mergeCell ref="A29:B29"/>
    <mergeCell ref="H29:I29"/>
    <mergeCell ref="A30:B30"/>
    <mergeCell ref="H30:I30"/>
    <mergeCell ref="A31:B31"/>
    <mergeCell ref="H31:I31"/>
    <mergeCell ref="A26:B26"/>
    <mergeCell ref="H26:I26"/>
    <mergeCell ref="A27:B27"/>
    <mergeCell ref="H27:I27"/>
    <mergeCell ref="A28:B28"/>
    <mergeCell ref="H28:I28"/>
    <mergeCell ref="A23:B23"/>
    <mergeCell ref="H23:I23"/>
    <mergeCell ref="A24:B24"/>
    <mergeCell ref="H24:I24"/>
    <mergeCell ref="A25:B25"/>
    <mergeCell ref="H25:I25"/>
    <mergeCell ref="A20:B20"/>
    <mergeCell ref="H20:I20"/>
    <mergeCell ref="A21:B21"/>
    <mergeCell ref="H21:I21"/>
    <mergeCell ref="A22:B22"/>
    <mergeCell ref="H22:I22"/>
    <mergeCell ref="A17:G17"/>
    <mergeCell ref="H17:N17"/>
    <mergeCell ref="A18:C18"/>
    <mergeCell ref="H18:J18"/>
    <mergeCell ref="A19:B19"/>
    <mergeCell ref="H19:I19"/>
    <mergeCell ref="A14:B14"/>
    <mergeCell ref="H14:I14"/>
    <mergeCell ref="A15:B15"/>
    <mergeCell ref="H15:I15"/>
    <mergeCell ref="A16:B16"/>
    <mergeCell ref="H16:I16"/>
    <mergeCell ref="A11:B11"/>
    <mergeCell ref="H11:I11"/>
    <mergeCell ref="A12:B12"/>
    <mergeCell ref="H12:I12"/>
    <mergeCell ref="A13:B13"/>
    <mergeCell ref="H13:I13"/>
    <mergeCell ref="A8:B8"/>
    <mergeCell ref="H8:I8"/>
    <mergeCell ref="A9:B9"/>
    <mergeCell ref="H9:I9"/>
    <mergeCell ref="A10:B10"/>
    <mergeCell ref="H10:I10"/>
    <mergeCell ref="A5:B5"/>
    <mergeCell ref="H5:I5"/>
    <mergeCell ref="A6:B6"/>
    <mergeCell ref="H6:I6"/>
    <mergeCell ref="A7:B7"/>
    <mergeCell ref="H7:I7"/>
    <mergeCell ref="A1:C2"/>
    <mergeCell ref="H1:J2"/>
    <mergeCell ref="A3:B3"/>
    <mergeCell ref="H3:I3"/>
    <mergeCell ref="A4:B4"/>
    <mergeCell ref="H4:I4"/>
  </mergeCells>
  <pageMargins left="0.7" right="0.7" top="0.75" bottom="0.75" header="0.3" footer="0.3"/>
  <pageSetup orientation="portrait" horizont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showGridLines="0" zoomScale="90" zoomScaleNormal="90" zoomScalePageLayoutView="90" workbookViewId="0">
      <pane xSplit="2" ySplit="2" topLeftCell="C6" activePane="bottomRight" state="frozen"/>
      <selection activeCell="K58" sqref="K58"/>
      <selection pane="topRight" activeCell="K58" sqref="K58"/>
      <selection pane="bottomLeft" activeCell="K58" sqref="K58"/>
      <selection pane="bottomRight" activeCell="K58" sqref="K58"/>
    </sheetView>
  </sheetViews>
  <sheetFormatPr defaultColWidth="9.140625" defaultRowHeight="12.75"/>
  <cols>
    <col min="1" max="1" width="1.42578125" style="6" customWidth="1"/>
    <col min="2" max="2" width="31.7109375" style="7" bestFit="1" customWidth="1"/>
    <col min="3" max="3" width="7.5703125" style="5" bestFit="1" customWidth="1"/>
    <col min="4" max="5" width="14" style="9" bestFit="1" customWidth="1"/>
    <col min="6" max="8" width="15.85546875" style="5" bestFit="1" customWidth="1"/>
    <col min="9" max="9" width="20" style="5" bestFit="1" customWidth="1"/>
    <col min="10" max="11" width="15.85546875" style="5" bestFit="1" customWidth="1"/>
    <col min="12" max="16384" width="9.140625" style="5"/>
  </cols>
  <sheetData>
    <row r="1" spans="1:11">
      <c r="C1" s="8" t="s">
        <v>150</v>
      </c>
      <c r="D1" s="106" t="s">
        <v>1722</v>
      </c>
    </row>
    <row r="2" spans="1:11">
      <c r="A2" s="7"/>
      <c r="B2" s="94" t="s">
        <v>539</v>
      </c>
      <c r="C2" s="101" t="s">
        <v>37</v>
      </c>
      <c r="D2" s="101" t="str">
        <f>'Input yearly MSN'!N18</f>
        <v>Năm 2014</v>
      </c>
      <c r="E2" s="101" t="str">
        <f>'Input yearly MSN'!O18</f>
        <v>Năm 2015</v>
      </c>
      <c r="F2" s="101" t="str">
        <f>'Input yearly MSN'!P18</f>
        <v>Năm 2016</v>
      </c>
      <c r="G2" s="101" t="str">
        <f>'Input yearly MSN'!Q18</f>
        <v>Năm 2017</v>
      </c>
      <c r="H2" s="95"/>
      <c r="I2" s="117" t="s">
        <v>1179</v>
      </c>
      <c r="J2" s="117"/>
      <c r="K2" s="117"/>
    </row>
    <row r="3" spans="1:11">
      <c r="A3" s="7"/>
      <c r="B3" s="69"/>
      <c r="C3" s="70"/>
      <c r="D3" s="70"/>
      <c r="E3" s="70"/>
      <c r="F3" s="70"/>
      <c r="G3" s="70"/>
      <c r="H3" s="70"/>
      <c r="I3" s="118"/>
      <c r="J3" s="119"/>
      <c r="K3" s="120"/>
    </row>
    <row r="4" spans="1:11">
      <c r="A4" s="7"/>
      <c r="B4" s="69" t="s">
        <v>540</v>
      </c>
      <c r="C4" s="70" t="s">
        <v>38</v>
      </c>
      <c r="D4" s="71">
        <f>'Input yearly MSN'!N3</f>
        <v>16088636</v>
      </c>
      <c r="E4" s="71">
        <f>'Input yearly MSN'!O3</f>
        <v>30628410</v>
      </c>
      <c r="F4" s="71">
        <f>'Input yearly MSN'!P3</f>
        <v>43297064</v>
      </c>
      <c r="G4" s="71">
        <f>'Input yearly MSN'!Q3</f>
        <v>37620646</v>
      </c>
      <c r="H4" s="70"/>
      <c r="I4" s="121"/>
      <c r="J4" s="122"/>
      <c r="K4" s="123"/>
    </row>
    <row r="5" spans="1:11">
      <c r="A5" s="7"/>
      <c r="B5" s="69" t="s">
        <v>541</v>
      </c>
      <c r="C5" s="69" t="s">
        <v>38</v>
      </c>
      <c r="D5" s="72">
        <f>'Input yearly MSN'!N5</f>
        <v>6599628</v>
      </c>
      <c r="E5" s="72">
        <f>'Input yearly MSN'!O5</f>
        <v>9808624</v>
      </c>
      <c r="F5" s="72">
        <f>'Input yearly MSN'!P5</f>
        <v>12930085</v>
      </c>
      <c r="G5" s="72">
        <f>'Input yearly MSN'!Q5</f>
        <v>11631810</v>
      </c>
      <c r="H5" s="70"/>
      <c r="I5" s="121"/>
      <c r="J5" s="122"/>
      <c r="K5" s="123"/>
    </row>
    <row r="6" spans="1:11">
      <c r="A6" s="7"/>
      <c r="B6" s="69" t="s">
        <v>542</v>
      </c>
      <c r="C6" s="69" t="s">
        <v>38</v>
      </c>
      <c r="D6" s="72">
        <f>'Input yearly MSN'!N15</f>
        <v>1080169</v>
      </c>
      <c r="E6" s="72">
        <f>'Input yearly MSN'!O15</f>
        <v>1478292</v>
      </c>
      <c r="F6" s="72">
        <f>'Input yearly MSN'!P15</f>
        <v>2791444</v>
      </c>
      <c r="G6" s="72">
        <f>'Input yearly MSN'!Q15</f>
        <v>3102664</v>
      </c>
      <c r="H6" s="70"/>
      <c r="I6" s="121"/>
      <c r="J6" s="122"/>
      <c r="K6" s="123"/>
    </row>
    <row r="7" spans="1:11">
      <c r="A7" s="7"/>
      <c r="B7" s="69" t="s">
        <v>543</v>
      </c>
      <c r="C7" s="69" t="s">
        <v>38</v>
      </c>
      <c r="D7" s="72">
        <f>'Input yearly MSN'!N33</f>
        <v>15016083</v>
      </c>
      <c r="E7" s="72">
        <f>'Input yearly MSN'!O33</f>
        <v>27109046</v>
      </c>
      <c r="F7" s="72">
        <f>'Input yearly MSN'!P33</f>
        <v>20312625</v>
      </c>
      <c r="G7" s="72">
        <f>'Input yearly MSN'!Q33</f>
        <v>20225195</v>
      </c>
      <c r="H7" s="70"/>
      <c r="I7" s="121"/>
      <c r="J7" s="122"/>
      <c r="K7" s="123"/>
    </row>
    <row r="8" spans="1:11">
      <c r="A8" s="7"/>
      <c r="B8" s="69" t="s">
        <v>544</v>
      </c>
      <c r="C8" s="70" t="s">
        <v>38</v>
      </c>
      <c r="D8" s="71">
        <f>'Input yearly MSN'!N29</f>
        <v>52965100</v>
      </c>
      <c r="E8" s="71">
        <f>'Input yearly MSN'!O29</f>
        <v>71849700</v>
      </c>
      <c r="F8" s="71">
        <f>'Input yearly MSN'!P29</f>
        <v>73039038</v>
      </c>
      <c r="G8" s="71">
        <f>'Input yearly MSN'!Q29</f>
        <v>63528522</v>
      </c>
      <c r="H8" s="70"/>
      <c r="I8" s="121"/>
      <c r="J8" s="122"/>
      <c r="K8" s="123"/>
    </row>
    <row r="9" spans="1:11">
      <c r="A9" s="7"/>
      <c r="B9" s="69" t="s">
        <v>545</v>
      </c>
      <c r="C9" s="70" t="s">
        <v>39</v>
      </c>
      <c r="D9" s="71">
        <f>'Input yearly MSN'!N34*1000000/10000</f>
        <v>735808100</v>
      </c>
      <c r="E9" s="71">
        <f>'Input yearly MSN'!O34*1000000/10000</f>
        <v>746717900</v>
      </c>
      <c r="F9" s="71">
        <f>'Input yearly MSN'!P34*1000000/10000</f>
        <v>768075700</v>
      </c>
      <c r="G9" s="71">
        <f>'Input yearly MSN'!Q34*1000000/10000</f>
        <v>1157374000</v>
      </c>
      <c r="H9" s="70"/>
      <c r="I9" s="121"/>
      <c r="J9" s="122"/>
      <c r="K9" s="123"/>
    </row>
    <row r="10" spans="1:11">
      <c r="A10" s="7"/>
      <c r="B10" s="69"/>
      <c r="C10" s="70"/>
      <c r="D10" s="71"/>
      <c r="E10" s="71"/>
      <c r="F10" s="71"/>
      <c r="G10" s="71"/>
      <c r="H10" s="70"/>
      <c r="I10" s="121"/>
      <c r="J10" s="122"/>
      <c r="K10" s="123"/>
    </row>
    <row r="11" spans="1:11">
      <c r="A11" s="7"/>
      <c r="B11" s="69" t="s">
        <v>546</v>
      </c>
      <c r="C11" s="69" t="s">
        <v>36</v>
      </c>
      <c r="D11" s="73">
        <f>D5/D4</f>
        <v>0.41020432061487377</v>
      </c>
      <c r="E11" s="73">
        <f>E5/E4</f>
        <v>0.32024594159474812</v>
      </c>
      <c r="F11" s="73">
        <f>F5/F4</f>
        <v>0.29863653110520383</v>
      </c>
      <c r="G11" s="73">
        <f>G5/G4</f>
        <v>0.3091868757383911</v>
      </c>
      <c r="H11" s="70"/>
      <c r="I11" s="121"/>
      <c r="J11" s="122"/>
      <c r="K11" s="123"/>
    </row>
    <row r="12" spans="1:11">
      <c r="A12" s="7"/>
      <c r="B12" s="69" t="s">
        <v>569</v>
      </c>
      <c r="C12" s="70" t="s">
        <v>36</v>
      </c>
      <c r="D12" s="74">
        <f>D6/D4</f>
        <v>6.7138631267436216E-2</v>
      </c>
      <c r="E12" s="73">
        <f>E6/E4</f>
        <v>4.8265384980807034E-2</v>
      </c>
      <c r="F12" s="73">
        <f>F6/F4</f>
        <v>6.447190045034E-2</v>
      </c>
      <c r="G12" s="73">
        <f>G6/G4</f>
        <v>8.2472374344661703E-2</v>
      </c>
      <c r="H12" s="70"/>
      <c r="I12" s="121"/>
      <c r="J12" s="122"/>
      <c r="K12" s="123"/>
    </row>
    <row r="13" spans="1:11">
      <c r="A13" s="7"/>
      <c r="B13" s="69" t="s">
        <v>41</v>
      </c>
      <c r="C13" s="70" t="s">
        <v>40</v>
      </c>
      <c r="D13" s="71">
        <f>D6*1000000/D9</f>
        <v>1468.0036819382663</v>
      </c>
      <c r="E13" s="72">
        <f>E6*1000000/E9</f>
        <v>1979.7195165670998</v>
      </c>
      <c r="F13" s="72">
        <f>F6*1000000/F9</f>
        <v>3634.3344803122923</v>
      </c>
      <c r="G13" s="72">
        <f>G6*1000000/G9</f>
        <v>2680.7790740071923</v>
      </c>
      <c r="H13" s="70"/>
      <c r="I13" s="121"/>
      <c r="J13" s="122"/>
      <c r="K13" s="123"/>
    </row>
    <row r="14" spans="1:11">
      <c r="A14" s="7"/>
      <c r="B14" s="69" t="s">
        <v>547</v>
      </c>
      <c r="C14" s="70"/>
      <c r="D14" s="71">
        <f>D7*1000000/D9</f>
        <v>20407.607635740897</v>
      </c>
      <c r="E14" s="72">
        <f>E7*1000000/E9</f>
        <v>36304.266979538057</v>
      </c>
      <c r="F14" s="72">
        <f>F7*1000000/F9</f>
        <v>26446.123734939149</v>
      </c>
      <c r="G14" s="72">
        <f>G7*1000000/G9</f>
        <v>17475.072880503623</v>
      </c>
      <c r="H14" s="70"/>
      <c r="I14" s="121"/>
      <c r="J14" s="122"/>
      <c r="K14" s="123"/>
    </row>
    <row r="15" spans="1:11">
      <c r="A15" s="7"/>
      <c r="B15" s="75" t="s">
        <v>548</v>
      </c>
      <c r="C15" s="70"/>
      <c r="D15" s="71"/>
      <c r="E15" s="72"/>
      <c r="F15" s="72"/>
      <c r="G15" s="72"/>
      <c r="H15" s="70"/>
      <c r="I15" s="121"/>
      <c r="J15" s="122"/>
      <c r="K15" s="123"/>
    </row>
    <row r="16" spans="1:11">
      <c r="A16" s="7"/>
      <c r="B16" s="69" t="s">
        <v>540</v>
      </c>
      <c r="C16" s="76" t="s">
        <v>36</v>
      </c>
      <c r="D16" s="77"/>
      <c r="E16" s="78">
        <f>(E4-D4)/ABS(D4)</f>
        <v>0.90372943983567033</v>
      </c>
      <c r="F16" s="78">
        <f>(F4-E4)/ABS(E4)</f>
        <v>0.41362427889661918</v>
      </c>
      <c r="G16" s="78">
        <f>(G4-F4)/ABS(F4)</f>
        <v>-0.13110399356409017</v>
      </c>
      <c r="H16" s="70"/>
      <c r="I16" s="121"/>
      <c r="J16" s="122"/>
      <c r="K16" s="123"/>
    </row>
    <row r="17" spans="1:12">
      <c r="A17" s="7"/>
      <c r="B17" s="69" t="s">
        <v>542</v>
      </c>
      <c r="C17" s="79" t="s">
        <v>36</v>
      </c>
      <c r="D17" s="69"/>
      <c r="E17" s="78">
        <f>(E6-D6)/ABS(D6)</f>
        <v>0.36857473228726245</v>
      </c>
      <c r="F17" s="78">
        <f>(F6-E6)/ABS(E6)</f>
        <v>0.88828999954000964</v>
      </c>
      <c r="G17" s="78">
        <f>(G6-F6)/ABS(F6)</f>
        <v>0.11149068367482923</v>
      </c>
      <c r="H17" s="70"/>
      <c r="I17" s="121"/>
      <c r="J17" s="122"/>
      <c r="K17" s="123"/>
    </row>
    <row r="18" spans="1:12">
      <c r="A18" s="7"/>
      <c r="B18" s="69" t="s">
        <v>41</v>
      </c>
      <c r="C18" s="76" t="s">
        <v>36</v>
      </c>
      <c r="D18" s="77"/>
      <c r="E18" s="78">
        <f>(E13-D13)/ABS(D13)</f>
        <v>0.34857939453748094</v>
      </c>
      <c r="F18" s="78">
        <f>(F13-E13)/ABS(E13)</f>
        <v>0.83578251863392772</v>
      </c>
      <c r="G18" s="78">
        <f>(G13-F13)/ABS(F13)</f>
        <v>-0.26237414620768823</v>
      </c>
      <c r="H18" s="70"/>
      <c r="I18" s="121"/>
      <c r="J18" s="122"/>
      <c r="K18" s="123"/>
    </row>
    <row r="19" spans="1:12">
      <c r="A19" s="7"/>
      <c r="B19" s="80" t="s">
        <v>549</v>
      </c>
      <c r="C19" s="79"/>
      <c r="D19" s="69"/>
      <c r="E19" s="74"/>
      <c r="F19" s="74"/>
      <c r="G19" s="74"/>
      <c r="H19" s="70"/>
      <c r="I19" s="124"/>
      <c r="J19" s="125"/>
      <c r="K19" s="126"/>
    </row>
    <row r="20" spans="1:12">
      <c r="A20" s="7"/>
      <c r="B20" s="69" t="s">
        <v>42</v>
      </c>
      <c r="C20" s="81" t="s">
        <v>36</v>
      </c>
      <c r="D20" s="70"/>
      <c r="E20" s="74">
        <f>E6/AVERAGE(D7:E7)</f>
        <v>7.0185755395550248E-2</v>
      </c>
      <c r="F20" s="74">
        <f>F6/AVERAGE(E7:F7)</f>
        <v>0.11772862242665384</v>
      </c>
      <c r="G20" s="74">
        <f>G6/AVERAGE(F7:G7)</f>
        <v>0.15307502968832562</v>
      </c>
      <c r="H20" s="70"/>
      <c r="I20" s="117" t="s">
        <v>1180</v>
      </c>
      <c r="J20" s="117"/>
      <c r="K20" s="117"/>
    </row>
    <row r="21" spans="1:12">
      <c r="A21" s="7"/>
      <c r="B21" s="69" t="s">
        <v>43</v>
      </c>
      <c r="C21" s="81" t="s">
        <v>36</v>
      </c>
      <c r="D21" s="70"/>
      <c r="E21" s="74">
        <f>E6/AVERAGE(D8:E8)</f>
        <v>2.3687767796767692E-2</v>
      </c>
      <c r="F21" s="74">
        <f>F6/AVERAGE(E8:F8)</f>
        <v>3.8532242581890662E-2</v>
      </c>
      <c r="G21" s="74">
        <f>G6/AVERAGE(F8:G8)</f>
        <v>4.5437789179216502E-2</v>
      </c>
      <c r="H21" s="70"/>
      <c r="I21" s="82" t="s">
        <v>1181</v>
      </c>
      <c r="J21" s="82">
        <v>2018</v>
      </c>
      <c r="K21" s="82" t="s">
        <v>1183</v>
      </c>
    </row>
    <row r="22" spans="1:12">
      <c r="A22" s="7"/>
      <c r="B22" s="75" t="s">
        <v>550</v>
      </c>
      <c r="C22" s="81"/>
      <c r="D22" s="70"/>
      <c r="E22" s="74"/>
      <c r="F22" s="74"/>
      <c r="G22" s="74"/>
      <c r="H22" s="70"/>
      <c r="I22" s="70" t="s">
        <v>1182</v>
      </c>
      <c r="J22" s="97">
        <v>47000000</v>
      </c>
      <c r="K22" s="83">
        <f>(K30+J30)/J22</f>
        <v>0.37145491489361704</v>
      </c>
    </row>
    <row r="23" spans="1:12">
      <c r="A23" s="7"/>
      <c r="B23" s="69" t="s">
        <v>551</v>
      </c>
      <c r="C23" s="81" t="s">
        <v>36</v>
      </c>
      <c r="D23" s="74">
        <f>1-D7/D8</f>
        <v>0.71649099123762627</v>
      </c>
      <c r="E23" s="74">
        <f>1-E7/E8</f>
        <v>0.62269785399243149</v>
      </c>
      <c r="F23" s="74">
        <f>1-F7/F8</f>
        <v>0.72189358518111924</v>
      </c>
      <c r="G23" s="74">
        <f>1-G7/G8</f>
        <v>0.68163599020924803</v>
      </c>
      <c r="H23" s="70"/>
      <c r="I23" s="70" t="s">
        <v>1184</v>
      </c>
      <c r="J23" s="97">
        <f>J24-J24*20%</f>
        <v>3200000</v>
      </c>
      <c r="K23" s="83">
        <f>(K32+J32)/J23</f>
        <v>0.94718156249999996</v>
      </c>
    </row>
    <row r="24" spans="1:12">
      <c r="A24" s="7"/>
      <c r="B24" s="69" t="s">
        <v>552</v>
      </c>
      <c r="C24" s="81" t="s">
        <v>36</v>
      </c>
      <c r="D24" s="74">
        <f>D8/D7-1</f>
        <v>2.5272247762615589</v>
      </c>
      <c r="E24" s="74">
        <f>E8/E7-1</f>
        <v>1.6503957387508215</v>
      </c>
      <c r="F24" s="74">
        <f>F8/F7-1</f>
        <v>2.5957458969483267</v>
      </c>
      <c r="G24" s="74">
        <f>G8/G7-1</f>
        <v>2.1410585658135806</v>
      </c>
      <c r="H24" s="70"/>
      <c r="I24" s="70" t="s">
        <v>1367</v>
      </c>
      <c r="J24" s="71">
        <v>4000000</v>
      </c>
      <c r="K24" s="70"/>
    </row>
    <row r="25" spans="1:12">
      <c r="A25" s="7"/>
      <c r="B25" s="69" t="s">
        <v>553</v>
      </c>
      <c r="C25" s="81" t="s">
        <v>40</v>
      </c>
      <c r="D25" s="84">
        <f>'Input yearly MSN'!N19/'Input yearly MSN'!N31</f>
        <v>1.3926139525137249</v>
      </c>
      <c r="E25" s="84">
        <f>'Input yearly MSN'!O19/'Input yearly MSN'!O31</f>
        <v>1.1135791228585086</v>
      </c>
      <c r="F25" s="84">
        <f>'Input yearly MSN'!P19/'Input yearly MSN'!P31</f>
        <v>1.2781115094759918</v>
      </c>
      <c r="G25" s="84">
        <f>'Input yearly MSN'!Q19/'Input yearly MSN'!Q31</f>
        <v>0.97501768333418426</v>
      </c>
      <c r="H25" s="70"/>
      <c r="I25" s="70" t="s">
        <v>1721</v>
      </c>
      <c r="J25" s="85"/>
      <c r="K25" s="70"/>
    </row>
    <row r="26" spans="1:12">
      <c r="A26" s="7"/>
      <c r="B26" s="69" t="s">
        <v>554</v>
      </c>
      <c r="C26" s="81" t="s">
        <v>40</v>
      </c>
      <c r="D26" s="84">
        <f>('Input yearly MSN'!N19-'Input yearly MSN'!N23)/'Input yearly MSN'!N31</f>
        <v>1.256571976228041</v>
      </c>
      <c r="E26" s="84">
        <f>('Input yearly MSN'!O19-'Input yearly MSN'!O23)/'Input yearly MSN'!O31</f>
        <v>0.81914984649317479</v>
      </c>
      <c r="F26" s="84">
        <f>('Input yearly MSN'!P19-'Input yearly MSN'!P23)/'Input yearly MSN'!P31</f>
        <v>0.9769941999982904</v>
      </c>
      <c r="G26" s="84">
        <f>('Input yearly MSN'!Q19-'Input yearly MSN'!Q23)/'Input yearly MSN'!Q31</f>
        <v>0.69605672109298744</v>
      </c>
      <c r="H26" s="70"/>
      <c r="I26" s="70"/>
      <c r="J26" s="70"/>
      <c r="K26" s="70"/>
    </row>
    <row r="27" spans="1:12">
      <c r="A27" s="7"/>
      <c r="B27" s="69"/>
      <c r="C27" s="81"/>
      <c r="D27" s="70"/>
      <c r="E27" s="70"/>
      <c r="F27" s="70"/>
      <c r="G27" s="70"/>
      <c r="H27" s="70"/>
      <c r="I27" s="70"/>
      <c r="J27" s="70"/>
      <c r="K27" s="70"/>
    </row>
    <row r="28" spans="1:12">
      <c r="A28" s="7"/>
      <c r="B28" s="96" t="s">
        <v>567</v>
      </c>
      <c r="C28" s="96" t="s">
        <v>37</v>
      </c>
      <c r="D28" s="96" t="str">
        <f>'Input quaterly MSN'!Y1</f>
        <v>Quý 3/2016</v>
      </c>
      <c r="E28" s="96" t="str">
        <f>'Input quaterly MSN'!Z1</f>
        <v>Quý 4/2016</v>
      </c>
      <c r="F28" s="96" t="str">
        <f>'Input quaterly MSN'!AA1</f>
        <v>Quý 1/2017</v>
      </c>
      <c r="G28" s="96" t="str">
        <f>'Input quaterly MSN'!AB1</f>
        <v>Quý 2/2017</v>
      </c>
      <c r="H28" s="96" t="str">
        <f>'Input quaterly MSN'!AC1</f>
        <v>Quý 3/2017</v>
      </c>
      <c r="I28" s="96" t="str">
        <f>'Input quaterly MSN'!AD1</f>
        <v>Quý 4/2017</v>
      </c>
      <c r="J28" s="96" t="str">
        <f>'Input quaterly MSN'!AE1</f>
        <v>Quý 1/2018</v>
      </c>
      <c r="K28" s="96" t="str">
        <f>'Input quaterly MSN'!AF1</f>
        <v>Quý 2/2018</v>
      </c>
    </row>
    <row r="29" spans="1:12">
      <c r="A29" s="7"/>
      <c r="B29" s="69"/>
      <c r="C29" s="70"/>
      <c r="D29" s="70"/>
      <c r="E29" s="70"/>
      <c r="F29" s="70"/>
      <c r="G29" s="70"/>
      <c r="H29" s="70"/>
      <c r="I29" s="70"/>
      <c r="J29" s="70"/>
      <c r="K29" s="70"/>
    </row>
    <row r="30" spans="1:12">
      <c r="A30" s="7"/>
      <c r="B30" s="69" t="s">
        <v>540</v>
      </c>
      <c r="C30" s="70" t="s">
        <v>38</v>
      </c>
      <c r="D30" s="86">
        <f>'Input quaterly MSN'!Y3</f>
        <v>11006732</v>
      </c>
      <c r="E30" s="86">
        <f>'Input quaterly MSN'!Z3</f>
        <v>13148986</v>
      </c>
      <c r="F30" s="86">
        <f>'Input quaterly MSN'!AA3</f>
        <v>8539865</v>
      </c>
      <c r="G30" s="86">
        <f>'Input quaterly MSN'!AB3</f>
        <v>9478843</v>
      </c>
      <c r="H30" s="86">
        <f>'Input quaterly MSN'!AC3</f>
        <v>9432598</v>
      </c>
      <c r="I30" s="86">
        <f>'Input quaterly MSN'!AD3</f>
        <v>10169340</v>
      </c>
      <c r="J30" s="86">
        <f>'Input quaterly MSN'!AE3</f>
        <v>8273993</v>
      </c>
      <c r="K30" s="86">
        <f>'Input quaterly MSN'!AF3</f>
        <v>9184388</v>
      </c>
    </row>
    <row r="31" spans="1:12">
      <c r="A31" s="7"/>
      <c r="B31" s="69" t="s">
        <v>541</v>
      </c>
      <c r="C31" s="70" t="s">
        <v>38</v>
      </c>
      <c r="D31" s="86">
        <f>'Input quaterly MSN'!Y5</f>
        <v>3281824</v>
      </c>
      <c r="E31" s="86">
        <f>'Input quaterly MSN'!Z5</f>
        <v>4073723</v>
      </c>
      <c r="F31" s="86">
        <f>'Input quaterly MSN'!AA5</f>
        <v>2469622</v>
      </c>
      <c r="G31" s="86">
        <f>'Input quaterly MSN'!AB5</f>
        <v>2862930</v>
      </c>
      <c r="H31" s="86">
        <f>'Input quaterly MSN'!AC5</f>
        <v>2906109</v>
      </c>
      <c r="I31" s="86">
        <f>'Input quaterly MSN'!AD5</f>
        <v>3393149</v>
      </c>
      <c r="J31" s="86">
        <f>'Input quaterly MSN'!AE5</f>
        <v>2761510</v>
      </c>
      <c r="K31" s="86">
        <f>'Input quaterly MSN'!AF5</f>
        <v>2807558</v>
      </c>
    </row>
    <row r="32" spans="1:12">
      <c r="A32" s="7"/>
      <c r="B32" s="69" t="s">
        <v>542</v>
      </c>
      <c r="C32" s="69" t="s">
        <v>38</v>
      </c>
      <c r="D32" s="87">
        <f>'Input quaterly MSN'!Y15</f>
        <v>813228</v>
      </c>
      <c r="E32" s="87">
        <f>'Input quaterly MSN'!Z15</f>
        <v>943886</v>
      </c>
      <c r="F32" s="87">
        <f>'Input quaterly MSN'!AA15</f>
        <v>237043</v>
      </c>
      <c r="G32" s="87">
        <f>'Input quaterly MSN'!AB15</f>
        <v>218063</v>
      </c>
      <c r="H32" s="87">
        <f>'Input quaterly MSN'!AC15</f>
        <v>757638</v>
      </c>
      <c r="I32" s="87">
        <f>'Input quaterly MSN'!AD15</f>
        <v>1889920</v>
      </c>
      <c r="J32" s="87">
        <f>'Input quaterly MSN'!AE15</f>
        <v>816068</v>
      </c>
      <c r="K32" s="87">
        <f>'Input quaterly MSN'!AF15</f>
        <v>2214913</v>
      </c>
      <c r="L32" s="10"/>
    </row>
    <row r="33" spans="1:12">
      <c r="A33" s="7"/>
      <c r="B33" s="69" t="s">
        <v>543</v>
      </c>
      <c r="C33" s="70" t="s">
        <v>38</v>
      </c>
      <c r="D33" s="86">
        <f>'Input quaterly MSN'!Y33</f>
        <v>23350824</v>
      </c>
      <c r="E33" s="86">
        <f>'Input quaterly MSN'!Z33</f>
        <v>20312625</v>
      </c>
      <c r="F33" s="86">
        <f>'Input quaterly MSN'!AA33</f>
        <v>20575536</v>
      </c>
      <c r="G33" s="86">
        <f>'Input quaterly MSN'!AB33</f>
        <v>23971293</v>
      </c>
      <c r="H33" s="86">
        <f>'Input quaterly MSN'!AC33</f>
        <v>25066081</v>
      </c>
      <c r="I33" s="86">
        <f>'Input quaterly MSN'!AD33</f>
        <v>20225195</v>
      </c>
      <c r="J33" s="86">
        <f>'Input quaterly MSN'!AE33</f>
        <v>19579933</v>
      </c>
      <c r="K33" s="86">
        <f>'Input quaterly MSN'!AF33</f>
        <v>22016628</v>
      </c>
    </row>
    <row r="34" spans="1:12">
      <c r="A34" s="7"/>
      <c r="B34" s="69" t="s">
        <v>544</v>
      </c>
      <c r="C34" s="70" t="s">
        <v>38</v>
      </c>
      <c r="D34" s="86">
        <f>'Input quaterly MSN'!Y38</f>
        <v>73179194</v>
      </c>
      <c r="E34" s="86">
        <f>'Input quaterly MSN'!Z38</f>
        <v>73039038</v>
      </c>
      <c r="F34" s="86">
        <f>'Input quaterly MSN'!AA38</f>
        <v>67603539</v>
      </c>
      <c r="G34" s="86">
        <f>'Input quaterly MSN'!AB38</f>
        <v>65478169</v>
      </c>
      <c r="H34" s="86">
        <f>'Input quaterly MSN'!AC38</f>
        <v>66097873</v>
      </c>
      <c r="I34" s="86">
        <f>'Input quaterly MSN'!AD38</f>
        <v>63528522</v>
      </c>
      <c r="J34" s="86">
        <f>'Input quaterly MSN'!AE38</f>
        <v>61808008</v>
      </c>
      <c r="K34" s="86">
        <f>'Input quaterly MSN'!AF38</f>
        <v>64153442</v>
      </c>
    </row>
    <row r="35" spans="1:12">
      <c r="A35" s="7"/>
      <c r="B35" s="69" t="s">
        <v>545</v>
      </c>
      <c r="C35" s="70" t="s">
        <v>39</v>
      </c>
      <c r="D35" s="86">
        <f>'Input quaterly MSN'!Y34*1000000/10000</f>
        <v>756075700</v>
      </c>
      <c r="E35" s="86">
        <f>'Input quaterly MSN'!Z34*1000000/10000</f>
        <v>768075700</v>
      </c>
      <c r="F35" s="86">
        <f>'Input quaterly MSN'!AA34*1000000/10000</f>
        <v>1147496400</v>
      </c>
      <c r="G35" s="86">
        <f>'Input quaterly MSN'!AB34*1000000/10000</f>
        <v>1147496400</v>
      </c>
      <c r="H35" s="86">
        <f>'Input quaterly MSN'!AC34*1000000/10000</f>
        <v>1157374000</v>
      </c>
      <c r="I35" s="86">
        <f>'Input quaterly MSN'!AD34*1000000/10000</f>
        <v>1157374000</v>
      </c>
      <c r="J35" s="86">
        <f>'Input quaterly MSN'!AE34*1000000/10000</f>
        <v>1157374000</v>
      </c>
      <c r="K35" s="86">
        <f>'Input quaterly MSN'!AF34*1000000/10000</f>
        <v>1163149500</v>
      </c>
    </row>
    <row r="36" spans="1:12">
      <c r="A36" s="7"/>
      <c r="B36" s="69"/>
      <c r="C36" s="70"/>
      <c r="D36" s="86"/>
      <c r="E36" s="86"/>
      <c r="F36" s="86"/>
      <c r="G36" s="86"/>
      <c r="H36" s="86"/>
      <c r="I36" s="86"/>
      <c r="J36" s="86"/>
      <c r="K36" s="86"/>
    </row>
    <row r="37" spans="1:12">
      <c r="A37" s="7"/>
      <c r="B37" s="69" t="s">
        <v>546</v>
      </c>
      <c r="C37" s="70" t="s">
        <v>36</v>
      </c>
      <c r="D37" s="88">
        <f>D31/D30</f>
        <v>0.29816515928615323</v>
      </c>
      <c r="E37" s="88">
        <f t="shared" ref="E37:J37" si="0">E31/E30</f>
        <v>0.30981271103338309</v>
      </c>
      <c r="F37" s="88">
        <f t="shared" si="0"/>
        <v>0.2891874754460404</v>
      </c>
      <c r="G37" s="88">
        <f t="shared" si="0"/>
        <v>0.30203369757258347</v>
      </c>
      <c r="H37" s="88">
        <f t="shared" si="0"/>
        <v>0.30809210781589547</v>
      </c>
      <c r="I37" s="88">
        <f t="shared" si="0"/>
        <v>0.33366462326955337</v>
      </c>
      <c r="J37" s="88">
        <f t="shared" si="0"/>
        <v>0.33375783614997018</v>
      </c>
      <c r="K37" s="88">
        <f>K31/K30</f>
        <v>0.30568808721931173</v>
      </c>
      <c r="L37" s="11"/>
    </row>
    <row r="38" spans="1:12">
      <c r="A38" s="7"/>
      <c r="B38" s="69" t="s">
        <v>570</v>
      </c>
      <c r="C38" s="70" t="s">
        <v>36</v>
      </c>
      <c r="D38" s="88">
        <f>D32/D30</f>
        <v>7.3884600806124828E-2</v>
      </c>
      <c r="E38" s="88">
        <f t="shared" ref="E38:K38" si="1">E32/E30</f>
        <v>7.1783938320414978E-2</v>
      </c>
      <c r="F38" s="88">
        <f t="shared" si="1"/>
        <v>2.775723035434401E-2</v>
      </c>
      <c r="G38" s="88">
        <f t="shared" si="1"/>
        <v>2.3005233866622753E-2</v>
      </c>
      <c r="H38" s="88">
        <f t="shared" si="1"/>
        <v>8.0321243415652818E-2</v>
      </c>
      <c r="I38" s="88">
        <f t="shared" si="1"/>
        <v>0.18584490242237942</v>
      </c>
      <c r="J38" s="88">
        <f t="shared" si="1"/>
        <v>9.8630491952313715E-2</v>
      </c>
      <c r="K38" s="88">
        <f t="shared" si="1"/>
        <v>0.24116065218499044</v>
      </c>
      <c r="L38" s="11"/>
    </row>
    <row r="39" spans="1:12">
      <c r="A39" s="7"/>
      <c r="B39" s="69" t="s">
        <v>41</v>
      </c>
      <c r="C39" s="70" t="s">
        <v>40</v>
      </c>
      <c r="D39" s="71">
        <f>D32*1000000/D35</f>
        <v>1075.5907113533738</v>
      </c>
      <c r="E39" s="71">
        <f t="shared" ref="E39:K39" si="2">E32*1000000/E35</f>
        <v>1228.897099595782</v>
      </c>
      <c r="F39" s="71">
        <f t="shared" si="2"/>
        <v>206.57406855481202</v>
      </c>
      <c r="G39" s="71">
        <f t="shared" si="2"/>
        <v>190.03371165260302</v>
      </c>
      <c r="H39" s="71">
        <f t="shared" si="2"/>
        <v>654.61812689761473</v>
      </c>
      <c r="I39" s="71">
        <f t="shared" si="2"/>
        <v>1632.9380131228108</v>
      </c>
      <c r="J39" s="71">
        <f t="shared" si="2"/>
        <v>705.10310409599663</v>
      </c>
      <c r="K39" s="71">
        <f t="shared" si="2"/>
        <v>1904.2375894070367</v>
      </c>
    </row>
    <row r="40" spans="1:12">
      <c r="A40" s="7"/>
      <c r="B40" s="69" t="s">
        <v>547</v>
      </c>
      <c r="C40" s="70"/>
      <c r="D40" s="71">
        <f>D33*1000000/D35</f>
        <v>30884.240824033888</v>
      </c>
      <c r="E40" s="71">
        <f t="shared" ref="E40:K40" si="3">E33*1000000/E35</f>
        <v>26446.123734939149</v>
      </c>
      <c r="F40" s="71">
        <f t="shared" si="3"/>
        <v>17930.806580308225</v>
      </c>
      <c r="G40" s="71">
        <f t="shared" si="3"/>
        <v>20890.081223784233</v>
      </c>
      <c r="H40" s="71">
        <f t="shared" si="3"/>
        <v>21657.719112404462</v>
      </c>
      <c r="I40" s="71">
        <f t="shared" si="3"/>
        <v>17475.072880503623</v>
      </c>
      <c r="J40" s="71">
        <f t="shared" si="3"/>
        <v>16917.550420175328</v>
      </c>
      <c r="K40" s="71">
        <f t="shared" si="3"/>
        <v>18928.45932530599</v>
      </c>
    </row>
    <row r="41" spans="1:12">
      <c r="A41" s="7"/>
      <c r="B41" s="80" t="s">
        <v>560</v>
      </c>
      <c r="C41" s="69"/>
      <c r="D41" s="69"/>
      <c r="E41" s="69"/>
      <c r="F41" s="69"/>
      <c r="G41" s="69"/>
      <c r="H41" s="69"/>
      <c r="I41" s="69"/>
      <c r="J41" s="69"/>
      <c r="K41" s="69"/>
      <c r="L41" s="12"/>
    </row>
    <row r="42" spans="1:12">
      <c r="A42" s="7"/>
      <c r="B42" s="69" t="s">
        <v>562</v>
      </c>
      <c r="C42" s="76" t="s">
        <v>36</v>
      </c>
      <c r="D42" s="77"/>
      <c r="E42" s="89"/>
      <c r="F42" s="89"/>
      <c r="G42" s="89"/>
      <c r="H42" s="78">
        <f>(H30-D30)/ABS(D30)</f>
        <v>-0.14301556538307647</v>
      </c>
      <c r="I42" s="78">
        <f>(I30-E30)/ABS(E30)</f>
        <v>-0.22660652311896903</v>
      </c>
      <c r="J42" s="78">
        <f>(J30-F30)/ABS(F30)</f>
        <v>-3.1133044843214736E-2</v>
      </c>
      <c r="K42" s="78">
        <f>(K30-G30)/ABS(G30)</f>
        <v>-3.1064445312576652E-2</v>
      </c>
      <c r="L42" s="12"/>
    </row>
    <row r="43" spans="1:12">
      <c r="A43" s="7"/>
      <c r="B43" s="69" t="s">
        <v>563</v>
      </c>
      <c r="C43" s="79" t="s">
        <v>36</v>
      </c>
      <c r="D43" s="69"/>
      <c r="E43" s="73">
        <f>E30/D30-1</f>
        <v>0.19463124931178477</v>
      </c>
      <c r="F43" s="73">
        <f t="shared" ref="F43:K43" si="4">F30/E30-1</f>
        <v>-0.35053052760113979</v>
      </c>
      <c r="G43" s="73">
        <f t="shared" si="4"/>
        <v>0.10995232360230522</v>
      </c>
      <c r="H43" s="73">
        <f t="shared" si="4"/>
        <v>-4.8787599921213953E-3</v>
      </c>
      <c r="I43" s="73">
        <f>I30/H30-1</f>
        <v>7.8105947057215852E-2</v>
      </c>
      <c r="J43" s="73">
        <f t="shared" si="4"/>
        <v>-0.18637856537395736</v>
      </c>
      <c r="K43" s="73">
        <f t="shared" si="4"/>
        <v>0.11003091252313113</v>
      </c>
      <c r="L43" s="12"/>
    </row>
    <row r="44" spans="1:12" s="8" customFormat="1">
      <c r="A44" s="13"/>
      <c r="B44" s="69" t="s">
        <v>561</v>
      </c>
      <c r="C44" s="76" t="s">
        <v>36</v>
      </c>
      <c r="D44" s="77"/>
      <c r="E44" s="89"/>
      <c r="F44" s="89"/>
      <c r="G44" s="89"/>
      <c r="H44" s="78">
        <f>(H32-D32)/ABS(D32)</f>
        <v>-6.8357213475187764E-2</v>
      </c>
      <c r="I44" s="78">
        <f>(I32-E32)/ABS(E32)</f>
        <v>1.0022756985483416</v>
      </c>
      <c r="J44" s="78">
        <f>(J32-F32)/ABS(F32)</f>
        <v>2.4427002695713438</v>
      </c>
      <c r="K44" s="98">
        <f>(K32-G32)/ABS(G32)</f>
        <v>9.1572160338984609</v>
      </c>
      <c r="L44" s="14"/>
    </row>
    <row r="45" spans="1:12">
      <c r="A45" s="7"/>
      <c r="B45" s="69" t="s">
        <v>566</v>
      </c>
      <c r="C45" s="79" t="s">
        <v>36</v>
      </c>
      <c r="D45" s="69"/>
      <c r="E45" s="73">
        <f>E32/D32-1</f>
        <v>0.16066588951683913</v>
      </c>
      <c r="F45" s="73">
        <f t="shared" ref="F45:K45" si="5">F32/E32-1</f>
        <v>-0.74886479935076911</v>
      </c>
      <c r="G45" s="73">
        <f t="shared" si="5"/>
        <v>-8.0069860742565724E-2</v>
      </c>
      <c r="H45" s="73">
        <f>(H32-G32)/ABS(G32)</f>
        <v>2.474399600115563</v>
      </c>
      <c r="I45" s="73">
        <f>I32/H32-1</f>
        <v>1.4944894527465622</v>
      </c>
      <c r="J45" s="73">
        <f t="shared" si="5"/>
        <v>-0.56819971215712828</v>
      </c>
      <c r="K45" s="73">
        <f t="shared" si="5"/>
        <v>1.7141279893342221</v>
      </c>
      <c r="L45" s="12"/>
    </row>
    <row r="46" spans="1:12" s="8" customFormat="1">
      <c r="A46" s="13"/>
      <c r="B46" s="69" t="s">
        <v>564</v>
      </c>
      <c r="C46" s="76" t="s">
        <v>36</v>
      </c>
      <c r="D46" s="77"/>
      <c r="E46" s="89"/>
      <c r="F46" s="89"/>
      <c r="G46" s="89"/>
      <c r="H46" s="78">
        <f>(H39-D39)/ABS(D39)</f>
        <v>-0.39138733722055452</v>
      </c>
      <c r="I46" s="78">
        <f>(I39-E39)/ABS(E39)</f>
        <v>0.32878335676756737</v>
      </c>
      <c r="J46" s="78">
        <f>(J39-F39)/ABS(F39)</f>
        <v>2.4133185691160737</v>
      </c>
      <c r="K46" s="98">
        <f>(K39-G39)/ABS(G39)</f>
        <v>9.0205251628623504</v>
      </c>
      <c r="L46" s="14"/>
    </row>
    <row r="47" spans="1:12">
      <c r="A47" s="7"/>
      <c r="B47" s="69" t="s">
        <v>565</v>
      </c>
      <c r="C47" s="79" t="s">
        <v>36</v>
      </c>
      <c r="D47" s="69"/>
      <c r="E47" s="73">
        <f>E39/D39-1</f>
        <v>0.1425322723822231</v>
      </c>
      <c r="F47" s="73">
        <f t="shared" ref="F47:K47" si="6">F39/E39-1</f>
        <v>-0.83190287565756327</v>
      </c>
      <c r="G47" s="73">
        <f t="shared" si="6"/>
        <v>-8.0069860742565613E-2</v>
      </c>
      <c r="H47" s="73">
        <f t="shared" si="6"/>
        <v>2.4447473619539126</v>
      </c>
      <c r="I47" s="73">
        <f>I39/H39-1</f>
        <v>1.4944894527465626</v>
      </c>
      <c r="J47" s="73">
        <f t="shared" si="6"/>
        <v>-0.56819971215712828</v>
      </c>
      <c r="K47" s="73">
        <f t="shared" si="6"/>
        <v>1.7006512641132598</v>
      </c>
      <c r="L47" s="12"/>
    </row>
    <row r="48" spans="1:12">
      <c r="A48" s="7"/>
      <c r="B48" s="80" t="s">
        <v>549</v>
      </c>
      <c r="C48" s="79"/>
      <c r="D48" s="69"/>
      <c r="E48" s="69"/>
      <c r="F48" s="69"/>
      <c r="G48" s="69"/>
      <c r="H48" s="69"/>
      <c r="I48" s="69"/>
      <c r="J48" s="69"/>
      <c r="K48" s="69"/>
      <c r="L48" s="12"/>
    </row>
    <row r="49" spans="1:12">
      <c r="A49" s="7"/>
      <c r="B49" s="69" t="s">
        <v>42</v>
      </c>
      <c r="C49" s="79" t="s">
        <v>36</v>
      </c>
      <c r="D49" s="69"/>
      <c r="E49" s="73">
        <f>E32/AVERAGE(D33:E33)</f>
        <v>4.3234605676706853E-2</v>
      </c>
      <c r="F49" s="73">
        <f t="shared" ref="F49:K49" si="7">F32/AVERAGE(E33:F33)</f>
        <v>1.1594700969799058E-2</v>
      </c>
      <c r="G49" s="73">
        <f t="shared" si="7"/>
        <v>9.7902815933318173E-3</v>
      </c>
      <c r="H49" s="73">
        <f t="shared" si="7"/>
        <v>3.0900431169091559E-2</v>
      </c>
      <c r="I49" s="73">
        <f>I32/AVERAGE(H33:I33)</f>
        <v>8.3456248836972488E-2</v>
      </c>
      <c r="J49" s="73">
        <f t="shared" si="7"/>
        <v>4.100315919094645E-2</v>
      </c>
      <c r="K49" s="73">
        <f t="shared" si="7"/>
        <v>0.10649500568087829</v>
      </c>
      <c r="L49" s="12"/>
    </row>
    <row r="50" spans="1:12">
      <c r="A50" s="7"/>
      <c r="B50" s="69" t="s">
        <v>43</v>
      </c>
      <c r="C50" s="81" t="s">
        <v>36</v>
      </c>
      <c r="D50" s="70"/>
      <c r="E50" s="74">
        <f>E32/AVERAGE(D34:E34)</f>
        <v>1.2910647148298168E-2</v>
      </c>
      <c r="F50" s="74">
        <f t="shared" ref="F50:K50" si="8">F32/AVERAGE(E34:F34)</f>
        <v>3.3708568920775678E-3</v>
      </c>
      <c r="G50" s="74">
        <f t="shared" si="8"/>
        <v>3.277129566145935E-3</v>
      </c>
      <c r="H50" s="74">
        <f t="shared" si="8"/>
        <v>1.1516351890262818E-2</v>
      </c>
      <c r="I50" s="73">
        <f>I32/AVERAGE(H34:I34)</f>
        <v>2.915949332695706E-2</v>
      </c>
      <c r="J50" s="73">
        <f t="shared" si="8"/>
        <v>1.3022029571107482E-2</v>
      </c>
      <c r="K50" s="73">
        <f t="shared" si="8"/>
        <v>3.5168108973023096E-2</v>
      </c>
      <c r="L50" s="12"/>
    </row>
    <row r="51" spans="1:12">
      <c r="A51" s="7"/>
      <c r="B51" s="75" t="s">
        <v>550</v>
      </c>
      <c r="C51" s="81"/>
      <c r="D51" s="70"/>
      <c r="E51" s="70"/>
      <c r="F51" s="70"/>
      <c r="G51" s="70"/>
      <c r="H51" s="70"/>
      <c r="I51" s="70"/>
      <c r="J51" s="70"/>
      <c r="K51" s="70"/>
    </row>
    <row r="52" spans="1:12">
      <c r="A52" s="7"/>
      <c r="B52" s="69" t="s">
        <v>551</v>
      </c>
      <c r="C52" s="81" t="s">
        <v>36</v>
      </c>
      <c r="D52" s="74">
        <f t="shared" ref="D52:K52" si="9">1-D33/D34</f>
        <v>0.68090897530246097</v>
      </c>
      <c r="E52" s="74">
        <f t="shared" si="9"/>
        <v>0.72189358518111924</v>
      </c>
      <c r="F52" s="74">
        <f t="shared" si="9"/>
        <v>0.69564409934219573</v>
      </c>
      <c r="G52" s="74">
        <f t="shared" si="9"/>
        <v>0.63390404212433005</v>
      </c>
      <c r="H52" s="74">
        <f t="shared" si="9"/>
        <v>0.62077325846778764</v>
      </c>
      <c r="I52" s="74">
        <f t="shared" si="9"/>
        <v>0.68163599020924803</v>
      </c>
      <c r="J52" s="74">
        <f t="shared" si="9"/>
        <v>0.68321365412714807</v>
      </c>
      <c r="K52" s="74">
        <f t="shared" si="9"/>
        <v>0.65681298908326702</v>
      </c>
    </row>
    <row r="53" spans="1:12">
      <c r="A53" s="7"/>
      <c r="B53" s="69" t="s">
        <v>552</v>
      </c>
      <c r="C53" s="81" t="s">
        <v>36</v>
      </c>
      <c r="D53" s="74">
        <f t="shared" ref="D53:K53" si="10">D34/D33-1</f>
        <v>2.133901998490503</v>
      </c>
      <c r="E53" s="74">
        <f t="shared" si="10"/>
        <v>2.5957458969483267</v>
      </c>
      <c r="F53" s="74">
        <f t="shared" si="10"/>
        <v>2.2856271156192478</v>
      </c>
      <c r="G53" s="74">
        <f t="shared" si="10"/>
        <v>1.7315242861534421</v>
      </c>
      <c r="H53" s="74">
        <f t="shared" si="10"/>
        <v>1.6369448419160539</v>
      </c>
      <c r="I53" s="74">
        <f t="shared" si="10"/>
        <v>2.1410585658135806</v>
      </c>
      <c r="J53" s="74">
        <f t="shared" si="10"/>
        <v>2.1567017108791946</v>
      </c>
      <c r="K53" s="74">
        <f t="shared" si="10"/>
        <v>1.9138631946726812</v>
      </c>
    </row>
    <row r="54" spans="1:12">
      <c r="A54" s="7"/>
      <c r="B54" s="69" t="s">
        <v>553</v>
      </c>
      <c r="C54" s="81" t="s">
        <v>40</v>
      </c>
      <c r="D54" s="84">
        <f>'Input quaterly MSN'!Y19/'Input quaterly MSN'!Y31</f>
        <v>1.4471819017197967</v>
      </c>
      <c r="E54" s="84">
        <f>'Input quaterly MSN'!Z19/'Input quaterly MSN'!Z31</f>
        <v>1.2781115094759918</v>
      </c>
      <c r="F54" s="84">
        <f>'Input quaterly MSN'!AA19/'Input quaterly MSN'!AA31</f>
        <v>1.4023231086061836</v>
      </c>
      <c r="G54" s="84">
        <f>'Input quaterly MSN'!AB19/'Input quaterly MSN'!AB31</f>
        <v>1.1070773433412335</v>
      </c>
      <c r="H54" s="84">
        <f>'Input quaterly MSN'!AD19/'Input quaterly MSN'!AC31</f>
        <v>1.2163102542890072</v>
      </c>
      <c r="I54" s="84">
        <f>'Input quaterly MSN'!AD19/'Input quaterly MSN'!AD31</f>
        <v>0.97501768333418426</v>
      </c>
      <c r="J54" s="84">
        <f>'Input quaterly MSN'!AE19/'Input quaterly MSN'!AE31</f>
        <v>0.9037594900762721</v>
      </c>
      <c r="K54" s="84">
        <f>'Input quaterly MSN'!AF19/'Input quaterly MSN'!AF31</f>
        <v>0.98127481297436592</v>
      </c>
    </row>
    <row r="55" spans="1:12">
      <c r="A55" s="7"/>
      <c r="B55" s="69" t="s">
        <v>554</v>
      </c>
      <c r="C55" s="81" t="s">
        <v>40</v>
      </c>
      <c r="D55" s="90">
        <f>('Input quaterly MSN'!Y19-'Input quaterly MSN'!Y23)/'Input quaterly MSN'!Y31</f>
        <v>1.1080351250344123</v>
      </c>
      <c r="E55" s="90">
        <f>('Input quaterly MSN'!Z19-'Input quaterly MSN'!Z23)/'Input quaterly MSN'!Z31</f>
        <v>0.9769941999982904</v>
      </c>
      <c r="F55" s="90">
        <f>('Input quaterly MSN'!AA19-'Input quaterly MSN'!AA23)/'Input quaterly MSN'!AA31</f>
        <v>0.92479612115671905</v>
      </c>
      <c r="G55" s="90">
        <f>('Input quaterly MSN'!AB19-'Input quaterly MSN'!AB23)/'Input quaterly MSN'!AB31</f>
        <v>0.71832600379150013</v>
      </c>
      <c r="H55" s="90">
        <f>('Input quaterly MSN'!AD19-'Input quaterly MSN'!AC23)/'Input quaterly MSN'!AC31</f>
        <v>0.86352572745815159</v>
      </c>
      <c r="I55" s="90">
        <f>('Input quaterly MSN'!AD19-'Input quaterly MSN'!AD23)/'Input quaterly MSN'!AD31</f>
        <v>0.69605672109298744</v>
      </c>
      <c r="J55" s="90">
        <f>('Input quaterly MSN'!AE19-'Input quaterly MSN'!AE23)/'Input quaterly MSN'!AE31</f>
        <v>0.56677046566325351</v>
      </c>
      <c r="K55" s="90">
        <f>('Input quaterly MSN'!AF19-'Input quaterly MSN'!AF23)/'Input quaterly MSN'!AF31</f>
        <v>0.61577727000316285</v>
      </c>
    </row>
    <row r="56" spans="1:12">
      <c r="A56" s="7"/>
      <c r="B56" s="91" t="s">
        <v>555</v>
      </c>
      <c r="C56" s="70"/>
      <c r="D56" s="71"/>
      <c r="E56" s="71"/>
      <c r="F56" s="71"/>
      <c r="G56" s="71"/>
      <c r="H56" s="71"/>
      <c r="I56" s="71"/>
      <c r="J56" s="71"/>
      <c r="K56" s="71"/>
    </row>
    <row r="57" spans="1:12">
      <c r="A57" s="7"/>
      <c r="B57" s="69" t="s">
        <v>556</v>
      </c>
      <c r="C57" s="70" t="s">
        <v>45</v>
      </c>
      <c r="D57" s="71"/>
      <c r="E57" s="71"/>
      <c r="F57" s="71"/>
      <c r="G57" s="71"/>
      <c r="H57" s="71"/>
      <c r="I57" s="71"/>
      <c r="J57" s="71"/>
      <c r="K57" s="71">
        <f>'Tổng hợp'!D5</f>
        <v>81000</v>
      </c>
    </row>
    <row r="58" spans="1:12">
      <c r="A58" s="7"/>
      <c r="B58" s="69" t="s">
        <v>557</v>
      </c>
      <c r="C58" s="70" t="s">
        <v>38</v>
      </c>
      <c r="D58" s="71"/>
      <c r="E58" s="71"/>
      <c r="F58" s="71"/>
      <c r="G58" s="71"/>
      <c r="H58" s="71"/>
      <c r="I58" s="71"/>
      <c r="J58" s="71"/>
      <c r="K58" s="71">
        <f>K57*K35/1000000</f>
        <v>94215109.5</v>
      </c>
    </row>
    <row r="59" spans="1:12">
      <c r="A59" s="7"/>
      <c r="B59" s="69" t="s">
        <v>558</v>
      </c>
      <c r="C59" s="70" t="s">
        <v>40</v>
      </c>
      <c r="D59" s="71"/>
      <c r="E59" s="71"/>
      <c r="F59" s="71"/>
      <c r="G59" s="71"/>
      <c r="H59" s="71"/>
      <c r="I59" s="71"/>
      <c r="J59" s="71"/>
      <c r="K59" s="92">
        <f>K57/(SUM(H32:K32)*1000000/K35)</f>
        <v>16.591434786306831</v>
      </c>
    </row>
    <row r="60" spans="1:12">
      <c r="A60" s="7"/>
      <c r="B60" s="69" t="s">
        <v>559</v>
      </c>
      <c r="C60" s="70" t="s">
        <v>40</v>
      </c>
      <c r="D60" s="71"/>
      <c r="E60" s="71"/>
      <c r="F60" s="71"/>
      <c r="G60" s="71"/>
      <c r="H60" s="71"/>
      <c r="I60" s="71"/>
      <c r="J60" s="71"/>
      <c r="K60" s="93">
        <f>K57/K40</f>
        <v>4.2792706267281257</v>
      </c>
    </row>
  </sheetData>
  <mergeCells count="3">
    <mergeCell ref="I2:K2"/>
    <mergeCell ref="I3:K19"/>
    <mergeCell ref="I20:K20"/>
  </mergeCells>
  <conditionalFormatting sqref="E16:G18">
    <cfRule type="cellIs" dxfId="43" priority="3" operator="lessThan">
      <formula>0</formula>
    </cfRule>
    <cfRule type="cellIs" dxfId="42" priority="4" operator="greaterThan">
      <formula>0</formula>
    </cfRule>
  </conditionalFormatting>
  <conditionalFormatting sqref="H42:K42 H44:K44 H46:K46">
    <cfRule type="cellIs" dxfId="41" priority="1" operator="lessThan">
      <formula>0</formula>
    </cfRule>
    <cfRule type="cellIs" dxfId="40" priority="2" operator="greaterThan">
      <formula>0</formula>
    </cfRule>
  </conditionalFormatting>
  <pageMargins left="0.7" right="0.7" top="0.75" bottom="0.75" header="0.3" footer="0.3"/>
  <pageSetup orientation="portrait" horizontalDpi="30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pane xSplit="3" ySplit="1" topLeftCell="D2" activePane="bottomRight" state="frozen"/>
      <selection activeCell="K58" sqref="K58"/>
      <selection pane="topRight" activeCell="K58" sqref="K58"/>
      <selection pane="bottomLeft" activeCell="K58" sqref="K58"/>
      <selection pane="bottomRight" activeCell="K58" sqref="K58"/>
    </sheetView>
  </sheetViews>
  <sheetFormatPr defaultColWidth="8.85546875" defaultRowHeight="15"/>
  <cols>
    <col min="1" max="3" width="8.85546875" style="15"/>
    <col min="4" max="7" width="16.140625" style="15" customWidth="1"/>
    <col min="8" max="8" width="8.85546875" style="15"/>
    <col min="9" max="12" width="10.140625" style="15" bestFit="1" customWidth="1"/>
    <col min="13" max="13" width="8.85546875" style="15"/>
    <col min="14" max="17" width="14.140625" style="2" bestFit="1" customWidth="1"/>
    <col min="18" max="18" width="9.140625" style="15" bestFit="1" customWidth="1"/>
    <col min="19" max="16384" width="8.85546875" style="15"/>
  </cols>
  <sheetData>
    <row r="1" spans="1:17" ht="49.5" customHeight="1">
      <c r="A1" s="129" t="s">
        <v>0</v>
      </c>
      <c r="B1" s="130"/>
      <c r="C1" s="131"/>
      <c r="D1" s="55" t="s">
        <v>1512</v>
      </c>
      <c r="E1" s="55" t="s">
        <v>1513</v>
      </c>
      <c r="F1" s="55" t="s">
        <v>1514</v>
      </c>
      <c r="G1" s="55" t="s">
        <v>1574</v>
      </c>
      <c r="I1" s="15" t="str">
        <f>REPLACE(D1,9,27,"")</f>
        <v>Năm 2014</v>
      </c>
      <c r="J1" s="15" t="str">
        <f>REPLACE(E1,9,27,"")</f>
        <v>Năm 2015</v>
      </c>
      <c r="K1" s="15" t="str">
        <f>REPLACE(F1,9,27,"")</f>
        <v>Năm 2016</v>
      </c>
      <c r="L1" s="15" t="str">
        <f>REPLACE(G1,9,27,"")</f>
        <v>Năm 2017</v>
      </c>
      <c r="N1" s="2" t="str">
        <f>I1</f>
        <v>Năm 2014</v>
      </c>
      <c r="O1" s="2" t="str">
        <f>J1</f>
        <v>Năm 2015</v>
      </c>
      <c r="P1" s="2" t="str">
        <f>K1</f>
        <v>Năm 2016</v>
      </c>
      <c r="Q1" s="2" t="str">
        <f>L1</f>
        <v>Năm 2017</v>
      </c>
    </row>
    <row r="2" spans="1:17" ht="49.5" customHeight="1" thickBot="1">
      <c r="A2" s="132"/>
      <c r="B2" s="133"/>
      <c r="C2" s="134"/>
      <c r="D2" s="56" t="s">
        <v>1680</v>
      </c>
      <c r="E2" s="56" t="s">
        <v>1680</v>
      </c>
      <c r="F2" s="56" t="s">
        <v>1680</v>
      </c>
      <c r="G2" s="56" t="s">
        <v>1680</v>
      </c>
    </row>
    <row r="3" spans="1:17" ht="45" customHeight="1" thickBot="1">
      <c r="A3" s="135" t="s">
        <v>1</v>
      </c>
      <c r="B3" s="136"/>
      <c r="C3" s="57"/>
      <c r="D3" s="58">
        <v>16088636</v>
      </c>
      <c r="E3" s="58">
        <v>30628410</v>
      </c>
      <c r="F3" s="58">
        <v>43297064</v>
      </c>
      <c r="G3" s="58">
        <v>37620646</v>
      </c>
      <c r="I3" s="16">
        <f>REPLACE(D3,1,3,"")/1</f>
        <v>88636</v>
      </c>
      <c r="J3" s="16">
        <f t="shared" ref="J3:L16" si="0">REPLACE(E3,1,3,"")/1</f>
        <v>28410</v>
      </c>
      <c r="K3" s="16">
        <f t="shared" si="0"/>
        <v>97064</v>
      </c>
      <c r="L3" s="16">
        <f t="shared" si="0"/>
        <v>20646</v>
      </c>
      <c r="N3" s="2">
        <f>D3</f>
        <v>16088636</v>
      </c>
      <c r="O3" s="2">
        <f t="shared" ref="O3:Q17" si="1">E3</f>
        <v>30628410</v>
      </c>
      <c r="P3" s="2">
        <f t="shared" si="1"/>
        <v>43297064</v>
      </c>
      <c r="Q3" s="2">
        <f t="shared" si="1"/>
        <v>37620646</v>
      </c>
    </row>
    <row r="4" spans="1:17" ht="61.5" customHeight="1" thickBot="1">
      <c r="A4" s="127" t="s">
        <v>2</v>
      </c>
      <c r="B4" s="128"/>
      <c r="C4" s="57"/>
      <c r="D4" s="59">
        <v>9489008</v>
      </c>
      <c r="E4" s="59">
        <v>20819786</v>
      </c>
      <c r="F4" s="59">
        <v>30366979</v>
      </c>
      <c r="G4" s="59">
        <v>25988836</v>
      </c>
      <c r="I4" s="16">
        <f t="shared" ref="I4:I16" si="2">REPLACE(D4,1,3,"")/1</f>
        <v>9008</v>
      </c>
      <c r="J4" s="16">
        <f t="shared" si="0"/>
        <v>19786</v>
      </c>
      <c r="K4" s="16">
        <f t="shared" si="0"/>
        <v>66979</v>
      </c>
      <c r="L4" s="16">
        <f t="shared" si="0"/>
        <v>88836</v>
      </c>
      <c r="N4" s="2">
        <f t="shared" ref="N4:Q38" si="3">D4</f>
        <v>9489008</v>
      </c>
      <c r="O4" s="2">
        <f t="shared" si="1"/>
        <v>20819786</v>
      </c>
      <c r="P4" s="2">
        <f t="shared" si="1"/>
        <v>30366979</v>
      </c>
      <c r="Q4" s="2">
        <f t="shared" si="1"/>
        <v>25988836</v>
      </c>
    </row>
    <row r="5" spans="1:17" ht="61.5" customHeight="1" thickBot="1">
      <c r="A5" s="137" t="s">
        <v>3</v>
      </c>
      <c r="B5" s="138"/>
      <c r="C5" s="57"/>
      <c r="D5" s="58">
        <v>6599628</v>
      </c>
      <c r="E5" s="58">
        <v>9808624</v>
      </c>
      <c r="F5" s="58">
        <v>12930085</v>
      </c>
      <c r="G5" s="58">
        <v>11631810</v>
      </c>
      <c r="I5" s="16">
        <f t="shared" si="2"/>
        <v>9628</v>
      </c>
      <c r="J5" s="16">
        <f t="shared" si="0"/>
        <v>8624</v>
      </c>
      <c r="K5" s="16">
        <f t="shared" si="0"/>
        <v>30085</v>
      </c>
      <c r="L5" s="16">
        <f t="shared" si="0"/>
        <v>31810</v>
      </c>
      <c r="N5" s="2">
        <f t="shared" si="3"/>
        <v>6599628</v>
      </c>
      <c r="O5" s="2">
        <f t="shared" si="1"/>
        <v>9808624</v>
      </c>
      <c r="P5" s="2">
        <f t="shared" si="1"/>
        <v>12930085</v>
      </c>
      <c r="Q5" s="2">
        <f t="shared" si="1"/>
        <v>11631810</v>
      </c>
    </row>
    <row r="6" spans="1:17" ht="30" customHeight="1" thickBot="1">
      <c r="A6" s="127" t="s">
        <v>4</v>
      </c>
      <c r="B6" s="128"/>
      <c r="C6" s="57"/>
      <c r="D6" s="59">
        <v>1570967</v>
      </c>
      <c r="E6" s="59">
        <v>1382303</v>
      </c>
      <c r="F6" s="59">
        <v>769194</v>
      </c>
      <c r="G6" s="59">
        <v>1404660</v>
      </c>
      <c r="I6" s="16">
        <f t="shared" si="2"/>
        <v>967</v>
      </c>
      <c r="J6" s="16">
        <f t="shared" si="0"/>
        <v>2303</v>
      </c>
      <c r="K6" s="16">
        <f t="shared" si="0"/>
        <v>194</v>
      </c>
      <c r="L6" s="16">
        <f t="shared" si="0"/>
        <v>4660</v>
      </c>
      <c r="N6" s="2">
        <f t="shared" si="3"/>
        <v>1570967</v>
      </c>
      <c r="O6" s="2">
        <f t="shared" si="1"/>
        <v>1382303</v>
      </c>
      <c r="P6" s="2">
        <f t="shared" si="1"/>
        <v>769194</v>
      </c>
      <c r="Q6" s="2">
        <f t="shared" si="1"/>
        <v>1404660</v>
      </c>
    </row>
    <row r="7" spans="1:17" ht="15" customHeight="1" thickBot="1">
      <c r="A7" s="127" t="s">
        <v>5</v>
      </c>
      <c r="B7" s="128"/>
      <c r="C7" s="57"/>
      <c r="D7" s="59">
        <v>1710991</v>
      </c>
      <c r="E7" s="59">
        <v>2714701</v>
      </c>
      <c r="F7" s="59">
        <v>3291226</v>
      </c>
      <c r="G7" s="59">
        <v>3695584</v>
      </c>
      <c r="I7" s="16">
        <f t="shared" si="2"/>
        <v>991</v>
      </c>
      <c r="J7" s="16">
        <f t="shared" si="0"/>
        <v>4701</v>
      </c>
      <c r="K7" s="16">
        <f t="shared" si="0"/>
        <v>1226</v>
      </c>
      <c r="L7" s="16">
        <f t="shared" si="0"/>
        <v>5584</v>
      </c>
      <c r="N7" s="2">
        <f t="shared" si="3"/>
        <v>1710991</v>
      </c>
      <c r="O7" s="2">
        <f t="shared" si="1"/>
        <v>2714701</v>
      </c>
      <c r="P7" s="2">
        <f t="shared" si="1"/>
        <v>3291226</v>
      </c>
      <c r="Q7" s="2">
        <f t="shared" si="1"/>
        <v>3695584</v>
      </c>
    </row>
    <row r="8" spans="1:17" ht="15.75" customHeight="1" thickBot="1">
      <c r="A8" s="127" t="s">
        <v>6</v>
      </c>
      <c r="B8" s="128"/>
      <c r="C8" s="57"/>
      <c r="D8" s="59">
        <v>2864837</v>
      </c>
      <c r="E8" s="59">
        <v>4044357</v>
      </c>
      <c r="F8" s="59">
        <v>4970503</v>
      </c>
      <c r="G8" s="59">
        <v>5290872</v>
      </c>
      <c r="I8" s="16">
        <f t="shared" si="2"/>
        <v>4837</v>
      </c>
      <c r="J8" s="16">
        <f t="shared" si="0"/>
        <v>4357</v>
      </c>
      <c r="K8" s="16">
        <f t="shared" si="0"/>
        <v>503</v>
      </c>
      <c r="L8" s="16">
        <f t="shared" si="0"/>
        <v>872</v>
      </c>
      <c r="N8" s="2">
        <f t="shared" si="3"/>
        <v>2864837</v>
      </c>
      <c r="O8" s="2">
        <f t="shared" si="1"/>
        <v>4044357</v>
      </c>
      <c r="P8" s="2">
        <f t="shared" si="1"/>
        <v>4970503</v>
      </c>
      <c r="Q8" s="2">
        <f t="shared" si="1"/>
        <v>5290872</v>
      </c>
    </row>
    <row r="9" spans="1:17" ht="37.5" customHeight="1" thickBot="1">
      <c r="A9" s="127" t="s">
        <v>7</v>
      </c>
      <c r="B9" s="128"/>
      <c r="C9" s="57"/>
      <c r="D9" s="59">
        <v>1048358</v>
      </c>
      <c r="E9" s="59">
        <v>1664517</v>
      </c>
      <c r="F9" s="59">
        <v>1936381</v>
      </c>
      <c r="G9" s="59">
        <v>1912357</v>
      </c>
      <c r="I9" s="16">
        <f t="shared" si="2"/>
        <v>8358</v>
      </c>
      <c r="J9" s="16">
        <f t="shared" si="0"/>
        <v>4517</v>
      </c>
      <c r="K9" s="16">
        <f t="shared" si="0"/>
        <v>6381</v>
      </c>
      <c r="L9" s="16">
        <f t="shared" si="0"/>
        <v>2357</v>
      </c>
      <c r="N9" s="2">
        <f t="shared" si="3"/>
        <v>1048358</v>
      </c>
      <c r="O9" s="2">
        <f t="shared" si="1"/>
        <v>1664517</v>
      </c>
      <c r="P9" s="2">
        <f t="shared" si="1"/>
        <v>1936381</v>
      </c>
      <c r="Q9" s="2">
        <f t="shared" si="1"/>
        <v>1912357</v>
      </c>
    </row>
    <row r="10" spans="1:17" ht="61.5" customHeight="1" thickBot="1">
      <c r="A10" s="137" t="s">
        <v>8</v>
      </c>
      <c r="B10" s="138"/>
      <c r="C10" s="57"/>
      <c r="D10" s="58">
        <v>2546409</v>
      </c>
      <c r="E10" s="58">
        <v>3266369</v>
      </c>
      <c r="F10" s="58">
        <v>4481107</v>
      </c>
      <c r="G10" s="58">
        <v>4181887</v>
      </c>
      <c r="I10" s="16">
        <f t="shared" si="2"/>
        <v>6409</v>
      </c>
      <c r="J10" s="16">
        <f t="shared" si="0"/>
        <v>6369</v>
      </c>
      <c r="K10" s="16">
        <f t="shared" si="0"/>
        <v>1107</v>
      </c>
      <c r="L10" s="16">
        <f t="shared" si="0"/>
        <v>1887</v>
      </c>
      <c r="N10" s="2">
        <f t="shared" si="3"/>
        <v>2546409</v>
      </c>
      <c r="O10" s="2">
        <f t="shared" si="1"/>
        <v>3266369</v>
      </c>
      <c r="P10" s="2">
        <f t="shared" si="1"/>
        <v>4481107</v>
      </c>
      <c r="Q10" s="2">
        <f t="shared" si="1"/>
        <v>4181887</v>
      </c>
    </row>
    <row r="11" spans="1:17" ht="15" customHeight="1" thickBot="1">
      <c r="A11" s="127" t="s">
        <v>9</v>
      </c>
      <c r="B11" s="128"/>
      <c r="C11" s="57"/>
      <c r="D11" s="59">
        <v>246383</v>
      </c>
      <c r="E11" s="59">
        <v>-39640</v>
      </c>
      <c r="F11" s="59">
        <v>-34704</v>
      </c>
      <c r="G11" s="59">
        <v>-43250</v>
      </c>
      <c r="I11" s="16">
        <f t="shared" si="2"/>
        <v>383</v>
      </c>
      <c r="J11" s="16">
        <f t="shared" si="0"/>
        <v>640</v>
      </c>
      <c r="K11" s="16">
        <f t="shared" si="0"/>
        <v>704</v>
      </c>
      <c r="L11" s="16">
        <f t="shared" si="0"/>
        <v>250</v>
      </c>
      <c r="N11" s="2">
        <f t="shared" si="3"/>
        <v>246383</v>
      </c>
      <c r="O11" s="2">
        <f t="shared" si="1"/>
        <v>-39640</v>
      </c>
      <c r="P11" s="2">
        <f t="shared" si="1"/>
        <v>-34704</v>
      </c>
      <c r="Q11" s="2">
        <f t="shared" si="1"/>
        <v>-43250</v>
      </c>
    </row>
    <row r="12" spans="1:17" ht="45" customHeight="1" thickBot="1">
      <c r="A12" s="127" t="s">
        <v>10</v>
      </c>
      <c r="B12" s="128"/>
      <c r="C12" s="57"/>
      <c r="D12" s="59">
        <v>-53061</v>
      </c>
      <c r="E12" s="60"/>
      <c r="F12" s="60"/>
      <c r="G12" s="60"/>
      <c r="I12" s="16">
        <f t="shared" si="2"/>
        <v>61</v>
      </c>
      <c r="J12" s="16" t="e">
        <f t="shared" si="0"/>
        <v>#VALUE!</v>
      </c>
      <c r="K12" s="16" t="e">
        <f t="shared" si="0"/>
        <v>#VALUE!</v>
      </c>
      <c r="L12" s="16" t="e">
        <f t="shared" si="0"/>
        <v>#VALUE!</v>
      </c>
      <c r="N12" s="2">
        <f t="shared" si="3"/>
        <v>-53061</v>
      </c>
      <c r="O12" s="2">
        <f t="shared" si="1"/>
        <v>0</v>
      </c>
      <c r="P12" s="2">
        <f t="shared" si="1"/>
        <v>0</v>
      </c>
      <c r="Q12" s="2">
        <f t="shared" si="1"/>
        <v>0</v>
      </c>
    </row>
    <row r="13" spans="1:17" ht="37.5" customHeight="1" thickBot="1">
      <c r="A13" s="137" t="s">
        <v>11</v>
      </c>
      <c r="B13" s="138"/>
      <c r="C13" s="57"/>
      <c r="D13" s="58">
        <v>2739731</v>
      </c>
      <c r="E13" s="58">
        <v>3226729</v>
      </c>
      <c r="F13" s="58">
        <v>4446403</v>
      </c>
      <c r="G13" s="58">
        <v>4138637</v>
      </c>
      <c r="I13" s="16">
        <f t="shared" si="2"/>
        <v>9731</v>
      </c>
      <c r="J13" s="16">
        <f t="shared" si="0"/>
        <v>6729</v>
      </c>
      <c r="K13" s="16">
        <f t="shared" si="0"/>
        <v>6403</v>
      </c>
      <c r="L13" s="16">
        <f t="shared" si="0"/>
        <v>8637</v>
      </c>
      <c r="N13" s="2">
        <f t="shared" si="3"/>
        <v>2739731</v>
      </c>
      <c r="O13" s="2">
        <f t="shared" si="1"/>
        <v>3226729</v>
      </c>
      <c r="P13" s="2">
        <f t="shared" si="1"/>
        <v>4446403</v>
      </c>
      <c r="Q13" s="2">
        <f t="shared" si="1"/>
        <v>4138637</v>
      </c>
    </row>
    <row r="14" spans="1:17" ht="61.5" customHeight="1" thickBot="1">
      <c r="A14" s="137" t="s">
        <v>12</v>
      </c>
      <c r="B14" s="138"/>
      <c r="C14" s="57"/>
      <c r="D14" s="58">
        <v>2037042</v>
      </c>
      <c r="E14" s="58">
        <v>2527250</v>
      </c>
      <c r="F14" s="58">
        <v>3772497</v>
      </c>
      <c r="G14" s="58">
        <v>3607690</v>
      </c>
      <c r="I14" s="16">
        <f t="shared" si="2"/>
        <v>7042</v>
      </c>
      <c r="J14" s="16">
        <f t="shared" si="0"/>
        <v>7250</v>
      </c>
      <c r="K14" s="16">
        <f t="shared" si="0"/>
        <v>2497</v>
      </c>
      <c r="L14" s="16">
        <f t="shared" si="0"/>
        <v>7690</v>
      </c>
      <c r="N14" s="2">
        <f t="shared" si="3"/>
        <v>2037042</v>
      </c>
      <c r="O14" s="2">
        <f t="shared" si="1"/>
        <v>2527250</v>
      </c>
      <c r="P14" s="2">
        <f t="shared" si="1"/>
        <v>3772497</v>
      </c>
      <c r="Q14" s="2">
        <f t="shared" si="1"/>
        <v>3607690</v>
      </c>
    </row>
    <row r="15" spans="1:17" ht="61.5" customHeight="1" thickBot="1">
      <c r="A15" s="137" t="s">
        <v>13</v>
      </c>
      <c r="B15" s="138"/>
      <c r="C15" s="57"/>
      <c r="D15" s="58">
        <v>1080169</v>
      </c>
      <c r="E15" s="58">
        <v>1478292</v>
      </c>
      <c r="F15" s="58">
        <v>2791444</v>
      </c>
      <c r="G15" s="58">
        <v>3102664</v>
      </c>
      <c r="I15" s="16">
        <f t="shared" si="2"/>
        <v>169</v>
      </c>
      <c r="J15" s="16">
        <f t="shared" si="0"/>
        <v>8292</v>
      </c>
      <c r="K15" s="16">
        <f t="shared" si="0"/>
        <v>1444</v>
      </c>
      <c r="L15" s="16">
        <f t="shared" si="0"/>
        <v>2664</v>
      </c>
      <c r="N15" s="2">
        <f t="shared" si="3"/>
        <v>1080169</v>
      </c>
      <c r="O15" s="2">
        <f t="shared" si="1"/>
        <v>1478292</v>
      </c>
      <c r="P15" s="2">
        <f t="shared" si="1"/>
        <v>2791444</v>
      </c>
      <c r="Q15" s="2">
        <f t="shared" si="1"/>
        <v>3102664</v>
      </c>
    </row>
    <row r="16" spans="1:17" ht="37.5" customHeight="1" thickBot="1">
      <c r="A16" s="127" t="s">
        <v>14</v>
      </c>
      <c r="B16" s="128"/>
      <c r="C16" s="57"/>
      <c r="D16" s="59">
        <v>1447</v>
      </c>
      <c r="E16" s="59">
        <v>1965</v>
      </c>
      <c r="F16" s="59">
        <v>2462</v>
      </c>
      <c r="G16" s="59">
        <v>2727</v>
      </c>
      <c r="I16" s="16">
        <f t="shared" si="2"/>
        <v>7</v>
      </c>
      <c r="J16" s="16">
        <f t="shared" si="0"/>
        <v>5</v>
      </c>
      <c r="K16" s="16">
        <f t="shared" si="0"/>
        <v>2</v>
      </c>
      <c r="L16" s="16">
        <f t="shared" si="0"/>
        <v>7</v>
      </c>
      <c r="N16" s="2">
        <f t="shared" si="3"/>
        <v>1447</v>
      </c>
      <c r="O16" s="2">
        <f t="shared" si="1"/>
        <v>1965</v>
      </c>
      <c r="P16" s="2">
        <f t="shared" si="1"/>
        <v>2462</v>
      </c>
      <c r="Q16" s="2">
        <f t="shared" si="1"/>
        <v>2727</v>
      </c>
    </row>
    <row r="17" spans="1:17" ht="15" customHeight="1" thickBot="1">
      <c r="A17" s="139"/>
      <c r="B17" s="139"/>
      <c r="C17" s="139"/>
      <c r="D17" s="139"/>
      <c r="E17" s="139"/>
      <c r="F17" s="139"/>
      <c r="G17" s="139"/>
      <c r="N17" s="2">
        <f t="shared" si="3"/>
        <v>0</v>
      </c>
      <c r="O17" s="2">
        <f t="shared" si="1"/>
        <v>0</v>
      </c>
      <c r="P17" s="2">
        <f t="shared" si="1"/>
        <v>0</v>
      </c>
      <c r="Q17" s="2">
        <f t="shared" si="1"/>
        <v>0</v>
      </c>
    </row>
    <row r="18" spans="1:17" ht="15" customHeight="1" thickBot="1">
      <c r="A18" s="140" t="s">
        <v>15</v>
      </c>
      <c r="B18" s="141"/>
      <c r="C18" s="142"/>
      <c r="D18" s="61" t="s">
        <v>1681</v>
      </c>
      <c r="E18" s="61" t="s">
        <v>1682</v>
      </c>
      <c r="F18" s="61" t="s">
        <v>1683</v>
      </c>
      <c r="G18" s="61" t="s">
        <v>1684</v>
      </c>
      <c r="I18" s="15" t="str">
        <f>REPLACE(D18,9,27,"")</f>
        <v>Năm 2014</v>
      </c>
      <c r="J18" s="15" t="str">
        <f>REPLACE(E18,9,27,"")</f>
        <v>Năm 2015</v>
      </c>
      <c r="K18" s="15" t="str">
        <f>REPLACE(F18,9,27,"")</f>
        <v>Năm 2016</v>
      </c>
      <c r="L18" s="15" t="str">
        <f>REPLACE(G18,9,27,"")</f>
        <v>Năm 2017</v>
      </c>
      <c r="N18" s="2" t="str">
        <f>I18</f>
        <v>Năm 2014</v>
      </c>
      <c r="O18" s="2" t="str">
        <f>J18</f>
        <v>Năm 2015</v>
      </c>
      <c r="P18" s="2" t="str">
        <f>K18</f>
        <v>Năm 2016</v>
      </c>
      <c r="Q18" s="2" t="str">
        <f>L18</f>
        <v>Năm 2017</v>
      </c>
    </row>
    <row r="19" spans="1:17" ht="15" customHeight="1" thickBot="1">
      <c r="A19" s="135" t="s">
        <v>16</v>
      </c>
      <c r="B19" s="136"/>
      <c r="C19" s="57"/>
      <c r="D19" s="58">
        <v>16428327</v>
      </c>
      <c r="E19" s="58">
        <v>16709473</v>
      </c>
      <c r="F19" s="58">
        <v>22876206</v>
      </c>
      <c r="G19" s="58">
        <v>15144937</v>
      </c>
      <c r="I19" s="16">
        <f t="shared" ref="I19:L38" si="4">REPLACE(D19,1,3,"")/1</f>
        <v>28327</v>
      </c>
      <c r="J19" s="16">
        <f t="shared" si="4"/>
        <v>9473</v>
      </c>
      <c r="K19" s="16">
        <f t="shared" si="4"/>
        <v>76206</v>
      </c>
      <c r="L19" s="16">
        <f t="shared" si="4"/>
        <v>44937</v>
      </c>
      <c r="N19" s="2">
        <f t="shared" si="3"/>
        <v>16428327</v>
      </c>
      <c r="O19" s="2">
        <f t="shared" si="3"/>
        <v>16709473</v>
      </c>
      <c r="P19" s="2">
        <f t="shared" si="3"/>
        <v>22876206</v>
      </c>
      <c r="Q19" s="2">
        <f t="shared" si="3"/>
        <v>15144937</v>
      </c>
    </row>
    <row r="20" spans="1:17" ht="61.5" customHeight="1" thickBot="1">
      <c r="A20" s="127" t="s">
        <v>17</v>
      </c>
      <c r="B20" s="128"/>
      <c r="C20" s="57"/>
      <c r="D20" s="59">
        <v>5166415</v>
      </c>
      <c r="E20" s="59">
        <v>8324476</v>
      </c>
      <c r="F20" s="59">
        <v>13148938</v>
      </c>
      <c r="G20" s="59">
        <v>7417111</v>
      </c>
      <c r="I20" s="16">
        <f t="shared" si="4"/>
        <v>6415</v>
      </c>
      <c r="J20" s="16">
        <f t="shared" si="4"/>
        <v>4476</v>
      </c>
      <c r="K20" s="16">
        <f t="shared" si="4"/>
        <v>48938</v>
      </c>
      <c r="L20" s="16">
        <f t="shared" si="4"/>
        <v>7111</v>
      </c>
      <c r="N20" s="2">
        <f t="shared" si="3"/>
        <v>5166415</v>
      </c>
      <c r="O20" s="2">
        <f t="shared" si="3"/>
        <v>8324476</v>
      </c>
      <c r="P20" s="2">
        <f t="shared" si="3"/>
        <v>13148938</v>
      </c>
      <c r="Q20" s="2">
        <f t="shared" si="3"/>
        <v>7417111</v>
      </c>
    </row>
    <row r="21" spans="1:17" ht="30" customHeight="1" thickBot="1">
      <c r="A21" s="127" t="s">
        <v>18</v>
      </c>
      <c r="B21" s="128"/>
      <c r="C21" s="57"/>
      <c r="D21" s="59">
        <v>4042212</v>
      </c>
      <c r="E21" s="59">
        <v>293990</v>
      </c>
      <c r="F21" s="59">
        <v>1771012</v>
      </c>
      <c r="G21" s="59">
        <v>640069</v>
      </c>
      <c r="I21" s="16">
        <f t="shared" si="4"/>
        <v>2212</v>
      </c>
      <c r="J21" s="16">
        <f t="shared" si="4"/>
        <v>990</v>
      </c>
      <c r="K21" s="16">
        <f t="shared" si="4"/>
        <v>1012</v>
      </c>
      <c r="L21" s="16">
        <f t="shared" si="4"/>
        <v>69</v>
      </c>
      <c r="N21" s="2">
        <f t="shared" si="3"/>
        <v>4042212</v>
      </c>
      <c r="O21" s="2">
        <f t="shared" si="3"/>
        <v>293990</v>
      </c>
      <c r="P21" s="2">
        <f t="shared" si="3"/>
        <v>1771012</v>
      </c>
      <c r="Q21" s="2">
        <f t="shared" si="3"/>
        <v>640069</v>
      </c>
    </row>
    <row r="22" spans="1:17" ht="30" customHeight="1" thickBot="1">
      <c r="A22" s="127" t="s">
        <v>19</v>
      </c>
      <c r="B22" s="128"/>
      <c r="C22" s="57"/>
      <c r="D22" s="59">
        <v>5176907</v>
      </c>
      <c r="E22" s="59">
        <v>3126527</v>
      </c>
      <c r="F22" s="59">
        <v>2277055</v>
      </c>
      <c r="G22" s="59">
        <v>2247100</v>
      </c>
      <c r="I22" s="16">
        <f t="shared" si="4"/>
        <v>6907</v>
      </c>
      <c r="J22" s="16">
        <f t="shared" si="4"/>
        <v>6527</v>
      </c>
      <c r="K22" s="16">
        <f t="shared" si="4"/>
        <v>7055</v>
      </c>
      <c r="L22" s="16">
        <f t="shared" si="4"/>
        <v>7100</v>
      </c>
      <c r="N22" s="2">
        <f t="shared" si="3"/>
        <v>5176907</v>
      </c>
      <c r="O22" s="2">
        <f t="shared" si="3"/>
        <v>3126527</v>
      </c>
      <c r="P22" s="2">
        <f t="shared" si="3"/>
        <v>2277055</v>
      </c>
      <c r="Q22" s="2">
        <f t="shared" si="3"/>
        <v>2247100</v>
      </c>
    </row>
    <row r="23" spans="1:17" ht="15" customHeight="1" thickBot="1">
      <c r="A23" s="127" t="s">
        <v>20</v>
      </c>
      <c r="B23" s="128"/>
      <c r="C23" s="57"/>
      <c r="D23" s="59">
        <v>1604854</v>
      </c>
      <c r="E23" s="59">
        <v>4417969</v>
      </c>
      <c r="F23" s="59">
        <v>5389531</v>
      </c>
      <c r="G23" s="59">
        <v>4333097</v>
      </c>
      <c r="I23" s="16">
        <f t="shared" si="4"/>
        <v>4854</v>
      </c>
      <c r="J23" s="16">
        <f t="shared" si="4"/>
        <v>7969</v>
      </c>
      <c r="K23" s="16">
        <f t="shared" si="4"/>
        <v>9531</v>
      </c>
      <c r="L23" s="16">
        <f t="shared" si="4"/>
        <v>3097</v>
      </c>
      <c r="N23" s="2">
        <f t="shared" si="3"/>
        <v>1604854</v>
      </c>
      <c r="O23" s="2">
        <f t="shared" si="3"/>
        <v>4417969</v>
      </c>
      <c r="P23" s="2">
        <f t="shared" si="3"/>
        <v>5389531</v>
      </c>
      <c r="Q23" s="2">
        <f t="shared" si="3"/>
        <v>4333097</v>
      </c>
    </row>
    <row r="24" spans="1:17" ht="30" customHeight="1" thickBot="1">
      <c r="A24" s="127" t="s">
        <v>21</v>
      </c>
      <c r="B24" s="128"/>
      <c r="C24" s="57"/>
      <c r="D24" s="59">
        <v>437939</v>
      </c>
      <c r="E24" s="59">
        <v>546511</v>
      </c>
      <c r="F24" s="59">
        <v>289670</v>
      </c>
      <c r="G24" s="59">
        <v>507560</v>
      </c>
      <c r="I24" s="16">
        <f t="shared" si="4"/>
        <v>939</v>
      </c>
      <c r="J24" s="16">
        <f t="shared" si="4"/>
        <v>511</v>
      </c>
      <c r="K24" s="16">
        <f t="shared" si="4"/>
        <v>670</v>
      </c>
      <c r="L24" s="16">
        <f t="shared" si="4"/>
        <v>560</v>
      </c>
      <c r="N24" s="2">
        <f t="shared" si="3"/>
        <v>437939</v>
      </c>
      <c r="O24" s="2">
        <f t="shared" si="3"/>
        <v>546511</v>
      </c>
      <c r="P24" s="2">
        <f t="shared" si="3"/>
        <v>289670</v>
      </c>
      <c r="Q24" s="2">
        <f t="shared" si="3"/>
        <v>507560</v>
      </c>
    </row>
    <row r="25" spans="1:17" ht="15" customHeight="1" thickBot="1">
      <c r="A25" s="137" t="s">
        <v>22</v>
      </c>
      <c r="B25" s="138"/>
      <c r="C25" s="57"/>
      <c r="D25" s="58">
        <v>36536773</v>
      </c>
      <c r="E25" s="58">
        <v>55140227</v>
      </c>
      <c r="F25" s="58">
        <v>50162832</v>
      </c>
      <c r="G25" s="58">
        <v>48383585</v>
      </c>
      <c r="I25" s="16">
        <f t="shared" si="4"/>
        <v>36773</v>
      </c>
      <c r="J25" s="16">
        <f t="shared" si="4"/>
        <v>40227</v>
      </c>
      <c r="K25" s="16">
        <f t="shared" si="4"/>
        <v>62832</v>
      </c>
      <c r="L25" s="16">
        <f t="shared" si="4"/>
        <v>83585</v>
      </c>
      <c r="N25" s="2">
        <f t="shared" si="3"/>
        <v>36536773</v>
      </c>
      <c r="O25" s="2">
        <f t="shared" si="3"/>
        <v>55140227</v>
      </c>
      <c r="P25" s="2">
        <f t="shared" si="3"/>
        <v>50162832</v>
      </c>
      <c r="Q25" s="2">
        <f t="shared" si="3"/>
        <v>48383585</v>
      </c>
    </row>
    <row r="26" spans="1:17" ht="25.5" customHeight="1" thickBot="1">
      <c r="A26" s="127" t="s">
        <v>23</v>
      </c>
      <c r="B26" s="128"/>
      <c r="C26" s="57"/>
      <c r="D26" s="59">
        <v>24064527</v>
      </c>
      <c r="E26" s="59">
        <v>26998134</v>
      </c>
      <c r="F26" s="59">
        <v>29821492</v>
      </c>
      <c r="G26" s="59">
        <v>29829534</v>
      </c>
      <c r="I26" s="16">
        <f t="shared" si="4"/>
        <v>64527</v>
      </c>
      <c r="J26" s="16">
        <f t="shared" si="4"/>
        <v>98134</v>
      </c>
      <c r="K26" s="16">
        <f t="shared" si="4"/>
        <v>21492</v>
      </c>
      <c r="L26" s="16">
        <f t="shared" si="4"/>
        <v>29534</v>
      </c>
      <c r="N26" s="2">
        <f t="shared" si="3"/>
        <v>24064527</v>
      </c>
      <c r="O26" s="2">
        <f t="shared" si="3"/>
        <v>26998134</v>
      </c>
      <c r="P26" s="2">
        <f t="shared" si="3"/>
        <v>29821492</v>
      </c>
      <c r="Q26" s="2">
        <f t="shared" si="3"/>
        <v>29829534</v>
      </c>
    </row>
    <row r="27" spans="1:17" ht="15.75" customHeight="1" thickBot="1">
      <c r="A27" s="127" t="s">
        <v>24</v>
      </c>
      <c r="B27" s="128"/>
      <c r="C27" s="57"/>
      <c r="D27" s="60"/>
      <c r="E27" s="60"/>
      <c r="F27" s="60"/>
      <c r="G27" s="60"/>
      <c r="I27" s="16" t="e">
        <f t="shared" si="4"/>
        <v>#VALUE!</v>
      </c>
      <c r="J27" s="16" t="e">
        <f t="shared" si="4"/>
        <v>#VALUE!</v>
      </c>
      <c r="K27" s="16" t="e">
        <f t="shared" si="4"/>
        <v>#VALUE!</v>
      </c>
      <c r="L27" s="16" t="e">
        <f t="shared" si="4"/>
        <v>#VALUE!</v>
      </c>
      <c r="N27" s="2">
        <f t="shared" si="3"/>
        <v>0</v>
      </c>
      <c r="O27" s="2">
        <f t="shared" si="3"/>
        <v>0</v>
      </c>
      <c r="P27" s="2">
        <f t="shared" si="3"/>
        <v>0</v>
      </c>
      <c r="Q27" s="2">
        <f t="shared" si="3"/>
        <v>0</v>
      </c>
    </row>
    <row r="28" spans="1:17" ht="30" customHeight="1" thickBot="1">
      <c r="A28" s="127" t="s">
        <v>25</v>
      </c>
      <c r="B28" s="128"/>
      <c r="C28" s="57"/>
      <c r="D28" s="59">
        <v>8745176</v>
      </c>
      <c r="E28" s="59">
        <v>9144883</v>
      </c>
      <c r="F28" s="59">
        <v>12240702</v>
      </c>
      <c r="G28" s="59">
        <v>11338355</v>
      </c>
      <c r="I28" s="16">
        <f t="shared" si="4"/>
        <v>5176</v>
      </c>
      <c r="J28" s="16">
        <f t="shared" si="4"/>
        <v>4883</v>
      </c>
      <c r="K28" s="16">
        <f t="shared" si="4"/>
        <v>40702</v>
      </c>
      <c r="L28" s="16">
        <f t="shared" si="4"/>
        <v>38355</v>
      </c>
      <c r="N28" s="2">
        <f t="shared" si="3"/>
        <v>8745176</v>
      </c>
      <c r="O28" s="2">
        <f t="shared" si="3"/>
        <v>9144883</v>
      </c>
      <c r="P28" s="2">
        <f t="shared" si="3"/>
        <v>12240702</v>
      </c>
      <c r="Q28" s="2">
        <f t="shared" si="3"/>
        <v>11338355</v>
      </c>
    </row>
    <row r="29" spans="1:17" ht="15" customHeight="1" thickBot="1">
      <c r="A29" s="137" t="s">
        <v>26</v>
      </c>
      <c r="B29" s="138"/>
      <c r="C29" s="57"/>
      <c r="D29" s="58">
        <v>52965100</v>
      </c>
      <c r="E29" s="58">
        <v>71849700</v>
      </c>
      <c r="F29" s="58">
        <v>73039038</v>
      </c>
      <c r="G29" s="58">
        <v>63528522</v>
      </c>
      <c r="I29" s="16">
        <f t="shared" si="4"/>
        <v>65100</v>
      </c>
      <c r="J29" s="16">
        <f t="shared" si="4"/>
        <v>49700</v>
      </c>
      <c r="K29" s="16">
        <f t="shared" si="4"/>
        <v>39038</v>
      </c>
      <c r="L29" s="16">
        <f t="shared" si="4"/>
        <v>28522</v>
      </c>
      <c r="N29" s="2">
        <f t="shared" si="3"/>
        <v>52965100</v>
      </c>
      <c r="O29" s="2">
        <f t="shared" si="3"/>
        <v>71849700</v>
      </c>
      <c r="P29" s="2">
        <f t="shared" si="3"/>
        <v>73039038</v>
      </c>
      <c r="Q29" s="2">
        <f t="shared" si="3"/>
        <v>63528522</v>
      </c>
    </row>
    <row r="30" spans="1:17" ht="15" customHeight="1" thickBot="1">
      <c r="A30" s="137" t="s">
        <v>27</v>
      </c>
      <c r="B30" s="138"/>
      <c r="C30" s="57"/>
      <c r="D30" s="58">
        <v>31039961</v>
      </c>
      <c r="E30" s="58">
        <v>44740654</v>
      </c>
      <c r="F30" s="58">
        <v>52726413</v>
      </c>
      <c r="G30" s="58">
        <v>43303327</v>
      </c>
      <c r="I30" s="16">
        <f t="shared" si="4"/>
        <v>39961</v>
      </c>
      <c r="J30" s="16">
        <f t="shared" si="4"/>
        <v>40654</v>
      </c>
      <c r="K30" s="16">
        <f t="shared" si="4"/>
        <v>26413</v>
      </c>
      <c r="L30" s="16">
        <f t="shared" si="4"/>
        <v>3327</v>
      </c>
      <c r="N30" s="2">
        <f t="shared" si="3"/>
        <v>31039961</v>
      </c>
      <c r="O30" s="2">
        <f t="shared" si="3"/>
        <v>44740654</v>
      </c>
      <c r="P30" s="2">
        <f t="shared" si="3"/>
        <v>52726413</v>
      </c>
      <c r="Q30" s="2">
        <f t="shared" si="3"/>
        <v>43303327</v>
      </c>
    </row>
    <row r="31" spans="1:17" ht="15" customHeight="1" thickBot="1">
      <c r="A31" s="127" t="s">
        <v>28</v>
      </c>
      <c r="B31" s="128"/>
      <c r="C31" s="57"/>
      <c r="D31" s="59">
        <v>11796756</v>
      </c>
      <c r="E31" s="59">
        <v>15005196</v>
      </c>
      <c r="F31" s="59">
        <v>17898443</v>
      </c>
      <c r="G31" s="59">
        <v>15532987</v>
      </c>
      <c r="I31" s="16">
        <f t="shared" si="4"/>
        <v>96756</v>
      </c>
      <c r="J31" s="16">
        <f t="shared" si="4"/>
        <v>5196</v>
      </c>
      <c r="K31" s="16">
        <f t="shared" si="4"/>
        <v>98443</v>
      </c>
      <c r="L31" s="16">
        <f t="shared" si="4"/>
        <v>32987</v>
      </c>
      <c r="N31" s="2">
        <f t="shared" si="3"/>
        <v>11796756</v>
      </c>
      <c r="O31" s="2">
        <f t="shared" si="3"/>
        <v>15005196</v>
      </c>
      <c r="P31" s="2">
        <f t="shared" si="3"/>
        <v>17898443</v>
      </c>
      <c r="Q31" s="2">
        <f t="shared" si="3"/>
        <v>15532987</v>
      </c>
    </row>
    <row r="32" spans="1:17" ht="15.75" customHeight="1" thickBot="1">
      <c r="A32" s="127" t="s">
        <v>29</v>
      </c>
      <c r="B32" s="128"/>
      <c r="C32" s="57"/>
      <c r="D32" s="59">
        <v>19243205</v>
      </c>
      <c r="E32" s="59">
        <v>29735458</v>
      </c>
      <c r="F32" s="59">
        <v>34827970</v>
      </c>
      <c r="G32" s="59">
        <v>27770340</v>
      </c>
      <c r="I32" s="16">
        <f t="shared" si="4"/>
        <v>43205</v>
      </c>
      <c r="J32" s="16">
        <f t="shared" si="4"/>
        <v>35458</v>
      </c>
      <c r="K32" s="16">
        <f t="shared" si="4"/>
        <v>27970</v>
      </c>
      <c r="L32" s="16">
        <f t="shared" si="4"/>
        <v>70340</v>
      </c>
      <c r="N32" s="2">
        <f t="shared" si="3"/>
        <v>19243205</v>
      </c>
      <c r="O32" s="2">
        <f t="shared" si="3"/>
        <v>29735458</v>
      </c>
      <c r="P32" s="2">
        <f t="shared" si="3"/>
        <v>34827970</v>
      </c>
      <c r="Q32" s="2">
        <f t="shared" si="3"/>
        <v>27770340</v>
      </c>
    </row>
    <row r="33" spans="1:18" ht="15" customHeight="1" thickBot="1">
      <c r="A33" s="137" t="s">
        <v>30</v>
      </c>
      <c r="B33" s="138"/>
      <c r="C33" s="57"/>
      <c r="D33" s="58">
        <v>15016083</v>
      </c>
      <c r="E33" s="58">
        <v>27109046</v>
      </c>
      <c r="F33" s="58">
        <v>20312625</v>
      </c>
      <c r="G33" s="58">
        <v>20225195</v>
      </c>
      <c r="I33" s="16">
        <f t="shared" si="4"/>
        <v>16083</v>
      </c>
      <c r="J33" s="16">
        <f t="shared" si="4"/>
        <v>9046</v>
      </c>
      <c r="K33" s="16">
        <f t="shared" si="4"/>
        <v>12625</v>
      </c>
      <c r="L33" s="16">
        <f t="shared" si="4"/>
        <v>25195</v>
      </c>
      <c r="N33" s="2">
        <f t="shared" si="3"/>
        <v>15016083</v>
      </c>
      <c r="O33" s="2">
        <f t="shared" si="3"/>
        <v>27109046</v>
      </c>
      <c r="P33" s="2">
        <f t="shared" si="3"/>
        <v>20312625</v>
      </c>
      <c r="Q33" s="2">
        <f t="shared" si="3"/>
        <v>20225195</v>
      </c>
      <c r="R33" s="16"/>
    </row>
    <row r="34" spans="1:18" ht="30" customHeight="1" thickBot="1">
      <c r="A34" s="127" t="s">
        <v>31</v>
      </c>
      <c r="B34" s="128"/>
      <c r="C34" s="57"/>
      <c r="D34" s="59">
        <v>7358081</v>
      </c>
      <c r="E34" s="59">
        <v>7467179</v>
      </c>
      <c r="F34" s="59">
        <v>7680757</v>
      </c>
      <c r="G34" s="59">
        <v>11573740</v>
      </c>
      <c r="I34" s="16">
        <f t="shared" si="4"/>
        <v>8081</v>
      </c>
      <c r="J34" s="16">
        <f t="shared" si="4"/>
        <v>7179</v>
      </c>
      <c r="K34" s="16">
        <f t="shared" si="4"/>
        <v>757</v>
      </c>
      <c r="L34" s="16">
        <f t="shared" si="4"/>
        <v>73740</v>
      </c>
      <c r="N34" s="2">
        <f t="shared" si="3"/>
        <v>7358081</v>
      </c>
      <c r="O34" s="2">
        <f t="shared" si="3"/>
        <v>7467179</v>
      </c>
      <c r="P34" s="2">
        <f t="shared" si="3"/>
        <v>7680757</v>
      </c>
      <c r="Q34" s="2">
        <f t="shared" si="3"/>
        <v>11573740</v>
      </c>
    </row>
    <row r="35" spans="1:18" ht="30" customHeight="1" thickBot="1">
      <c r="A35" s="127" t="s">
        <v>32</v>
      </c>
      <c r="B35" s="128"/>
      <c r="C35" s="57"/>
      <c r="D35" s="59">
        <v>9631164</v>
      </c>
      <c r="E35" s="59">
        <v>9631106</v>
      </c>
      <c r="F35" s="59">
        <v>10649796</v>
      </c>
      <c r="G35" s="59">
        <v>6855539</v>
      </c>
      <c r="I35" s="16">
        <f t="shared" si="4"/>
        <v>1164</v>
      </c>
      <c r="J35" s="16">
        <f t="shared" si="4"/>
        <v>1106</v>
      </c>
      <c r="K35" s="16">
        <f t="shared" si="4"/>
        <v>49796</v>
      </c>
      <c r="L35" s="16">
        <f t="shared" si="4"/>
        <v>5539</v>
      </c>
      <c r="N35" s="2">
        <f t="shared" si="3"/>
        <v>9631164</v>
      </c>
      <c r="O35" s="2">
        <f t="shared" si="3"/>
        <v>9631106</v>
      </c>
      <c r="P35" s="2">
        <f t="shared" si="3"/>
        <v>10649796</v>
      </c>
      <c r="Q35" s="2">
        <f t="shared" si="3"/>
        <v>6855539</v>
      </c>
    </row>
    <row r="36" spans="1:18" ht="37.5" customHeight="1" thickBot="1">
      <c r="A36" s="127" t="s">
        <v>33</v>
      </c>
      <c r="B36" s="128"/>
      <c r="C36" s="57"/>
      <c r="D36" s="59">
        <v>7071887</v>
      </c>
      <c r="E36" s="59">
        <v>8561380</v>
      </c>
      <c r="F36" s="59">
        <v>7015545</v>
      </c>
      <c r="G36" s="59">
        <v>12350048</v>
      </c>
      <c r="I36" s="16">
        <f t="shared" si="4"/>
        <v>1887</v>
      </c>
      <c r="J36" s="16">
        <f t="shared" si="4"/>
        <v>1380</v>
      </c>
      <c r="K36" s="16">
        <f t="shared" si="4"/>
        <v>5545</v>
      </c>
      <c r="L36" s="16">
        <f t="shared" si="4"/>
        <v>50048</v>
      </c>
      <c r="N36" s="2">
        <f t="shared" si="3"/>
        <v>7071887</v>
      </c>
      <c r="O36" s="2">
        <f t="shared" si="3"/>
        <v>8561380</v>
      </c>
      <c r="P36" s="2">
        <f t="shared" si="3"/>
        <v>7015545</v>
      </c>
      <c r="Q36" s="2">
        <f t="shared" si="3"/>
        <v>12350048</v>
      </c>
    </row>
    <row r="37" spans="1:18" ht="30" customHeight="1" thickBot="1">
      <c r="A37" s="137" t="s">
        <v>34</v>
      </c>
      <c r="B37" s="138"/>
      <c r="C37" s="57"/>
      <c r="D37" s="58">
        <v>6909056</v>
      </c>
      <c r="E37" s="62"/>
      <c r="F37" s="62"/>
      <c r="G37" s="62"/>
      <c r="I37" s="16">
        <f t="shared" si="4"/>
        <v>9056</v>
      </c>
      <c r="J37" s="16" t="e">
        <f t="shared" si="4"/>
        <v>#VALUE!</v>
      </c>
      <c r="K37" s="16" t="e">
        <f t="shared" si="4"/>
        <v>#VALUE!</v>
      </c>
      <c r="L37" s="16" t="e">
        <f t="shared" si="4"/>
        <v>#VALUE!</v>
      </c>
      <c r="N37" s="2">
        <f t="shared" si="3"/>
        <v>6909056</v>
      </c>
      <c r="O37" s="2">
        <f t="shared" si="3"/>
        <v>0</v>
      </c>
      <c r="P37" s="2">
        <f t="shared" si="3"/>
        <v>0</v>
      </c>
      <c r="Q37" s="2">
        <f t="shared" si="3"/>
        <v>0</v>
      </c>
    </row>
    <row r="38" spans="1:18" ht="30" customHeight="1" thickBot="1">
      <c r="A38" s="137" t="s">
        <v>35</v>
      </c>
      <c r="B38" s="138"/>
      <c r="C38" s="57"/>
      <c r="D38" s="58">
        <v>52965100</v>
      </c>
      <c r="E38" s="58">
        <v>71849700</v>
      </c>
      <c r="F38" s="58">
        <v>73039038</v>
      </c>
      <c r="G38" s="58">
        <v>63528522</v>
      </c>
      <c r="I38" s="16">
        <f t="shared" si="4"/>
        <v>65100</v>
      </c>
      <c r="J38" s="16">
        <f t="shared" si="4"/>
        <v>49700</v>
      </c>
      <c r="K38" s="16">
        <f t="shared" si="4"/>
        <v>39038</v>
      </c>
      <c r="L38" s="16">
        <f t="shared" si="4"/>
        <v>28522</v>
      </c>
      <c r="N38" s="2">
        <f t="shared" si="3"/>
        <v>52965100</v>
      </c>
      <c r="O38" s="2">
        <f t="shared" si="3"/>
        <v>71849700</v>
      </c>
      <c r="P38" s="2">
        <f t="shared" si="3"/>
        <v>73039038</v>
      </c>
      <c r="Q38" s="2">
        <f t="shared" si="3"/>
        <v>63528522</v>
      </c>
    </row>
    <row r="39" spans="1:18">
      <c r="A39" s="15" t="s">
        <v>1630</v>
      </c>
    </row>
  </sheetData>
  <mergeCells count="37">
    <mergeCell ref="A7:B7"/>
    <mergeCell ref="A1:C2"/>
    <mergeCell ref="A3:B3"/>
    <mergeCell ref="A4:B4"/>
    <mergeCell ref="A5:B5"/>
    <mergeCell ref="A6:B6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G17"/>
    <mergeCell ref="A18:C18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8:B38"/>
    <mergeCell ref="A32:B32"/>
    <mergeCell ref="A33:B33"/>
    <mergeCell ref="A34:B34"/>
    <mergeCell ref="A35:B35"/>
    <mergeCell ref="A36:B36"/>
    <mergeCell ref="A37:B37"/>
  </mergeCells>
  <pageMargins left="0.7" right="0.7" top="0.75" bottom="0.75" header="0.3" footer="0.3"/>
  <pageSetup orientation="portrait" horizont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workbookViewId="0">
      <pane xSplit="3" ySplit="1" topLeftCell="F2" activePane="bottomRight" state="frozen"/>
      <selection activeCell="K58" sqref="K58"/>
      <selection pane="topRight" activeCell="K58" sqref="K58"/>
      <selection pane="bottomLeft" activeCell="K58" sqref="K58"/>
      <selection pane="bottomRight" activeCell="K58" sqref="K58"/>
    </sheetView>
  </sheetViews>
  <sheetFormatPr defaultColWidth="8.85546875" defaultRowHeight="15"/>
  <cols>
    <col min="1" max="1" width="11.42578125" style="15" customWidth="1"/>
    <col min="2" max="3" width="8.85546875" style="15"/>
    <col min="4" max="6" width="15.42578125" style="15" bestFit="1" customWidth="1"/>
    <col min="7" max="7" width="16.140625" style="15" bestFit="1" customWidth="1"/>
    <col min="8" max="8" width="12.85546875" style="15" customWidth="1"/>
    <col min="9" max="9" width="11.42578125" style="15" customWidth="1"/>
    <col min="10" max="10" width="8.85546875" style="15"/>
    <col min="11" max="11" width="16.140625" style="15" customWidth="1"/>
    <col min="12" max="14" width="15.42578125" style="15" bestFit="1" customWidth="1"/>
    <col min="15" max="15" width="8.85546875" style="15"/>
    <col min="16" max="19" width="13.140625" style="1" bestFit="1" customWidth="1"/>
    <col min="20" max="23" width="12.140625" style="1" bestFit="1" customWidth="1"/>
    <col min="24" max="24" width="8.85546875" style="15"/>
    <col min="25" max="32" width="14.140625" style="15" bestFit="1" customWidth="1"/>
    <col min="33" max="16384" width="8.85546875" style="15"/>
  </cols>
  <sheetData>
    <row r="1" spans="1:32" ht="49.5" customHeight="1">
      <c r="A1" s="129" t="s">
        <v>0</v>
      </c>
      <c r="B1" s="130"/>
      <c r="C1" s="131"/>
      <c r="D1" s="55" t="s">
        <v>1424</v>
      </c>
      <c r="E1" s="55" t="s">
        <v>1573</v>
      </c>
      <c r="F1" s="55" t="s">
        <v>1611</v>
      </c>
      <c r="G1" s="55" t="s">
        <v>1612</v>
      </c>
      <c r="H1" s="143" t="s">
        <v>0</v>
      </c>
      <c r="I1" s="130"/>
      <c r="J1" s="131"/>
      <c r="K1" s="55" t="s">
        <v>1425</v>
      </c>
      <c r="L1" s="55" t="s">
        <v>1421</v>
      </c>
      <c r="M1" s="55" t="s">
        <v>1422</v>
      </c>
      <c r="N1" s="55" t="s">
        <v>1423</v>
      </c>
      <c r="P1" s="1" t="str">
        <f>REPLACE(D1,11,27,"")</f>
        <v>Quý 3/2017</v>
      </c>
      <c r="Q1" s="1" t="str">
        <f>REPLACE(E1,11,27,"")</f>
        <v>Quý 4/2017</v>
      </c>
      <c r="R1" s="1" t="str">
        <f>REPLACE(F1,11,27,"")</f>
        <v>Quý 1/2018</v>
      </c>
      <c r="S1" s="1" t="str">
        <f>REPLACE(G1,11,27,"")</f>
        <v>Quý 2/2018</v>
      </c>
      <c r="T1" s="1" t="str">
        <f>REPLACE(K1,11,27,"")</f>
        <v>Quý 3/2016</v>
      </c>
      <c r="U1" s="1" t="str">
        <f>REPLACE(L1,11,27,"")</f>
        <v>Quý 4/2016</v>
      </c>
      <c r="V1" s="1" t="str">
        <f>REPLACE(M1,11,27,"")</f>
        <v>Quý 1/2017</v>
      </c>
      <c r="W1" s="1" t="str">
        <f>REPLACE(N1,11,27,"")</f>
        <v>Quý 2/2017</v>
      </c>
      <c r="Y1" s="3" t="str">
        <f>T1</f>
        <v>Quý 3/2016</v>
      </c>
      <c r="Z1" s="3" t="str">
        <f>U1</f>
        <v>Quý 4/2016</v>
      </c>
      <c r="AA1" s="3" t="str">
        <f>V1</f>
        <v>Quý 1/2017</v>
      </c>
      <c r="AB1" s="3" t="str">
        <f>W1</f>
        <v>Quý 2/2017</v>
      </c>
      <c r="AC1" s="3" t="str">
        <f>P1</f>
        <v>Quý 3/2017</v>
      </c>
      <c r="AD1" s="3" t="str">
        <f>Q1</f>
        <v>Quý 4/2017</v>
      </c>
      <c r="AE1" s="3" t="str">
        <f>R1</f>
        <v>Quý 1/2018</v>
      </c>
      <c r="AF1" s="3" t="str">
        <f>S1</f>
        <v>Quý 2/2018</v>
      </c>
    </row>
    <row r="2" spans="1:32" ht="49.5" customHeight="1" thickBot="1">
      <c r="A2" s="132"/>
      <c r="B2" s="133"/>
      <c r="C2" s="134"/>
      <c r="D2" s="56" t="s">
        <v>1670</v>
      </c>
      <c r="E2" s="56" t="s">
        <v>1671</v>
      </c>
      <c r="F2" s="56" t="s">
        <v>1672</v>
      </c>
      <c r="G2" s="56" t="s">
        <v>1669</v>
      </c>
      <c r="H2" s="144"/>
      <c r="I2" s="133"/>
      <c r="J2" s="134"/>
      <c r="K2" s="56" t="s">
        <v>1670</v>
      </c>
      <c r="L2" s="56" t="s">
        <v>1671</v>
      </c>
      <c r="M2" s="56" t="s">
        <v>1672</v>
      </c>
      <c r="N2" s="56" t="s">
        <v>1669</v>
      </c>
      <c r="Y2" s="3"/>
      <c r="Z2" s="3"/>
      <c r="AA2" s="3"/>
      <c r="AB2" s="3"/>
      <c r="AC2" s="3"/>
      <c r="AD2" s="3"/>
      <c r="AE2" s="3"/>
      <c r="AF2" s="3"/>
    </row>
    <row r="3" spans="1:32" ht="61.5" customHeight="1" thickBot="1">
      <c r="A3" s="135" t="s">
        <v>1</v>
      </c>
      <c r="B3" s="136"/>
      <c r="C3" s="57"/>
      <c r="D3" s="58">
        <v>9432598</v>
      </c>
      <c r="E3" s="58">
        <v>10169340</v>
      </c>
      <c r="F3" s="58">
        <v>8273993</v>
      </c>
      <c r="G3" s="58">
        <v>9184388</v>
      </c>
      <c r="H3" s="135" t="s">
        <v>1</v>
      </c>
      <c r="I3" s="136"/>
      <c r="J3" s="57"/>
      <c r="K3" s="58">
        <v>11006732</v>
      </c>
      <c r="L3" s="58">
        <v>13148986</v>
      </c>
      <c r="M3" s="58">
        <v>8539865</v>
      </c>
      <c r="N3" s="58">
        <v>9478843</v>
      </c>
      <c r="P3" s="2">
        <f>REPLACE(D3,1,3,"")/1</f>
        <v>2598</v>
      </c>
      <c r="Q3" s="2">
        <f t="shared" ref="Q3:S16" si="0">REPLACE(E3,1,3,"")/1</f>
        <v>69340</v>
      </c>
      <c r="R3" s="2">
        <f t="shared" si="0"/>
        <v>3993</v>
      </c>
      <c r="S3" s="2">
        <f t="shared" si="0"/>
        <v>4388</v>
      </c>
      <c r="T3" s="2">
        <f>REPLACE(K3,1,3,"")/1</f>
        <v>6732</v>
      </c>
      <c r="U3" s="2">
        <f t="shared" ref="U3:W16" si="1">REPLACE(L3,1,3,"")/1</f>
        <v>48986</v>
      </c>
      <c r="V3" s="2">
        <f t="shared" si="1"/>
        <v>9865</v>
      </c>
      <c r="W3" s="2">
        <f t="shared" si="1"/>
        <v>8843</v>
      </c>
      <c r="Y3" s="3">
        <f>K3</f>
        <v>11006732</v>
      </c>
      <c r="Z3" s="3">
        <f t="shared" ref="Z3:AB17" si="2">L3</f>
        <v>13148986</v>
      </c>
      <c r="AA3" s="3">
        <f t="shared" si="2"/>
        <v>8539865</v>
      </c>
      <c r="AB3" s="3">
        <f t="shared" si="2"/>
        <v>9478843</v>
      </c>
      <c r="AC3" s="3">
        <f>D3</f>
        <v>9432598</v>
      </c>
      <c r="AD3" s="3">
        <f t="shared" ref="AD3:AF17" si="3">E3</f>
        <v>10169340</v>
      </c>
      <c r="AE3" s="3">
        <f t="shared" si="3"/>
        <v>8273993</v>
      </c>
      <c r="AF3" s="3">
        <f t="shared" si="3"/>
        <v>9184388</v>
      </c>
    </row>
    <row r="4" spans="1:32" ht="15" customHeight="1" thickBot="1">
      <c r="A4" s="127" t="s">
        <v>2</v>
      </c>
      <c r="B4" s="128"/>
      <c r="C4" s="57"/>
      <c r="D4" s="59">
        <v>6526489</v>
      </c>
      <c r="E4" s="59">
        <v>6776191</v>
      </c>
      <c r="F4" s="59">
        <v>5512483</v>
      </c>
      <c r="G4" s="59">
        <v>6376830</v>
      </c>
      <c r="H4" s="127" t="s">
        <v>2</v>
      </c>
      <c r="I4" s="128"/>
      <c r="J4" s="57"/>
      <c r="K4" s="59">
        <v>7724908</v>
      </c>
      <c r="L4" s="59">
        <v>9075263</v>
      </c>
      <c r="M4" s="59">
        <v>6070243</v>
      </c>
      <c r="N4" s="59">
        <v>6615913</v>
      </c>
      <c r="P4" s="2">
        <f t="shared" ref="P4:P16" si="4">REPLACE(D4,1,3,"")/1</f>
        <v>6489</v>
      </c>
      <c r="Q4" s="2">
        <f t="shared" si="0"/>
        <v>6191</v>
      </c>
      <c r="R4" s="2">
        <f t="shared" si="0"/>
        <v>2483</v>
      </c>
      <c r="S4" s="2">
        <f t="shared" si="0"/>
        <v>6830</v>
      </c>
      <c r="T4" s="2">
        <f t="shared" ref="T4:U16" si="5">REPLACE(K4,1,3,"")/1</f>
        <v>4908</v>
      </c>
      <c r="U4" s="2">
        <f t="shared" si="5"/>
        <v>5263</v>
      </c>
      <c r="V4" s="2">
        <f t="shared" si="1"/>
        <v>243</v>
      </c>
      <c r="W4" s="2">
        <f t="shared" si="1"/>
        <v>5913</v>
      </c>
      <c r="Y4" s="3">
        <f t="shared" ref="Y4:AB38" si="6">K4</f>
        <v>7724908</v>
      </c>
      <c r="Z4" s="3">
        <f t="shared" si="2"/>
        <v>9075263</v>
      </c>
      <c r="AA4" s="3">
        <f t="shared" si="2"/>
        <v>6070243</v>
      </c>
      <c r="AB4" s="3">
        <f t="shared" si="2"/>
        <v>6615913</v>
      </c>
      <c r="AC4" s="3">
        <f t="shared" ref="AC4:AF38" si="7">D4</f>
        <v>6526489</v>
      </c>
      <c r="AD4" s="3">
        <f t="shared" si="3"/>
        <v>6776191</v>
      </c>
      <c r="AE4" s="3">
        <f t="shared" si="3"/>
        <v>5512483</v>
      </c>
      <c r="AF4" s="3">
        <f t="shared" si="3"/>
        <v>6376830</v>
      </c>
    </row>
    <row r="5" spans="1:32" ht="61.5" customHeight="1" thickBot="1">
      <c r="A5" s="137" t="s">
        <v>3</v>
      </c>
      <c r="B5" s="138"/>
      <c r="C5" s="57"/>
      <c r="D5" s="58">
        <v>2906109</v>
      </c>
      <c r="E5" s="58">
        <v>3393149</v>
      </c>
      <c r="F5" s="58">
        <v>2761510</v>
      </c>
      <c r="G5" s="58">
        <v>2807558</v>
      </c>
      <c r="H5" s="137" t="s">
        <v>3</v>
      </c>
      <c r="I5" s="138"/>
      <c r="J5" s="57"/>
      <c r="K5" s="58">
        <v>3281824</v>
      </c>
      <c r="L5" s="58">
        <v>4073723</v>
      </c>
      <c r="M5" s="58">
        <v>2469622</v>
      </c>
      <c r="N5" s="58">
        <v>2862930</v>
      </c>
      <c r="P5" s="2">
        <f t="shared" si="4"/>
        <v>6109</v>
      </c>
      <c r="Q5" s="2">
        <f t="shared" si="0"/>
        <v>3149</v>
      </c>
      <c r="R5" s="2">
        <f t="shared" si="0"/>
        <v>1510</v>
      </c>
      <c r="S5" s="2">
        <f t="shared" si="0"/>
        <v>7558</v>
      </c>
      <c r="T5" s="2">
        <f t="shared" si="5"/>
        <v>1824</v>
      </c>
      <c r="U5" s="2">
        <f t="shared" si="1"/>
        <v>3723</v>
      </c>
      <c r="V5" s="2">
        <f t="shared" si="1"/>
        <v>9622</v>
      </c>
      <c r="W5" s="2">
        <f t="shared" si="1"/>
        <v>2930</v>
      </c>
      <c r="Y5" s="3">
        <f t="shared" si="6"/>
        <v>3281824</v>
      </c>
      <c r="Z5" s="3">
        <f t="shared" si="2"/>
        <v>4073723</v>
      </c>
      <c r="AA5" s="3">
        <f t="shared" si="2"/>
        <v>2469622</v>
      </c>
      <c r="AB5" s="3">
        <f t="shared" si="2"/>
        <v>2862930</v>
      </c>
      <c r="AC5" s="3">
        <f t="shared" si="7"/>
        <v>2906109</v>
      </c>
      <c r="AD5" s="3">
        <f t="shared" si="3"/>
        <v>3393149</v>
      </c>
      <c r="AE5" s="3">
        <f t="shared" si="3"/>
        <v>2761510</v>
      </c>
      <c r="AF5" s="3">
        <f t="shared" si="3"/>
        <v>2807558</v>
      </c>
    </row>
    <row r="6" spans="1:32" ht="37.5" customHeight="1" thickBot="1">
      <c r="A6" s="127" t="s">
        <v>4</v>
      </c>
      <c r="B6" s="128"/>
      <c r="C6" s="57"/>
      <c r="D6" s="59">
        <v>89181</v>
      </c>
      <c r="E6" s="59">
        <v>1045093</v>
      </c>
      <c r="F6" s="59">
        <v>86268</v>
      </c>
      <c r="G6" s="59">
        <v>1547263</v>
      </c>
      <c r="H6" s="127" t="s">
        <v>4</v>
      </c>
      <c r="I6" s="128"/>
      <c r="J6" s="57"/>
      <c r="K6" s="59">
        <v>168708</v>
      </c>
      <c r="L6" s="59">
        <v>218699</v>
      </c>
      <c r="M6" s="59">
        <v>134160</v>
      </c>
      <c r="N6" s="59">
        <v>136226</v>
      </c>
      <c r="P6" s="2">
        <f t="shared" si="4"/>
        <v>81</v>
      </c>
      <c r="Q6" s="2">
        <f t="shared" si="0"/>
        <v>5093</v>
      </c>
      <c r="R6" s="2">
        <f t="shared" si="0"/>
        <v>68</v>
      </c>
      <c r="S6" s="2">
        <f t="shared" si="0"/>
        <v>7263</v>
      </c>
      <c r="T6" s="2">
        <f t="shared" si="5"/>
        <v>708</v>
      </c>
      <c r="U6" s="2">
        <f t="shared" si="1"/>
        <v>699</v>
      </c>
      <c r="V6" s="2">
        <f t="shared" si="1"/>
        <v>160</v>
      </c>
      <c r="W6" s="2">
        <f t="shared" si="1"/>
        <v>226</v>
      </c>
      <c r="Y6" s="3">
        <f t="shared" si="6"/>
        <v>168708</v>
      </c>
      <c r="Z6" s="3">
        <f t="shared" si="2"/>
        <v>218699</v>
      </c>
      <c r="AA6" s="3">
        <f t="shared" si="2"/>
        <v>134160</v>
      </c>
      <c r="AB6" s="3">
        <f t="shared" si="2"/>
        <v>136226</v>
      </c>
      <c r="AC6" s="3">
        <f t="shared" si="7"/>
        <v>89181</v>
      </c>
      <c r="AD6" s="3">
        <f t="shared" si="3"/>
        <v>1045093</v>
      </c>
      <c r="AE6" s="3">
        <f t="shared" si="3"/>
        <v>86268</v>
      </c>
      <c r="AF6" s="3">
        <f t="shared" si="3"/>
        <v>1547263</v>
      </c>
    </row>
    <row r="7" spans="1:32" ht="15" customHeight="1" thickBot="1">
      <c r="A7" s="127" t="s">
        <v>5</v>
      </c>
      <c r="B7" s="128"/>
      <c r="C7" s="57"/>
      <c r="D7" s="59">
        <v>776747</v>
      </c>
      <c r="E7" s="59">
        <v>1070217</v>
      </c>
      <c r="F7" s="59">
        <v>781390</v>
      </c>
      <c r="G7" s="59">
        <v>791154</v>
      </c>
      <c r="H7" s="127" t="s">
        <v>5</v>
      </c>
      <c r="I7" s="128"/>
      <c r="J7" s="57"/>
      <c r="K7" s="59">
        <v>860218</v>
      </c>
      <c r="L7" s="59">
        <v>968824</v>
      </c>
      <c r="M7" s="59">
        <v>922609</v>
      </c>
      <c r="N7" s="59">
        <v>926011</v>
      </c>
      <c r="P7" s="2">
        <f t="shared" si="4"/>
        <v>747</v>
      </c>
      <c r="Q7" s="2">
        <f t="shared" si="0"/>
        <v>217</v>
      </c>
      <c r="R7" s="2">
        <f t="shared" si="0"/>
        <v>390</v>
      </c>
      <c r="S7" s="2">
        <f t="shared" si="0"/>
        <v>154</v>
      </c>
      <c r="T7" s="2">
        <f t="shared" si="5"/>
        <v>218</v>
      </c>
      <c r="U7" s="2">
        <f t="shared" si="1"/>
        <v>824</v>
      </c>
      <c r="V7" s="2">
        <f t="shared" si="1"/>
        <v>609</v>
      </c>
      <c r="W7" s="2">
        <f t="shared" si="1"/>
        <v>11</v>
      </c>
      <c r="Y7" s="3">
        <f t="shared" si="6"/>
        <v>860218</v>
      </c>
      <c r="Z7" s="3">
        <f t="shared" si="2"/>
        <v>968824</v>
      </c>
      <c r="AA7" s="3">
        <f t="shared" si="2"/>
        <v>922609</v>
      </c>
      <c r="AB7" s="3">
        <f t="shared" si="2"/>
        <v>926011</v>
      </c>
      <c r="AC7" s="3">
        <f t="shared" si="7"/>
        <v>776747</v>
      </c>
      <c r="AD7" s="3">
        <f t="shared" si="3"/>
        <v>1070217</v>
      </c>
      <c r="AE7" s="3">
        <f t="shared" si="3"/>
        <v>781390</v>
      </c>
      <c r="AF7" s="3">
        <f t="shared" si="3"/>
        <v>791154</v>
      </c>
    </row>
    <row r="8" spans="1:32" ht="15.75" customHeight="1" thickBot="1">
      <c r="A8" s="127" t="s">
        <v>6</v>
      </c>
      <c r="B8" s="128"/>
      <c r="C8" s="57"/>
      <c r="D8" s="59">
        <v>1207412</v>
      </c>
      <c r="E8" s="59">
        <v>1267135</v>
      </c>
      <c r="F8" s="59">
        <v>956899</v>
      </c>
      <c r="G8" s="59">
        <v>1018219</v>
      </c>
      <c r="H8" s="127" t="s">
        <v>6</v>
      </c>
      <c r="I8" s="128"/>
      <c r="J8" s="57"/>
      <c r="K8" s="59">
        <v>1194561</v>
      </c>
      <c r="L8" s="59">
        <v>1604875</v>
      </c>
      <c r="M8" s="59">
        <v>1214391</v>
      </c>
      <c r="N8" s="59">
        <v>1601934</v>
      </c>
      <c r="P8" s="2">
        <f t="shared" si="4"/>
        <v>7412</v>
      </c>
      <c r="Q8" s="2">
        <f t="shared" si="0"/>
        <v>7135</v>
      </c>
      <c r="R8" s="2">
        <f t="shared" si="0"/>
        <v>899</v>
      </c>
      <c r="S8" s="2">
        <f t="shared" si="0"/>
        <v>8219</v>
      </c>
      <c r="T8" s="2">
        <f t="shared" si="5"/>
        <v>4561</v>
      </c>
      <c r="U8" s="2">
        <f t="shared" si="1"/>
        <v>4875</v>
      </c>
      <c r="V8" s="2">
        <f t="shared" si="1"/>
        <v>4391</v>
      </c>
      <c r="W8" s="2">
        <f t="shared" si="1"/>
        <v>1934</v>
      </c>
      <c r="Y8" s="3">
        <f t="shared" si="6"/>
        <v>1194561</v>
      </c>
      <c r="Z8" s="3">
        <f t="shared" si="2"/>
        <v>1604875</v>
      </c>
      <c r="AA8" s="3">
        <f t="shared" si="2"/>
        <v>1214391</v>
      </c>
      <c r="AB8" s="3">
        <f t="shared" si="2"/>
        <v>1601934</v>
      </c>
      <c r="AC8" s="3">
        <f t="shared" si="7"/>
        <v>1207412</v>
      </c>
      <c r="AD8" s="3">
        <f t="shared" si="3"/>
        <v>1267135</v>
      </c>
      <c r="AE8" s="3">
        <f t="shared" si="3"/>
        <v>956899</v>
      </c>
      <c r="AF8" s="3">
        <f t="shared" si="3"/>
        <v>1018219</v>
      </c>
    </row>
    <row r="9" spans="1:32" ht="37.5" customHeight="1" thickBot="1">
      <c r="A9" s="127" t="s">
        <v>7</v>
      </c>
      <c r="B9" s="128"/>
      <c r="C9" s="57"/>
      <c r="D9" s="59">
        <v>462358</v>
      </c>
      <c r="E9" s="59">
        <v>550099</v>
      </c>
      <c r="F9" s="59">
        <v>452325</v>
      </c>
      <c r="G9" s="59">
        <v>479370</v>
      </c>
      <c r="H9" s="127" t="s">
        <v>7</v>
      </c>
      <c r="I9" s="128"/>
      <c r="J9" s="57"/>
      <c r="K9" s="59">
        <v>476922</v>
      </c>
      <c r="L9" s="59">
        <v>562560</v>
      </c>
      <c r="M9" s="59">
        <v>437194</v>
      </c>
      <c r="N9" s="59">
        <v>462706</v>
      </c>
      <c r="P9" s="2">
        <f t="shared" si="4"/>
        <v>358</v>
      </c>
      <c r="Q9" s="2">
        <f t="shared" si="0"/>
        <v>99</v>
      </c>
      <c r="R9" s="2">
        <f t="shared" si="0"/>
        <v>325</v>
      </c>
      <c r="S9" s="2">
        <f t="shared" si="0"/>
        <v>370</v>
      </c>
      <c r="T9" s="2">
        <f t="shared" si="5"/>
        <v>922</v>
      </c>
      <c r="U9" s="2">
        <f t="shared" si="1"/>
        <v>560</v>
      </c>
      <c r="V9" s="2">
        <f t="shared" si="1"/>
        <v>194</v>
      </c>
      <c r="W9" s="2">
        <f t="shared" si="1"/>
        <v>706</v>
      </c>
      <c r="Y9" s="3">
        <f t="shared" si="6"/>
        <v>476922</v>
      </c>
      <c r="Z9" s="3">
        <f t="shared" si="2"/>
        <v>562560</v>
      </c>
      <c r="AA9" s="3">
        <f t="shared" si="2"/>
        <v>437194</v>
      </c>
      <c r="AB9" s="3">
        <f t="shared" si="2"/>
        <v>462706</v>
      </c>
      <c r="AC9" s="3">
        <f t="shared" si="7"/>
        <v>462358</v>
      </c>
      <c r="AD9" s="3">
        <f t="shared" si="3"/>
        <v>550099</v>
      </c>
      <c r="AE9" s="3">
        <f t="shared" si="3"/>
        <v>452325</v>
      </c>
      <c r="AF9" s="3">
        <f t="shared" si="3"/>
        <v>479370</v>
      </c>
    </row>
    <row r="10" spans="1:32" ht="61.5" customHeight="1" thickBot="1">
      <c r="A10" s="137" t="s">
        <v>8</v>
      </c>
      <c r="B10" s="138"/>
      <c r="C10" s="57"/>
      <c r="D10" s="58">
        <v>1102457</v>
      </c>
      <c r="E10" s="58">
        <v>2362754</v>
      </c>
      <c r="F10" s="58">
        <v>1174236</v>
      </c>
      <c r="G10" s="58">
        <v>2536447</v>
      </c>
      <c r="H10" s="137" t="s">
        <v>8</v>
      </c>
      <c r="I10" s="138"/>
      <c r="J10" s="57"/>
      <c r="K10" s="58">
        <v>1233504</v>
      </c>
      <c r="L10" s="58">
        <v>1431403</v>
      </c>
      <c r="M10" s="58">
        <v>354725</v>
      </c>
      <c r="N10" s="58">
        <v>361951</v>
      </c>
      <c r="P10" s="2">
        <f t="shared" si="4"/>
        <v>2457</v>
      </c>
      <c r="Q10" s="2">
        <f t="shared" si="0"/>
        <v>2754</v>
      </c>
      <c r="R10" s="2">
        <f t="shared" si="0"/>
        <v>4236</v>
      </c>
      <c r="S10" s="2">
        <f t="shared" si="0"/>
        <v>6447</v>
      </c>
      <c r="T10" s="2">
        <f t="shared" si="5"/>
        <v>3504</v>
      </c>
      <c r="U10" s="2">
        <f t="shared" si="1"/>
        <v>1403</v>
      </c>
      <c r="V10" s="2">
        <f t="shared" si="1"/>
        <v>725</v>
      </c>
      <c r="W10" s="2">
        <f t="shared" si="1"/>
        <v>951</v>
      </c>
      <c r="Y10" s="3">
        <f t="shared" si="6"/>
        <v>1233504</v>
      </c>
      <c r="Z10" s="3">
        <f t="shared" si="2"/>
        <v>1431403</v>
      </c>
      <c r="AA10" s="3">
        <f t="shared" si="2"/>
        <v>354725</v>
      </c>
      <c r="AB10" s="3">
        <f t="shared" si="2"/>
        <v>361951</v>
      </c>
      <c r="AC10" s="3">
        <f t="shared" si="7"/>
        <v>1102457</v>
      </c>
      <c r="AD10" s="3">
        <f t="shared" si="3"/>
        <v>2362754</v>
      </c>
      <c r="AE10" s="3">
        <f t="shared" si="3"/>
        <v>1174236</v>
      </c>
      <c r="AF10" s="3">
        <f t="shared" si="3"/>
        <v>2536447</v>
      </c>
    </row>
    <row r="11" spans="1:32" ht="15" customHeight="1" thickBot="1">
      <c r="A11" s="127" t="s">
        <v>9</v>
      </c>
      <c r="B11" s="128"/>
      <c r="C11" s="57"/>
      <c r="D11" s="59">
        <v>-10280</v>
      </c>
      <c r="E11" s="59">
        <v>-20944</v>
      </c>
      <c r="F11" s="59">
        <v>-2206</v>
      </c>
      <c r="G11" s="59">
        <v>-1378</v>
      </c>
      <c r="H11" s="127" t="s">
        <v>9</v>
      </c>
      <c r="I11" s="128"/>
      <c r="J11" s="57"/>
      <c r="K11" s="59">
        <v>-6258</v>
      </c>
      <c r="L11" s="59">
        <v>-4353</v>
      </c>
      <c r="M11" s="59">
        <v>-3340</v>
      </c>
      <c r="N11" s="59">
        <v>-8686</v>
      </c>
      <c r="P11" s="2">
        <f t="shared" si="4"/>
        <v>280</v>
      </c>
      <c r="Q11" s="2">
        <f t="shared" si="0"/>
        <v>944</v>
      </c>
      <c r="R11" s="2">
        <f t="shared" si="0"/>
        <v>6</v>
      </c>
      <c r="S11" s="2">
        <f t="shared" si="0"/>
        <v>78</v>
      </c>
      <c r="T11" s="2">
        <f t="shared" si="5"/>
        <v>58</v>
      </c>
      <c r="U11" s="2">
        <f t="shared" si="1"/>
        <v>53</v>
      </c>
      <c r="V11" s="2">
        <f t="shared" si="1"/>
        <v>40</v>
      </c>
      <c r="W11" s="2">
        <f t="shared" si="1"/>
        <v>86</v>
      </c>
      <c r="Y11" s="3">
        <f t="shared" si="6"/>
        <v>-6258</v>
      </c>
      <c r="Z11" s="3">
        <f t="shared" si="2"/>
        <v>-4353</v>
      </c>
      <c r="AA11" s="3">
        <f t="shared" si="2"/>
        <v>-3340</v>
      </c>
      <c r="AB11" s="3">
        <f t="shared" si="2"/>
        <v>-8686</v>
      </c>
      <c r="AC11" s="3">
        <f t="shared" si="7"/>
        <v>-10280</v>
      </c>
      <c r="AD11" s="3">
        <f t="shared" si="3"/>
        <v>-20944</v>
      </c>
      <c r="AE11" s="3">
        <f t="shared" si="3"/>
        <v>-2206</v>
      </c>
      <c r="AF11" s="3">
        <f t="shared" si="3"/>
        <v>-1378</v>
      </c>
    </row>
    <row r="12" spans="1:32" ht="45" customHeight="1" thickBot="1">
      <c r="A12" s="127" t="s">
        <v>10</v>
      </c>
      <c r="B12" s="128"/>
      <c r="C12" s="57"/>
      <c r="D12" s="60"/>
      <c r="E12" s="60"/>
      <c r="F12" s="60"/>
      <c r="G12" s="60"/>
      <c r="H12" s="127" t="s">
        <v>10</v>
      </c>
      <c r="I12" s="128"/>
      <c r="J12" s="57"/>
      <c r="K12" s="60"/>
      <c r="L12" s="60"/>
      <c r="M12" s="60"/>
      <c r="N12" s="60"/>
      <c r="P12" s="2" t="e">
        <f t="shared" si="4"/>
        <v>#VALUE!</v>
      </c>
      <c r="Q12" s="2" t="e">
        <f t="shared" si="0"/>
        <v>#VALUE!</v>
      </c>
      <c r="R12" s="2" t="e">
        <f t="shared" si="0"/>
        <v>#VALUE!</v>
      </c>
      <c r="S12" s="2" t="e">
        <f t="shared" si="0"/>
        <v>#VALUE!</v>
      </c>
      <c r="T12" s="2" t="e">
        <f t="shared" si="5"/>
        <v>#VALUE!</v>
      </c>
      <c r="U12" s="2" t="e">
        <f t="shared" si="1"/>
        <v>#VALUE!</v>
      </c>
      <c r="V12" s="2" t="e">
        <f t="shared" si="1"/>
        <v>#VALUE!</v>
      </c>
      <c r="W12" s="2" t="e">
        <f t="shared" si="1"/>
        <v>#VALUE!</v>
      </c>
      <c r="Y12" s="3">
        <f t="shared" si="6"/>
        <v>0</v>
      </c>
      <c r="Z12" s="3">
        <f t="shared" si="2"/>
        <v>0</v>
      </c>
      <c r="AA12" s="3">
        <f t="shared" si="2"/>
        <v>0</v>
      </c>
      <c r="AB12" s="3">
        <f t="shared" si="2"/>
        <v>0</v>
      </c>
      <c r="AC12" s="3">
        <f t="shared" si="7"/>
        <v>0</v>
      </c>
      <c r="AD12" s="3">
        <f t="shared" si="3"/>
        <v>0</v>
      </c>
      <c r="AE12" s="3">
        <f t="shared" si="3"/>
        <v>0</v>
      </c>
      <c r="AF12" s="3">
        <f t="shared" si="3"/>
        <v>0</v>
      </c>
    </row>
    <row r="13" spans="1:32" ht="37.5" customHeight="1" thickBot="1">
      <c r="A13" s="137" t="s">
        <v>11</v>
      </c>
      <c r="B13" s="138"/>
      <c r="C13" s="57"/>
      <c r="D13" s="58">
        <v>1092177</v>
      </c>
      <c r="E13" s="58">
        <v>2341810</v>
      </c>
      <c r="F13" s="58">
        <v>1172030</v>
      </c>
      <c r="G13" s="58">
        <v>2535069</v>
      </c>
      <c r="H13" s="137" t="s">
        <v>11</v>
      </c>
      <c r="I13" s="138"/>
      <c r="J13" s="57"/>
      <c r="K13" s="58">
        <v>1227246</v>
      </c>
      <c r="L13" s="58">
        <v>1427050</v>
      </c>
      <c r="M13" s="58">
        <v>351385</v>
      </c>
      <c r="N13" s="58">
        <v>353265</v>
      </c>
      <c r="P13" s="2">
        <f t="shared" si="4"/>
        <v>2177</v>
      </c>
      <c r="Q13" s="2">
        <f t="shared" si="0"/>
        <v>1810</v>
      </c>
      <c r="R13" s="2">
        <f t="shared" si="0"/>
        <v>2030</v>
      </c>
      <c r="S13" s="2">
        <f t="shared" si="0"/>
        <v>5069</v>
      </c>
      <c r="T13" s="2">
        <f t="shared" si="5"/>
        <v>7246</v>
      </c>
      <c r="U13" s="2">
        <f t="shared" si="1"/>
        <v>7050</v>
      </c>
      <c r="V13" s="2">
        <f t="shared" si="1"/>
        <v>385</v>
      </c>
      <c r="W13" s="2">
        <f t="shared" si="1"/>
        <v>265</v>
      </c>
      <c r="Y13" s="3">
        <f t="shared" si="6"/>
        <v>1227246</v>
      </c>
      <c r="Z13" s="3">
        <f t="shared" si="2"/>
        <v>1427050</v>
      </c>
      <c r="AA13" s="3">
        <f t="shared" si="2"/>
        <v>351385</v>
      </c>
      <c r="AB13" s="3">
        <f t="shared" si="2"/>
        <v>353265</v>
      </c>
      <c r="AC13" s="3">
        <f t="shared" si="7"/>
        <v>1092177</v>
      </c>
      <c r="AD13" s="3">
        <f t="shared" si="3"/>
        <v>2341810</v>
      </c>
      <c r="AE13" s="3">
        <f t="shared" si="3"/>
        <v>1172030</v>
      </c>
      <c r="AF13" s="3">
        <f t="shared" si="3"/>
        <v>2535069</v>
      </c>
    </row>
    <row r="14" spans="1:32" ht="49.5" customHeight="1" thickBot="1">
      <c r="A14" s="137" t="s">
        <v>12</v>
      </c>
      <c r="B14" s="138"/>
      <c r="C14" s="57"/>
      <c r="D14" s="58">
        <v>948465</v>
      </c>
      <c r="E14" s="58">
        <v>2141487</v>
      </c>
      <c r="F14" s="58">
        <v>1022477</v>
      </c>
      <c r="G14" s="58">
        <v>2395571</v>
      </c>
      <c r="H14" s="137" t="s">
        <v>12</v>
      </c>
      <c r="I14" s="138"/>
      <c r="J14" s="57"/>
      <c r="K14" s="58">
        <v>1053534</v>
      </c>
      <c r="L14" s="58">
        <v>1238774</v>
      </c>
      <c r="M14" s="58">
        <v>262829</v>
      </c>
      <c r="N14" s="58">
        <v>254909</v>
      </c>
      <c r="P14" s="2">
        <f t="shared" si="4"/>
        <v>465</v>
      </c>
      <c r="Q14" s="2">
        <f t="shared" si="0"/>
        <v>1487</v>
      </c>
      <c r="R14" s="2">
        <f t="shared" si="0"/>
        <v>2477</v>
      </c>
      <c r="S14" s="2">
        <f t="shared" si="0"/>
        <v>5571</v>
      </c>
      <c r="T14" s="2">
        <f t="shared" si="5"/>
        <v>3534</v>
      </c>
      <c r="U14" s="2">
        <f t="shared" si="1"/>
        <v>8774</v>
      </c>
      <c r="V14" s="2">
        <f t="shared" si="1"/>
        <v>829</v>
      </c>
      <c r="W14" s="2">
        <f t="shared" si="1"/>
        <v>909</v>
      </c>
      <c r="Y14" s="3">
        <f t="shared" si="6"/>
        <v>1053534</v>
      </c>
      <c r="Z14" s="3">
        <f t="shared" si="2"/>
        <v>1238774</v>
      </c>
      <c r="AA14" s="3">
        <f t="shared" si="2"/>
        <v>262829</v>
      </c>
      <c r="AB14" s="3">
        <f t="shared" si="2"/>
        <v>254909</v>
      </c>
      <c r="AC14" s="3">
        <f t="shared" si="7"/>
        <v>948465</v>
      </c>
      <c r="AD14" s="3">
        <f t="shared" si="3"/>
        <v>2141487</v>
      </c>
      <c r="AE14" s="3">
        <f t="shared" si="3"/>
        <v>1022477</v>
      </c>
      <c r="AF14" s="3">
        <f t="shared" si="3"/>
        <v>2395571</v>
      </c>
    </row>
    <row r="15" spans="1:32" ht="61.5" customHeight="1" thickBot="1">
      <c r="A15" s="137" t="s">
        <v>13</v>
      </c>
      <c r="B15" s="138"/>
      <c r="C15" s="57"/>
      <c r="D15" s="58">
        <v>757638</v>
      </c>
      <c r="E15" s="58">
        <v>1889920</v>
      </c>
      <c r="F15" s="58">
        <v>816068</v>
      </c>
      <c r="G15" s="58">
        <v>2214913</v>
      </c>
      <c r="H15" s="137" t="s">
        <v>13</v>
      </c>
      <c r="I15" s="138"/>
      <c r="J15" s="57"/>
      <c r="K15" s="58">
        <v>813228</v>
      </c>
      <c r="L15" s="58">
        <v>943886</v>
      </c>
      <c r="M15" s="58">
        <v>237043</v>
      </c>
      <c r="N15" s="58">
        <v>218063</v>
      </c>
      <c r="P15" s="2">
        <f t="shared" si="4"/>
        <v>638</v>
      </c>
      <c r="Q15" s="2">
        <f t="shared" si="0"/>
        <v>9920</v>
      </c>
      <c r="R15" s="2">
        <f t="shared" si="0"/>
        <v>68</v>
      </c>
      <c r="S15" s="2">
        <f t="shared" si="0"/>
        <v>4913</v>
      </c>
      <c r="T15" s="2">
        <f t="shared" si="5"/>
        <v>228</v>
      </c>
      <c r="U15" s="2">
        <f t="shared" si="1"/>
        <v>886</v>
      </c>
      <c r="V15" s="2">
        <f t="shared" si="1"/>
        <v>43</v>
      </c>
      <c r="W15" s="2">
        <f t="shared" si="1"/>
        <v>63</v>
      </c>
      <c r="Y15" s="3">
        <f t="shared" si="6"/>
        <v>813228</v>
      </c>
      <c r="Z15" s="3">
        <f t="shared" si="2"/>
        <v>943886</v>
      </c>
      <c r="AA15" s="3">
        <f t="shared" si="2"/>
        <v>237043</v>
      </c>
      <c r="AB15" s="3">
        <f t="shared" si="2"/>
        <v>218063</v>
      </c>
      <c r="AC15" s="3">
        <f t="shared" si="7"/>
        <v>757638</v>
      </c>
      <c r="AD15" s="3">
        <f t="shared" si="3"/>
        <v>1889920</v>
      </c>
      <c r="AE15" s="3">
        <f t="shared" si="3"/>
        <v>816068</v>
      </c>
      <c r="AF15" s="3">
        <f t="shared" si="3"/>
        <v>2214913</v>
      </c>
    </row>
    <row r="16" spans="1:32" ht="30" customHeight="1" thickBot="1">
      <c r="A16" s="127" t="s">
        <v>14</v>
      </c>
      <c r="B16" s="128"/>
      <c r="C16" s="57"/>
      <c r="D16" s="60">
        <v>655</v>
      </c>
      <c r="E16" s="59">
        <v>1734</v>
      </c>
      <c r="F16" s="60">
        <v>779</v>
      </c>
      <c r="G16" s="59">
        <v>2114</v>
      </c>
      <c r="H16" s="127" t="s">
        <v>14</v>
      </c>
      <c r="I16" s="128"/>
      <c r="J16" s="57"/>
      <c r="K16" s="59">
        <v>1065</v>
      </c>
      <c r="L16" s="60">
        <v>835</v>
      </c>
      <c r="M16" s="60">
        <v>206</v>
      </c>
      <c r="N16" s="60">
        <v>189</v>
      </c>
      <c r="P16" s="2" t="e">
        <f t="shared" si="4"/>
        <v>#VALUE!</v>
      </c>
      <c r="Q16" s="2">
        <f t="shared" si="0"/>
        <v>4</v>
      </c>
      <c r="R16" s="2" t="e">
        <f t="shared" si="0"/>
        <v>#VALUE!</v>
      </c>
      <c r="S16" s="2">
        <f t="shared" si="0"/>
        <v>4</v>
      </c>
      <c r="T16" s="2">
        <f t="shared" si="5"/>
        <v>5</v>
      </c>
      <c r="U16" s="2" t="e">
        <f t="shared" si="1"/>
        <v>#VALUE!</v>
      </c>
      <c r="V16" s="2" t="e">
        <f t="shared" si="1"/>
        <v>#VALUE!</v>
      </c>
      <c r="W16" s="2" t="e">
        <f t="shared" si="1"/>
        <v>#VALUE!</v>
      </c>
      <c r="Y16" s="3">
        <f t="shared" si="6"/>
        <v>1065</v>
      </c>
      <c r="Z16" s="3">
        <f t="shared" si="2"/>
        <v>835</v>
      </c>
      <c r="AA16" s="3">
        <f t="shared" si="2"/>
        <v>206</v>
      </c>
      <c r="AB16" s="3">
        <f t="shared" si="2"/>
        <v>189</v>
      </c>
      <c r="AC16" s="3">
        <f t="shared" si="7"/>
        <v>655</v>
      </c>
      <c r="AD16" s="3">
        <f t="shared" si="3"/>
        <v>1734</v>
      </c>
      <c r="AE16" s="3">
        <f t="shared" si="3"/>
        <v>779</v>
      </c>
      <c r="AF16" s="3">
        <f t="shared" si="3"/>
        <v>2114</v>
      </c>
    </row>
    <row r="17" spans="1:32" ht="15.75" thickBot="1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P17" s="2">
        <f>D17</f>
        <v>0</v>
      </c>
      <c r="Q17" s="2">
        <f>E17</f>
        <v>0</v>
      </c>
      <c r="R17" s="2">
        <f>F17</f>
        <v>0</v>
      </c>
      <c r="S17" s="2">
        <f>G17</f>
        <v>0</v>
      </c>
      <c r="T17" s="2">
        <f>K17</f>
        <v>0</v>
      </c>
      <c r="U17" s="2">
        <f>L17</f>
        <v>0</v>
      </c>
      <c r="V17" s="2">
        <f>M17</f>
        <v>0</v>
      </c>
      <c r="W17" s="2">
        <f>N17</f>
        <v>0</v>
      </c>
      <c r="Y17" s="3">
        <f t="shared" si="6"/>
        <v>0</v>
      </c>
      <c r="Z17" s="3">
        <f t="shared" si="2"/>
        <v>0</v>
      </c>
      <c r="AA17" s="3">
        <f t="shared" si="2"/>
        <v>0</v>
      </c>
      <c r="AB17" s="3">
        <f t="shared" si="2"/>
        <v>0</v>
      </c>
      <c r="AC17" s="3">
        <f t="shared" si="7"/>
        <v>0</v>
      </c>
      <c r="AD17" s="3">
        <f t="shared" si="3"/>
        <v>0</v>
      </c>
      <c r="AE17" s="3">
        <f t="shared" si="3"/>
        <v>0</v>
      </c>
      <c r="AF17" s="3">
        <f t="shared" si="3"/>
        <v>0</v>
      </c>
    </row>
    <row r="18" spans="1:32" ht="48" customHeight="1" thickBot="1">
      <c r="A18" s="140" t="s">
        <v>15</v>
      </c>
      <c r="B18" s="141"/>
      <c r="C18" s="142"/>
      <c r="D18" s="61" t="s">
        <v>1674</v>
      </c>
      <c r="E18" s="61" t="s">
        <v>1675</v>
      </c>
      <c r="F18" s="61" t="s">
        <v>1676</v>
      </c>
      <c r="G18" s="61" t="s">
        <v>1718</v>
      </c>
      <c r="H18" s="145" t="s">
        <v>15</v>
      </c>
      <c r="I18" s="141"/>
      <c r="J18" s="142"/>
      <c r="K18" s="61" t="s">
        <v>1677</v>
      </c>
      <c r="L18" s="61" t="s">
        <v>1678</v>
      </c>
      <c r="M18" s="61" t="s">
        <v>1679</v>
      </c>
      <c r="N18" s="61" t="s">
        <v>1673</v>
      </c>
      <c r="P18" s="1" t="str">
        <f>REPLACE(D18,11,27,"")</f>
        <v>Quý 3/2017</v>
      </c>
      <c r="Q18" s="1" t="str">
        <f>REPLACE(E18,11,27,"")</f>
        <v>Quý 4/2017</v>
      </c>
      <c r="R18" s="1" t="str">
        <f>REPLACE(F18,11,27,"")</f>
        <v>Quý 1/2018</v>
      </c>
      <c r="S18" s="1" t="str">
        <f>REPLACE(G18,11,27,"")</f>
        <v>Quý 2/2018</v>
      </c>
      <c r="T18" s="1" t="str">
        <f>REPLACE(K18,11,27,"")</f>
        <v>Quý 3/2016</v>
      </c>
      <c r="U18" s="1" t="str">
        <f>REPLACE(L18,11,27,"")</f>
        <v>Quý 4/2016</v>
      </c>
      <c r="V18" s="1" t="str">
        <f>REPLACE(M18,11,27,"")</f>
        <v>Quý 1/2017</v>
      </c>
      <c r="W18" s="1" t="str">
        <f>REPLACE(N18,11,27,"")</f>
        <v>Quý 2/2017</v>
      </c>
      <c r="Y18" s="3" t="str">
        <f>Y1</f>
        <v>Quý 3/2016</v>
      </c>
      <c r="Z18" s="3" t="str">
        <f t="shared" ref="Z18:AF18" si="8">Z1</f>
        <v>Quý 4/2016</v>
      </c>
      <c r="AA18" s="3" t="str">
        <f t="shared" si="8"/>
        <v>Quý 1/2017</v>
      </c>
      <c r="AB18" s="3" t="str">
        <f t="shared" si="8"/>
        <v>Quý 2/2017</v>
      </c>
      <c r="AC18" s="3" t="str">
        <f t="shared" si="8"/>
        <v>Quý 3/2017</v>
      </c>
      <c r="AD18" s="3" t="str">
        <f t="shared" si="8"/>
        <v>Quý 4/2017</v>
      </c>
      <c r="AE18" s="3" t="str">
        <f t="shared" si="8"/>
        <v>Quý 1/2018</v>
      </c>
      <c r="AF18" s="3" t="str">
        <f t="shared" si="8"/>
        <v>Quý 2/2018</v>
      </c>
    </row>
    <row r="19" spans="1:32" ht="15" customHeight="1" thickBot="1">
      <c r="A19" s="135" t="s">
        <v>16</v>
      </c>
      <c r="B19" s="136"/>
      <c r="C19" s="57"/>
      <c r="D19" s="58">
        <v>15102219</v>
      </c>
      <c r="E19" s="58">
        <v>15144937</v>
      </c>
      <c r="F19" s="58">
        <v>13162975</v>
      </c>
      <c r="G19" s="58">
        <v>13272415</v>
      </c>
      <c r="H19" s="135" t="s">
        <v>16</v>
      </c>
      <c r="I19" s="136"/>
      <c r="J19" s="57"/>
      <c r="K19" s="58">
        <v>23024693</v>
      </c>
      <c r="L19" s="58">
        <v>22876206</v>
      </c>
      <c r="M19" s="58">
        <v>17279459</v>
      </c>
      <c r="N19" s="58">
        <v>14938171</v>
      </c>
      <c r="P19" s="2">
        <f t="shared" ref="P19:S38" si="9">REPLACE(D19,1,3,"")/1</f>
        <v>2219</v>
      </c>
      <c r="Q19" s="2">
        <f t="shared" si="9"/>
        <v>44937</v>
      </c>
      <c r="R19" s="2">
        <f t="shared" si="9"/>
        <v>62975</v>
      </c>
      <c r="S19" s="2">
        <f t="shared" si="9"/>
        <v>72415</v>
      </c>
      <c r="T19" s="2">
        <f t="shared" ref="T19:W38" si="10">REPLACE(K19,1,3,"")/1</f>
        <v>24693</v>
      </c>
      <c r="U19" s="2">
        <f t="shared" si="10"/>
        <v>76206</v>
      </c>
      <c r="V19" s="2">
        <f t="shared" si="10"/>
        <v>79459</v>
      </c>
      <c r="W19" s="2">
        <f t="shared" si="10"/>
        <v>38171</v>
      </c>
      <c r="Y19" s="3">
        <f t="shared" si="6"/>
        <v>23024693</v>
      </c>
      <c r="Z19" s="3">
        <f t="shared" si="6"/>
        <v>22876206</v>
      </c>
      <c r="AA19" s="3">
        <f t="shared" si="6"/>
        <v>17279459</v>
      </c>
      <c r="AB19" s="3">
        <f t="shared" si="6"/>
        <v>14938171</v>
      </c>
      <c r="AC19" s="3">
        <f t="shared" si="7"/>
        <v>15102219</v>
      </c>
      <c r="AD19" s="3">
        <f t="shared" si="7"/>
        <v>15144937</v>
      </c>
      <c r="AE19" s="3">
        <f t="shared" si="7"/>
        <v>13162975</v>
      </c>
      <c r="AF19" s="3">
        <f t="shared" si="7"/>
        <v>13272415</v>
      </c>
    </row>
    <row r="20" spans="1:32" ht="61.5" customHeight="1" thickBot="1">
      <c r="A20" s="127" t="s">
        <v>17</v>
      </c>
      <c r="B20" s="128"/>
      <c r="C20" s="57"/>
      <c r="D20" s="59">
        <v>4765527</v>
      </c>
      <c r="E20" s="59">
        <v>7417111</v>
      </c>
      <c r="F20" s="59">
        <v>4391061</v>
      </c>
      <c r="G20" s="59">
        <v>5518646</v>
      </c>
      <c r="H20" s="127" t="s">
        <v>17</v>
      </c>
      <c r="I20" s="128"/>
      <c r="J20" s="57"/>
      <c r="K20" s="59">
        <v>11723007</v>
      </c>
      <c r="L20" s="59">
        <v>13148938</v>
      </c>
      <c r="M20" s="59">
        <v>7047714</v>
      </c>
      <c r="N20" s="59">
        <v>6034414</v>
      </c>
      <c r="P20" s="2">
        <f t="shared" si="9"/>
        <v>5527</v>
      </c>
      <c r="Q20" s="2">
        <f t="shared" si="9"/>
        <v>7111</v>
      </c>
      <c r="R20" s="2">
        <f t="shared" si="9"/>
        <v>1061</v>
      </c>
      <c r="S20" s="2">
        <f t="shared" si="9"/>
        <v>8646</v>
      </c>
      <c r="T20" s="2">
        <f t="shared" si="10"/>
        <v>23007</v>
      </c>
      <c r="U20" s="2">
        <f t="shared" si="10"/>
        <v>48938</v>
      </c>
      <c r="V20" s="2">
        <f t="shared" si="10"/>
        <v>7714</v>
      </c>
      <c r="W20" s="2">
        <f t="shared" si="10"/>
        <v>4414</v>
      </c>
      <c r="Y20" s="3">
        <f t="shared" si="6"/>
        <v>11723007</v>
      </c>
      <c r="Z20" s="3">
        <f t="shared" si="6"/>
        <v>13148938</v>
      </c>
      <c r="AA20" s="3">
        <f t="shared" si="6"/>
        <v>7047714</v>
      </c>
      <c r="AB20" s="3">
        <f t="shared" si="6"/>
        <v>6034414</v>
      </c>
      <c r="AC20" s="3">
        <f t="shared" si="7"/>
        <v>4765527</v>
      </c>
      <c r="AD20" s="3">
        <f t="shared" si="7"/>
        <v>7417111</v>
      </c>
      <c r="AE20" s="3">
        <f t="shared" si="7"/>
        <v>4391061</v>
      </c>
      <c r="AF20" s="3">
        <f t="shared" si="7"/>
        <v>5518646</v>
      </c>
    </row>
    <row r="21" spans="1:32" ht="30" customHeight="1" thickBot="1">
      <c r="A21" s="127" t="s">
        <v>18</v>
      </c>
      <c r="B21" s="128"/>
      <c r="C21" s="57"/>
      <c r="D21" s="59">
        <v>1670813</v>
      </c>
      <c r="E21" s="59">
        <v>640069</v>
      </c>
      <c r="F21" s="59">
        <v>1153648</v>
      </c>
      <c r="G21" s="59">
        <v>579348</v>
      </c>
      <c r="H21" s="127" t="s">
        <v>18</v>
      </c>
      <c r="I21" s="128"/>
      <c r="J21" s="57"/>
      <c r="K21" s="59">
        <v>3351342</v>
      </c>
      <c r="L21" s="59">
        <v>1771012</v>
      </c>
      <c r="M21" s="59">
        <v>1655836</v>
      </c>
      <c r="N21" s="59">
        <v>631855</v>
      </c>
      <c r="P21" s="2">
        <f t="shared" si="9"/>
        <v>813</v>
      </c>
      <c r="Q21" s="2">
        <f t="shared" si="9"/>
        <v>69</v>
      </c>
      <c r="R21" s="2">
        <f t="shared" si="9"/>
        <v>3648</v>
      </c>
      <c r="S21" s="2">
        <f t="shared" si="9"/>
        <v>348</v>
      </c>
      <c r="T21" s="2">
        <f t="shared" si="10"/>
        <v>1342</v>
      </c>
      <c r="U21" s="2">
        <f t="shared" si="10"/>
        <v>1012</v>
      </c>
      <c r="V21" s="2">
        <f t="shared" si="10"/>
        <v>5836</v>
      </c>
      <c r="W21" s="2">
        <f t="shared" si="10"/>
        <v>855</v>
      </c>
      <c r="Y21" s="3">
        <f t="shared" si="6"/>
        <v>3351342</v>
      </c>
      <c r="Z21" s="3">
        <f t="shared" si="6"/>
        <v>1771012</v>
      </c>
      <c r="AA21" s="3">
        <f t="shared" si="6"/>
        <v>1655836</v>
      </c>
      <c r="AB21" s="3">
        <f t="shared" si="6"/>
        <v>631855</v>
      </c>
      <c r="AC21" s="3">
        <f t="shared" si="7"/>
        <v>1670813</v>
      </c>
      <c r="AD21" s="3">
        <f t="shared" si="7"/>
        <v>640069</v>
      </c>
      <c r="AE21" s="3">
        <f t="shared" si="7"/>
        <v>1153648</v>
      </c>
      <c r="AF21" s="3">
        <f t="shared" si="7"/>
        <v>579348</v>
      </c>
    </row>
    <row r="22" spans="1:32" ht="30" customHeight="1" thickBot="1">
      <c r="A22" s="127" t="s">
        <v>19</v>
      </c>
      <c r="B22" s="128"/>
      <c r="C22" s="57"/>
      <c r="D22" s="59">
        <v>3792581</v>
      </c>
      <c r="E22" s="59">
        <v>2247100</v>
      </c>
      <c r="F22" s="59">
        <v>2108580</v>
      </c>
      <c r="G22" s="59">
        <v>1519957</v>
      </c>
      <c r="H22" s="127" t="s">
        <v>19</v>
      </c>
      <c r="I22" s="128"/>
      <c r="J22" s="57"/>
      <c r="K22" s="59">
        <v>2217130</v>
      </c>
      <c r="L22" s="59">
        <v>2277055</v>
      </c>
      <c r="M22" s="59">
        <v>2312501</v>
      </c>
      <c r="N22" s="59">
        <v>2591568</v>
      </c>
      <c r="P22" s="2">
        <f t="shared" si="9"/>
        <v>2581</v>
      </c>
      <c r="Q22" s="2">
        <f t="shared" si="9"/>
        <v>7100</v>
      </c>
      <c r="R22" s="2">
        <f t="shared" si="9"/>
        <v>8580</v>
      </c>
      <c r="S22" s="2">
        <f t="shared" si="9"/>
        <v>9957</v>
      </c>
      <c r="T22" s="2">
        <f t="shared" si="10"/>
        <v>7130</v>
      </c>
      <c r="U22" s="2">
        <f t="shared" si="10"/>
        <v>7055</v>
      </c>
      <c r="V22" s="2">
        <f t="shared" si="10"/>
        <v>2501</v>
      </c>
      <c r="W22" s="2">
        <f t="shared" si="10"/>
        <v>1568</v>
      </c>
      <c r="Y22" s="3">
        <f t="shared" si="6"/>
        <v>2217130</v>
      </c>
      <c r="Z22" s="3">
        <f t="shared" si="6"/>
        <v>2277055</v>
      </c>
      <c r="AA22" s="3">
        <f t="shared" si="6"/>
        <v>2312501</v>
      </c>
      <c r="AB22" s="3">
        <f t="shared" si="6"/>
        <v>2591568</v>
      </c>
      <c r="AC22" s="3">
        <f t="shared" si="7"/>
        <v>3792581</v>
      </c>
      <c r="AD22" s="3">
        <f t="shared" si="7"/>
        <v>2247100</v>
      </c>
      <c r="AE22" s="3">
        <f t="shared" si="7"/>
        <v>2108580</v>
      </c>
      <c r="AF22" s="3">
        <f t="shared" si="7"/>
        <v>1519957</v>
      </c>
    </row>
    <row r="23" spans="1:32" ht="15" customHeight="1" thickBot="1">
      <c r="A23" s="127" t="s">
        <v>20</v>
      </c>
      <c r="B23" s="128"/>
      <c r="C23" s="57"/>
      <c r="D23" s="59">
        <v>4392711</v>
      </c>
      <c r="E23" s="59">
        <v>4333097</v>
      </c>
      <c r="F23" s="59">
        <v>4908140</v>
      </c>
      <c r="G23" s="59">
        <v>4943605</v>
      </c>
      <c r="H23" s="127" t="s">
        <v>20</v>
      </c>
      <c r="I23" s="128"/>
      <c r="J23" s="57"/>
      <c r="K23" s="59">
        <v>5395832</v>
      </c>
      <c r="L23" s="59">
        <v>5389531</v>
      </c>
      <c r="M23" s="59">
        <v>5884099</v>
      </c>
      <c r="N23" s="59">
        <v>5245554</v>
      </c>
      <c r="P23" s="2">
        <f t="shared" si="9"/>
        <v>2711</v>
      </c>
      <c r="Q23" s="2">
        <f t="shared" si="9"/>
        <v>3097</v>
      </c>
      <c r="R23" s="2">
        <f t="shared" si="9"/>
        <v>8140</v>
      </c>
      <c r="S23" s="2">
        <f t="shared" si="9"/>
        <v>3605</v>
      </c>
      <c r="T23" s="2">
        <f t="shared" si="10"/>
        <v>5832</v>
      </c>
      <c r="U23" s="2">
        <f t="shared" si="10"/>
        <v>9531</v>
      </c>
      <c r="V23" s="2">
        <f t="shared" si="10"/>
        <v>4099</v>
      </c>
      <c r="W23" s="2">
        <f t="shared" si="10"/>
        <v>5554</v>
      </c>
      <c r="Y23" s="3">
        <f t="shared" si="6"/>
        <v>5395832</v>
      </c>
      <c r="Z23" s="3">
        <f t="shared" si="6"/>
        <v>5389531</v>
      </c>
      <c r="AA23" s="3">
        <f t="shared" si="6"/>
        <v>5884099</v>
      </c>
      <c r="AB23" s="3">
        <f t="shared" si="6"/>
        <v>5245554</v>
      </c>
      <c r="AC23" s="3">
        <f t="shared" si="7"/>
        <v>4392711</v>
      </c>
      <c r="AD23" s="3">
        <f t="shared" si="7"/>
        <v>4333097</v>
      </c>
      <c r="AE23" s="3">
        <f t="shared" si="7"/>
        <v>4908140</v>
      </c>
      <c r="AF23" s="3">
        <f t="shared" si="7"/>
        <v>4943605</v>
      </c>
    </row>
    <row r="24" spans="1:32" ht="30" customHeight="1" thickBot="1">
      <c r="A24" s="127" t="s">
        <v>21</v>
      </c>
      <c r="B24" s="128"/>
      <c r="C24" s="57"/>
      <c r="D24" s="59">
        <v>480587</v>
      </c>
      <c r="E24" s="59">
        <v>507560</v>
      </c>
      <c r="F24" s="59">
        <v>601546</v>
      </c>
      <c r="G24" s="59">
        <v>710859</v>
      </c>
      <c r="H24" s="127" t="s">
        <v>21</v>
      </c>
      <c r="I24" s="128"/>
      <c r="J24" s="57"/>
      <c r="K24" s="59">
        <v>337382</v>
      </c>
      <c r="L24" s="59">
        <v>289670</v>
      </c>
      <c r="M24" s="59">
        <v>379309</v>
      </c>
      <c r="N24" s="59">
        <v>434780</v>
      </c>
      <c r="P24" s="2">
        <f t="shared" si="9"/>
        <v>587</v>
      </c>
      <c r="Q24" s="2">
        <f t="shared" si="9"/>
        <v>560</v>
      </c>
      <c r="R24" s="2">
        <f t="shared" si="9"/>
        <v>546</v>
      </c>
      <c r="S24" s="2">
        <f t="shared" si="9"/>
        <v>859</v>
      </c>
      <c r="T24" s="2">
        <f t="shared" si="10"/>
        <v>382</v>
      </c>
      <c r="U24" s="2">
        <f t="shared" si="10"/>
        <v>670</v>
      </c>
      <c r="V24" s="2">
        <f t="shared" si="10"/>
        <v>309</v>
      </c>
      <c r="W24" s="2">
        <f t="shared" si="10"/>
        <v>780</v>
      </c>
      <c r="Y24" s="3">
        <f t="shared" si="6"/>
        <v>337382</v>
      </c>
      <c r="Z24" s="3">
        <f t="shared" si="6"/>
        <v>289670</v>
      </c>
      <c r="AA24" s="3">
        <f t="shared" si="6"/>
        <v>379309</v>
      </c>
      <c r="AB24" s="3">
        <f t="shared" si="6"/>
        <v>434780</v>
      </c>
      <c r="AC24" s="3">
        <f t="shared" si="7"/>
        <v>480587</v>
      </c>
      <c r="AD24" s="3">
        <f t="shared" si="7"/>
        <v>507560</v>
      </c>
      <c r="AE24" s="3">
        <f t="shared" si="7"/>
        <v>601546</v>
      </c>
      <c r="AF24" s="3">
        <f t="shared" si="7"/>
        <v>710859</v>
      </c>
    </row>
    <row r="25" spans="1:32" ht="15" customHeight="1" thickBot="1">
      <c r="A25" s="137" t="s">
        <v>22</v>
      </c>
      <c r="B25" s="138"/>
      <c r="C25" s="57"/>
      <c r="D25" s="58">
        <v>50995654</v>
      </c>
      <c r="E25" s="58">
        <v>48383585</v>
      </c>
      <c r="F25" s="58">
        <v>48645033</v>
      </c>
      <c r="G25" s="58">
        <v>50881027</v>
      </c>
      <c r="H25" s="137" t="s">
        <v>22</v>
      </c>
      <c r="I25" s="138"/>
      <c r="J25" s="57"/>
      <c r="K25" s="58">
        <v>50154501</v>
      </c>
      <c r="L25" s="58">
        <v>50162832</v>
      </c>
      <c r="M25" s="58">
        <v>50324080</v>
      </c>
      <c r="N25" s="58">
        <v>50539998</v>
      </c>
      <c r="P25" s="2">
        <f t="shared" si="9"/>
        <v>95654</v>
      </c>
      <c r="Q25" s="2">
        <f t="shared" si="9"/>
        <v>83585</v>
      </c>
      <c r="R25" s="2">
        <f t="shared" si="9"/>
        <v>45033</v>
      </c>
      <c r="S25" s="2">
        <f t="shared" si="9"/>
        <v>81027</v>
      </c>
      <c r="T25" s="2">
        <f t="shared" si="10"/>
        <v>54501</v>
      </c>
      <c r="U25" s="2">
        <f t="shared" si="10"/>
        <v>62832</v>
      </c>
      <c r="V25" s="2">
        <f t="shared" si="10"/>
        <v>24080</v>
      </c>
      <c r="W25" s="2">
        <f t="shared" si="10"/>
        <v>39998</v>
      </c>
      <c r="Y25" s="3">
        <f t="shared" si="6"/>
        <v>50154501</v>
      </c>
      <c r="Z25" s="3">
        <f t="shared" si="6"/>
        <v>50162832</v>
      </c>
      <c r="AA25" s="3">
        <f t="shared" si="6"/>
        <v>50324080</v>
      </c>
      <c r="AB25" s="3">
        <f t="shared" si="6"/>
        <v>50539998</v>
      </c>
      <c r="AC25" s="3">
        <f t="shared" si="7"/>
        <v>50995654</v>
      </c>
      <c r="AD25" s="3">
        <f t="shared" si="7"/>
        <v>48383585</v>
      </c>
      <c r="AE25" s="3">
        <f t="shared" si="7"/>
        <v>48645033</v>
      </c>
      <c r="AF25" s="3">
        <f t="shared" si="7"/>
        <v>50881027</v>
      </c>
    </row>
    <row r="26" spans="1:32" ht="15" customHeight="1" thickBot="1">
      <c r="A26" s="127" t="s">
        <v>23</v>
      </c>
      <c r="B26" s="128"/>
      <c r="C26" s="57"/>
      <c r="D26" s="59">
        <v>28873382</v>
      </c>
      <c r="E26" s="59">
        <v>29829534</v>
      </c>
      <c r="F26" s="59">
        <v>29273029</v>
      </c>
      <c r="G26" s="59">
        <v>29072980</v>
      </c>
      <c r="H26" s="127" t="s">
        <v>23</v>
      </c>
      <c r="I26" s="128"/>
      <c r="J26" s="57"/>
      <c r="K26" s="59">
        <v>29320770</v>
      </c>
      <c r="L26" s="59">
        <v>29821492</v>
      </c>
      <c r="M26" s="59">
        <v>29292871</v>
      </c>
      <c r="N26" s="59">
        <v>29261084</v>
      </c>
      <c r="P26" s="2">
        <f t="shared" si="9"/>
        <v>73382</v>
      </c>
      <c r="Q26" s="2">
        <f t="shared" si="9"/>
        <v>29534</v>
      </c>
      <c r="R26" s="2">
        <f t="shared" si="9"/>
        <v>73029</v>
      </c>
      <c r="S26" s="2">
        <f t="shared" si="9"/>
        <v>72980</v>
      </c>
      <c r="T26" s="2">
        <f t="shared" si="10"/>
        <v>20770</v>
      </c>
      <c r="U26" s="2">
        <f t="shared" si="10"/>
        <v>21492</v>
      </c>
      <c r="V26" s="2">
        <f t="shared" si="10"/>
        <v>92871</v>
      </c>
      <c r="W26" s="2">
        <f t="shared" si="10"/>
        <v>61084</v>
      </c>
      <c r="Y26" s="3">
        <f t="shared" si="6"/>
        <v>29320770</v>
      </c>
      <c r="Z26" s="3">
        <f t="shared" si="6"/>
        <v>29821492</v>
      </c>
      <c r="AA26" s="3">
        <f t="shared" si="6"/>
        <v>29292871</v>
      </c>
      <c r="AB26" s="3">
        <f t="shared" si="6"/>
        <v>29261084</v>
      </c>
      <c r="AC26" s="3">
        <f t="shared" si="7"/>
        <v>28873382</v>
      </c>
      <c r="AD26" s="3">
        <f t="shared" si="7"/>
        <v>29829534</v>
      </c>
      <c r="AE26" s="3">
        <f t="shared" si="7"/>
        <v>29273029</v>
      </c>
      <c r="AF26" s="3">
        <f t="shared" si="7"/>
        <v>29072980</v>
      </c>
    </row>
    <row r="27" spans="1:32" ht="15.75" customHeight="1" thickBot="1">
      <c r="A27" s="127" t="s">
        <v>24</v>
      </c>
      <c r="B27" s="128"/>
      <c r="C27" s="57"/>
      <c r="D27" s="60"/>
      <c r="E27" s="60"/>
      <c r="F27" s="60"/>
      <c r="G27" s="60"/>
      <c r="H27" s="127" t="s">
        <v>24</v>
      </c>
      <c r="I27" s="128"/>
      <c r="J27" s="57"/>
      <c r="K27" s="60"/>
      <c r="L27" s="60"/>
      <c r="M27" s="60"/>
      <c r="N27" s="60"/>
      <c r="P27" s="2" t="e">
        <f t="shared" si="9"/>
        <v>#VALUE!</v>
      </c>
      <c r="Q27" s="2" t="e">
        <f t="shared" si="9"/>
        <v>#VALUE!</v>
      </c>
      <c r="R27" s="2" t="e">
        <f t="shared" si="9"/>
        <v>#VALUE!</v>
      </c>
      <c r="S27" s="2" t="e">
        <f t="shared" si="9"/>
        <v>#VALUE!</v>
      </c>
      <c r="T27" s="2" t="e">
        <f t="shared" si="10"/>
        <v>#VALUE!</v>
      </c>
      <c r="U27" s="2" t="e">
        <f t="shared" si="10"/>
        <v>#VALUE!</v>
      </c>
      <c r="V27" s="2" t="e">
        <f t="shared" si="10"/>
        <v>#VALUE!</v>
      </c>
      <c r="W27" s="2" t="e">
        <f t="shared" si="10"/>
        <v>#VALUE!</v>
      </c>
      <c r="Y27" s="3">
        <f t="shared" si="6"/>
        <v>0</v>
      </c>
      <c r="Z27" s="3">
        <f t="shared" si="6"/>
        <v>0</v>
      </c>
      <c r="AA27" s="3">
        <f t="shared" si="6"/>
        <v>0</v>
      </c>
      <c r="AB27" s="3">
        <f t="shared" si="6"/>
        <v>0</v>
      </c>
      <c r="AC27" s="3">
        <f t="shared" si="7"/>
        <v>0</v>
      </c>
      <c r="AD27" s="3">
        <f t="shared" si="7"/>
        <v>0</v>
      </c>
      <c r="AE27" s="3">
        <f t="shared" si="7"/>
        <v>0</v>
      </c>
      <c r="AF27" s="3">
        <f t="shared" si="7"/>
        <v>0</v>
      </c>
    </row>
    <row r="28" spans="1:32" ht="30" customHeight="1" thickBot="1">
      <c r="A28" s="127" t="s">
        <v>25</v>
      </c>
      <c r="B28" s="128"/>
      <c r="C28" s="57"/>
      <c r="D28" s="59">
        <v>13461529</v>
      </c>
      <c r="E28" s="59">
        <v>11338355</v>
      </c>
      <c r="F28" s="59">
        <v>11859535</v>
      </c>
      <c r="G28" s="59">
        <v>14421882</v>
      </c>
      <c r="H28" s="127" t="s">
        <v>25</v>
      </c>
      <c r="I28" s="128"/>
      <c r="J28" s="57"/>
      <c r="K28" s="59">
        <v>11968166</v>
      </c>
      <c r="L28" s="59">
        <v>12240702</v>
      </c>
      <c r="M28" s="59">
        <v>12565339</v>
      </c>
      <c r="N28" s="59">
        <v>12910875</v>
      </c>
      <c r="P28" s="2">
        <f t="shared" si="9"/>
        <v>61529</v>
      </c>
      <c r="Q28" s="2">
        <f t="shared" si="9"/>
        <v>38355</v>
      </c>
      <c r="R28" s="2">
        <f t="shared" si="9"/>
        <v>59535</v>
      </c>
      <c r="S28" s="2">
        <f t="shared" si="9"/>
        <v>21882</v>
      </c>
      <c r="T28" s="2">
        <f t="shared" si="10"/>
        <v>68166</v>
      </c>
      <c r="U28" s="2">
        <f t="shared" si="10"/>
        <v>40702</v>
      </c>
      <c r="V28" s="2">
        <f t="shared" si="10"/>
        <v>65339</v>
      </c>
      <c r="W28" s="2">
        <f t="shared" si="10"/>
        <v>10875</v>
      </c>
      <c r="Y28" s="3">
        <f t="shared" si="6"/>
        <v>11968166</v>
      </c>
      <c r="Z28" s="3">
        <f t="shared" si="6"/>
        <v>12240702</v>
      </c>
      <c r="AA28" s="3">
        <f t="shared" si="6"/>
        <v>12565339</v>
      </c>
      <c r="AB28" s="3">
        <f t="shared" si="6"/>
        <v>12910875</v>
      </c>
      <c r="AC28" s="3">
        <f t="shared" si="7"/>
        <v>13461529</v>
      </c>
      <c r="AD28" s="3">
        <f t="shared" si="7"/>
        <v>11338355</v>
      </c>
      <c r="AE28" s="3">
        <f t="shared" si="7"/>
        <v>11859535</v>
      </c>
      <c r="AF28" s="3">
        <f t="shared" si="7"/>
        <v>14421882</v>
      </c>
    </row>
    <row r="29" spans="1:32" ht="15" customHeight="1" thickBot="1">
      <c r="A29" s="137" t="s">
        <v>26</v>
      </c>
      <c r="B29" s="138"/>
      <c r="C29" s="57"/>
      <c r="D29" s="58">
        <v>66097873</v>
      </c>
      <c r="E29" s="58">
        <v>63528522</v>
      </c>
      <c r="F29" s="58">
        <v>61808008</v>
      </c>
      <c r="G29" s="58">
        <v>64153442</v>
      </c>
      <c r="H29" s="137" t="s">
        <v>26</v>
      </c>
      <c r="I29" s="138"/>
      <c r="J29" s="57"/>
      <c r="K29" s="58">
        <v>73179194</v>
      </c>
      <c r="L29" s="58">
        <v>73039038</v>
      </c>
      <c r="M29" s="58">
        <v>67603539</v>
      </c>
      <c r="N29" s="58">
        <v>65478169</v>
      </c>
      <c r="P29" s="2">
        <f t="shared" si="9"/>
        <v>97873</v>
      </c>
      <c r="Q29" s="2">
        <f t="shared" si="9"/>
        <v>28522</v>
      </c>
      <c r="R29" s="2">
        <f t="shared" si="9"/>
        <v>8008</v>
      </c>
      <c r="S29" s="2">
        <f t="shared" si="9"/>
        <v>53442</v>
      </c>
      <c r="T29" s="2">
        <f t="shared" si="10"/>
        <v>79194</v>
      </c>
      <c r="U29" s="2">
        <f t="shared" si="10"/>
        <v>39038</v>
      </c>
      <c r="V29" s="2">
        <f t="shared" si="10"/>
        <v>3539</v>
      </c>
      <c r="W29" s="2">
        <f t="shared" si="10"/>
        <v>78169</v>
      </c>
      <c r="Y29" s="3">
        <f t="shared" si="6"/>
        <v>73179194</v>
      </c>
      <c r="Z29" s="3">
        <f t="shared" si="6"/>
        <v>73039038</v>
      </c>
      <c r="AA29" s="3">
        <f t="shared" si="6"/>
        <v>67603539</v>
      </c>
      <c r="AB29" s="3">
        <f t="shared" si="6"/>
        <v>65478169</v>
      </c>
      <c r="AC29" s="3">
        <f t="shared" si="7"/>
        <v>66097873</v>
      </c>
      <c r="AD29" s="3">
        <f t="shared" si="7"/>
        <v>63528522</v>
      </c>
      <c r="AE29" s="3">
        <f t="shared" si="7"/>
        <v>61808008</v>
      </c>
      <c r="AF29" s="3">
        <f t="shared" si="7"/>
        <v>64153442</v>
      </c>
    </row>
    <row r="30" spans="1:32" ht="15" customHeight="1" thickBot="1">
      <c r="A30" s="137" t="s">
        <v>27</v>
      </c>
      <c r="B30" s="138"/>
      <c r="C30" s="57"/>
      <c r="D30" s="58">
        <v>41031792</v>
      </c>
      <c r="E30" s="58">
        <v>43303327</v>
      </c>
      <c r="F30" s="58">
        <v>42228075</v>
      </c>
      <c r="G30" s="58">
        <v>42136814</v>
      </c>
      <c r="H30" s="137" t="s">
        <v>27</v>
      </c>
      <c r="I30" s="138"/>
      <c r="J30" s="57"/>
      <c r="K30" s="58">
        <v>49828370</v>
      </c>
      <c r="L30" s="58">
        <v>52726413</v>
      </c>
      <c r="M30" s="58">
        <v>47028003</v>
      </c>
      <c r="N30" s="58">
        <v>41506876</v>
      </c>
      <c r="P30" s="2">
        <f t="shared" si="9"/>
        <v>31792</v>
      </c>
      <c r="Q30" s="2">
        <f t="shared" si="9"/>
        <v>3327</v>
      </c>
      <c r="R30" s="2">
        <f t="shared" si="9"/>
        <v>28075</v>
      </c>
      <c r="S30" s="2">
        <f t="shared" si="9"/>
        <v>36814</v>
      </c>
      <c r="T30" s="2">
        <f t="shared" si="10"/>
        <v>28370</v>
      </c>
      <c r="U30" s="2">
        <f t="shared" si="10"/>
        <v>26413</v>
      </c>
      <c r="V30" s="2">
        <f t="shared" si="10"/>
        <v>28003</v>
      </c>
      <c r="W30" s="2">
        <f t="shared" si="10"/>
        <v>6876</v>
      </c>
      <c r="Y30" s="3">
        <f t="shared" si="6"/>
        <v>49828370</v>
      </c>
      <c r="Z30" s="3">
        <f t="shared" si="6"/>
        <v>52726413</v>
      </c>
      <c r="AA30" s="3">
        <f t="shared" si="6"/>
        <v>47028003</v>
      </c>
      <c r="AB30" s="3">
        <f t="shared" si="6"/>
        <v>41506876</v>
      </c>
      <c r="AC30" s="3">
        <f t="shared" si="7"/>
        <v>41031792</v>
      </c>
      <c r="AD30" s="3">
        <f t="shared" si="7"/>
        <v>43303327</v>
      </c>
      <c r="AE30" s="3">
        <f t="shared" si="7"/>
        <v>42228075</v>
      </c>
      <c r="AF30" s="3">
        <f t="shared" si="7"/>
        <v>42136814</v>
      </c>
    </row>
    <row r="31" spans="1:32" ht="15" customHeight="1" thickBot="1">
      <c r="A31" s="127" t="s">
        <v>28</v>
      </c>
      <c r="B31" s="128"/>
      <c r="C31" s="57"/>
      <c r="D31" s="59">
        <v>12451541</v>
      </c>
      <c r="E31" s="59">
        <v>15532987</v>
      </c>
      <c r="F31" s="59">
        <v>14564688</v>
      </c>
      <c r="G31" s="59">
        <v>13525686</v>
      </c>
      <c r="H31" s="127" t="s">
        <v>28</v>
      </c>
      <c r="I31" s="128"/>
      <c r="J31" s="57"/>
      <c r="K31" s="59">
        <v>15910020</v>
      </c>
      <c r="L31" s="59">
        <v>17898443</v>
      </c>
      <c r="M31" s="59">
        <v>12322024</v>
      </c>
      <c r="N31" s="59">
        <v>13493340</v>
      </c>
      <c r="P31" s="2">
        <f t="shared" si="9"/>
        <v>51541</v>
      </c>
      <c r="Q31" s="2">
        <f t="shared" si="9"/>
        <v>32987</v>
      </c>
      <c r="R31" s="2">
        <f t="shared" si="9"/>
        <v>64688</v>
      </c>
      <c r="S31" s="2">
        <f t="shared" si="9"/>
        <v>25686</v>
      </c>
      <c r="T31" s="2">
        <f t="shared" si="10"/>
        <v>10020</v>
      </c>
      <c r="U31" s="2">
        <f t="shared" si="10"/>
        <v>98443</v>
      </c>
      <c r="V31" s="2">
        <f t="shared" si="10"/>
        <v>22024</v>
      </c>
      <c r="W31" s="2">
        <f t="shared" si="10"/>
        <v>93340</v>
      </c>
      <c r="Y31" s="3">
        <f t="shared" si="6"/>
        <v>15910020</v>
      </c>
      <c r="Z31" s="3">
        <f t="shared" si="6"/>
        <v>17898443</v>
      </c>
      <c r="AA31" s="3">
        <f t="shared" si="6"/>
        <v>12322024</v>
      </c>
      <c r="AB31" s="3">
        <f t="shared" si="6"/>
        <v>13493340</v>
      </c>
      <c r="AC31" s="3">
        <f t="shared" si="7"/>
        <v>12451541</v>
      </c>
      <c r="AD31" s="3">
        <f t="shared" si="7"/>
        <v>15532987</v>
      </c>
      <c r="AE31" s="3">
        <f t="shared" si="7"/>
        <v>14564688</v>
      </c>
      <c r="AF31" s="3">
        <f t="shared" si="7"/>
        <v>13525686</v>
      </c>
    </row>
    <row r="32" spans="1:32" ht="15" customHeight="1" thickBot="1">
      <c r="A32" s="127" t="s">
        <v>29</v>
      </c>
      <c r="B32" s="128"/>
      <c r="C32" s="57"/>
      <c r="D32" s="59">
        <v>28580251</v>
      </c>
      <c r="E32" s="59">
        <v>27770340</v>
      </c>
      <c r="F32" s="59">
        <v>27663387</v>
      </c>
      <c r="G32" s="59">
        <v>28611128</v>
      </c>
      <c r="H32" s="127" t="s">
        <v>29</v>
      </c>
      <c r="I32" s="128"/>
      <c r="J32" s="57"/>
      <c r="K32" s="59">
        <v>33918350</v>
      </c>
      <c r="L32" s="59">
        <v>34827970</v>
      </c>
      <c r="M32" s="59">
        <v>34705979</v>
      </c>
      <c r="N32" s="59">
        <v>28013536</v>
      </c>
      <c r="P32" s="2">
        <f t="shared" si="9"/>
        <v>80251</v>
      </c>
      <c r="Q32" s="2">
        <f t="shared" si="9"/>
        <v>70340</v>
      </c>
      <c r="R32" s="2">
        <f t="shared" si="9"/>
        <v>63387</v>
      </c>
      <c r="S32" s="2">
        <f t="shared" si="9"/>
        <v>11128</v>
      </c>
      <c r="T32" s="2">
        <f t="shared" si="10"/>
        <v>18350</v>
      </c>
      <c r="U32" s="2">
        <f t="shared" si="10"/>
        <v>27970</v>
      </c>
      <c r="V32" s="2">
        <f t="shared" si="10"/>
        <v>5979</v>
      </c>
      <c r="W32" s="2">
        <f t="shared" si="10"/>
        <v>13536</v>
      </c>
      <c r="Y32" s="3">
        <f t="shared" si="6"/>
        <v>33918350</v>
      </c>
      <c r="Z32" s="3">
        <f t="shared" si="6"/>
        <v>34827970</v>
      </c>
      <c r="AA32" s="3">
        <f t="shared" si="6"/>
        <v>34705979</v>
      </c>
      <c r="AB32" s="3">
        <f t="shared" si="6"/>
        <v>28013536</v>
      </c>
      <c r="AC32" s="3">
        <f t="shared" si="7"/>
        <v>28580251</v>
      </c>
      <c r="AD32" s="3">
        <f t="shared" si="7"/>
        <v>27770340</v>
      </c>
      <c r="AE32" s="3">
        <f t="shared" si="7"/>
        <v>27663387</v>
      </c>
      <c r="AF32" s="3">
        <f t="shared" si="7"/>
        <v>28611128</v>
      </c>
    </row>
    <row r="33" spans="1:32" ht="15" customHeight="1" thickBot="1">
      <c r="A33" s="137" t="s">
        <v>30</v>
      </c>
      <c r="B33" s="138"/>
      <c r="C33" s="57"/>
      <c r="D33" s="58">
        <v>25066081</v>
      </c>
      <c r="E33" s="58">
        <v>20225195</v>
      </c>
      <c r="F33" s="58">
        <v>19579933</v>
      </c>
      <c r="G33" s="58">
        <v>22016628</v>
      </c>
      <c r="H33" s="137" t="s">
        <v>30</v>
      </c>
      <c r="I33" s="138"/>
      <c r="J33" s="57"/>
      <c r="K33" s="58">
        <v>23350824</v>
      </c>
      <c r="L33" s="58">
        <v>20312625</v>
      </c>
      <c r="M33" s="58">
        <v>20575536</v>
      </c>
      <c r="N33" s="58">
        <v>23971293</v>
      </c>
      <c r="P33" s="2">
        <f t="shared" si="9"/>
        <v>66081</v>
      </c>
      <c r="Q33" s="2">
        <f t="shared" si="9"/>
        <v>25195</v>
      </c>
      <c r="R33" s="2">
        <f t="shared" si="9"/>
        <v>79933</v>
      </c>
      <c r="S33" s="2">
        <f t="shared" si="9"/>
        <v>16628</v>
      </c>
      <c r="T33" s="2">
        <f t="shared" si="10"/>
        <v>50824</v>
      </c>
      <c r="U33" s="2">
        <f t="shared" si="10"/>
        <v>12625</v>
      </c>
      <c r="V33" s="2">
        <f t="shared" si="10"/>
        <v>75536</v>
      </c>
      <c r="W33" s="2">
        <f t="shared" si="10"/>
        <v>71293</v>
      </c>
      <c r="Y33" s="3">
        <f t="shared" si="6"/>
        <v>23350824</v>
      </c>
      <c r="Z33" s="3">
        <f t="shared" si="6"/>
        <v>20312625</v>
      </c>
      <c r="AA33" s="3">
        <f t="shared" si="6"/>
        <v>20575536</v>
      </c>
      <c r="AB33" s="3">
        <f t="shared" si="6"/>
        <v>23971293</v>
      </c>
      <c r="AC33" s="3">
        <f t="shared" si="7"/>
        <v>25066081</v>
      </c>
      <c r="AD33" s="3">
        <f t="shared" si="7"/>
        <v>20225195</v>
      </c>
      <c r="AE33" s="3">
        <f t="shared" si="7"/>
        <v>19579933</v>
      </c>
      <c r="AF33" s="3">
        <f t="shared" si="7"/>
        <v>22016628</v>
      </c>
    </row>
    <row r="34" spans="1:32" ht="30" customHeight="1" thickBot="1">
      <c r="A34" s="127" t="s">
        <v>31</v>
      </c>
      <c r="B34" s="128"/>
      <c r="C34" s="57"/>
      <c r="D34" s="59">
        <v>11573740</v>
      </c>
      <c r="E34" s="59">
        <v>11573740</v>
      </c>
      <c r="F34" s="59">
        <v>11573740</v>
      </c>
      <c r="G34" s="59">
        <v>11631495</v>
      </c>
      <c r="H34" s="127" t="s">
        <v>31</v>
      </c>
      <c r="I34" s="128"/>
      <c r="J34" s="57"/>
      <c r="K34" s="59">
        <v>7560757</v>
      </c>
      <c r="L34" s="59">
        <v>7680757</v>
      </c>
      <c r="M34" s="59">
        <v>11474964</v>
      </c>
      <c r="N34" s="59">
        <v>11474964</v>
      </c>
      <c r="P34" s="2">
        <f t="shared" si="9"/>
        <v>73740</v>
      </c>
      <c r="Q34" s="2">
        <f t="shared" si="9"/>
        <v>73740</v>
      </c>
      <c r="R34" s="2">
        <f t="shared" si="9"/>
        <v>73740</v>
      </c>
      <c r="S34" s="2">
        <f t="shared" si="9"/>
        <v>31495</v>
      </c>
      <c r="T34" s="2">
        <f t="shared" si="10"/>
        <v>757</v>
      </c>
      <c r="U34" s="2">
        <f t="shared" si="10"/>
        <v>757</v>
      </c>
      <c r="V34" s="2">
        <f t="shared" si="10"/>
        <v>74964</v>
      </c>
      <c r="W34" s="2">
        <f t="shared" si="10"/>
        <v>74964</v>
      </c>
      <c r="Y34" s="3">
        <f t="shared" si="6"/>
        <v>7560757</v>
      </c>
      <c r="Z34" s="3">
        <f t="shared" si="6"/>
        <v>7680757</v>
      </c>
      <c r="AA34" s="3">
        <f t="shared" si="6"/>
        <v>11474964</v>
      </c>
      <c r="AB34" s="3">
        <f t="shared" si="6"/>
        <v>11474964</v>
      </c>
      <c r="AC34" s="3">
        <f t="shared" si="7"/>
        <v>11573740</v>
      </c>
      <c r="AD34" s="3">
        <f t="shared" si="7"/>
        <v>11573740</v>
      </c>
      <c r="AE34" s="3">
        <f t="shared" si="7"/>
        <v>11573740</v>
      </c>
      <c r="AF34" s="3">
        <f t="shared" si="7"/>
        <v>11631495</v>
      </c>
    </row>
    <row r="35" spans="1:32" ht="30" customHeight="1" thickBot="1">
      <c r="A35" s="127" t="s">
        <v>32</v>
      </c>
      <c r="B35" s="128"/>
      <c r="C35" s="57"/>
      <c r="D35" s="59">
        <v>6855539</v>
      </c>
      <c r="E35" s="59">
        <v>6855539</v>
      </c>
      <c r="F35" s="59">
        <v>6855539</v>
      </c>
      <c r="G35" s="59">
        <v>6855489</v>
      </c>
      <c r="H35" s="127" t="s">
        <v>32</v>
      </c>
      <c r="I35" s="128"/>
      <c r="J35" s="57"/>
      <c r="K35" s="59">
        <v>9631047</v>
      </c>
      <c r="L35" s="59">
        <v>10649796</v>
      </c>
      <c r="M35" s="59">
        <v>6855589</v>
      </c>
      <c r="N35" s="59">
        <v>6855589</v>
      </c>
      <c r="P35" s="2">
        <f t="shared" si="9"/>
        <v>5539</v>
      </c>
      <c r="Q35" s="2">
        <f t="shared" si="9"/>
        <v>5539</v>
      </c>
      <c r="R35" s="2">
        <f t="shared" si="9"/>
        <v>5539</v>
      </c>
      <c r="S35" s="2">
        <f t="shared" si="9"/>
        <v>5489</v>
      </c>
      <c r="T35" s="2">
        <f t="shared" si="10"/>
        <v>1047</v>
      </c>
      <c r="U35" s="2">
        <f t="shared" si="10"/>
        <v>49796</v>
      </c>
      <c r="V35" s="2">
        <f t="shared" si="10"/>
        <v>5589</v>
      </c>
      <c r="W35" s="2">
        <f t="shared" si="10"/>
        <v>5589</v>
      </c>
      <c r="Y35" s="3">
        <f t="shared" si="6"/>
        <v>9631047</v>
      </c>
      <c r="Z35" s="3">
        <f t="shared" si="6"/>
        <v>10649796</v>
      </c>
      <c r="AA35" s="3">
        <f t="shared" si="6"/>
        <v>6855589</v>
      </c>
      <c r="AB35" s="3">
        <f t="shared" si="6"/>
        <v>6855589</v>
      </c>
      <c r="AC35" s="3">
        <f t="shared" si="7"/>
        <v>6855539</v>
      </c>
      <c r="AD35" s="3">
        <f t="shared" si="7"/>
        <v>6855539</v>
      </c>
      <c r="AE35" s="3">
        <f t="shared" si="7"/>
        <v>6855539</v>
      </c>
      <c r="AF35" s="3">
        <f t="shared" si="7"/>
        <v>6855489</v>
      </c>
    </row>
    <row r="36" spans="1:32" ht="30" customHeight="1" thickBot="1">
      <c r="A36" s="127" t="s">
        <v>33</v>
      </c>
      <c r="B36" s="128"/>
      <c r="C36" s="57"/>
      <c r="D36" s="59">
        <v>10725601</v>
      </c>
      <c r="E36" s="59">
        <v>12350048</v>
      </c>
      <c r="F36" s="59">
        <v>12361390</v>
      </c>
      <c r="G36" s="59">
        <v>14470571</v>
      </c>
      <c r="H36" s="127" t="s">
        <v>33</v>
      </c>
      <c r="I36" s="128"/>
      <c r="J36" s="57"/>
      <c r="K36" s="59">
        <v>8460188</v>
      </c>
      <c r="L36" s="59">
        <v>7015545</v>
      </c>
      <c r="M36" s="59">
        <v>7252588</v>
      </c>
      <c r="N36" s="59">
        <v>10000056</v>
      </c>
      <c r="P36" s="2">
        <f t="shared" si="9"/>
        <v>25601</v>
      </c>
      <c r="Q36" s="2">
        <f t="shared" si="9"/>
        <v>50048</v>
      </c>
      <c r="R36" s="2">
        <f t="shared" si="9"/>
        <v>61390</v>
      </c>
      <c r="S36" s="2">
        <f t="shared" si="9"/>
        <v>70571</v>
      </c>
      <c r="T36" s="2">
        <f t="shared" si="10"/>
        <v>188</v>
      </c>
      <c r="U36" s="2">
        <f t="shared" si="10"/>
        <v>5545</v>
      </c>
      <c r="V36" s="2">
        <f t="shared" si="10"/>
        <v>2588</v>
      </c>
      <c r="W36" s="2">
        <f t="shared" si="10"/>
        <v>56</v>
      </c>
      <c r="Y36" s="3">
        <f t="shared" si="6"/>
        <v>8460188</v>
      </c>
      <c r="Z36" s="3">
        <f t="shared" si="6"/>
        <v>7015545</v>
      </c>
      <c r="AA36" s="3">
        <f t="shared" si="6"/>
        <v>7252588</v>
      </c>
      <c r="AB36" s="3">
        <f t="shared" si="6"/>
        <v>10000056</v>
      </c>
      <c r="AC36" s="3">
        <f t="shared" si="7"/>
        <v>10725601</v>
      </c>
      <c r="AD36" s="3">
        <f t="shared" si="7"/>
        <v>12350048</v>
      </c>
      <c r="AE36" s="3">
        <f t="shared" si="7"/>
        <v>12361390</v>
      </c>
      <c r="AF36" s="3">
        <f t="shared" si="7"/>
        <v>14470571</v>
      </c>
    </row>
    <row r="37" spans="1:32" ht="30" customHeight="1" thickBot="1">
      <c r="A37" s="137" t="s">
        <v>34</v>
      </c>
      <c r="B37" s="138"/>
      <c r="C37" s="57"/>
      <c r="D37" s="62"/>
      <c r="E37" s="62"/>
      <c r="F37" s="62"/>
      <c r="G37" s="62"/>
      <c r="H37" s="137" t="s">
        <v>34</v>
      </c>
      <c r="I37" s="138"/>
      <c r="J37" s="57"/>
      <c r="K37" s="62"/>
      <c r="L37" s="62"/>
      <c r="M37" s="62"/>
      <c r="N37" s="62"/>
      <c r="P37" s="2" t="e">
        <f t="shared" si="9"/>
        <v>#VALUE!</v>
      </c>
      <c r="Q37" s="2" t="e">
        <f t="shared" si="9"/>
        <v>#VALUE!</v>
      </c>
      <c r="R37" s="2" t="e">
        <f t="shared" si="9"/>
        <v>#VALUE!</v>
      </c>
      <c r="S37" s="2" t="e">
        <f t="shared" si="9"/>
        <v>#VALUE!</v>
      </c>
      <c r="T37" s="2" t="e">
        <f t="shared" si="10"/>
        <v>#VALUE!</v>
      </c>
      <c r="U37" s="2" t="e">
        <f t="shared" si="10"/>
        <v>#VALUE!</v>
      </c>
      <c r="V37" s="2" t="e">
        <f t="shared" si="10"/>
        <v>#VALUE!</v>
      </c>
      <c r="W37" s="2" t="e">
        <f t="shared" si="10"/>
        <v>#VALUE!</v>
      </c>
      <c r="Y37" s="3">
        <f t="shared" si="6"/>
        <v>0</v>
      </c>
      <c r="Z37" s="3">
        <f t="shared" si="6"/>
        <v>0</v>
      </c>
      <c r="AA37" s="3">
        <f t="shared" si="6"/>
        <v>0</v>
      </c>
      <c r="AB37" s="3">
        <f t="shared" si="6"/>
        <v>0</v>
      </c>
      <c r="AC37" s="3">
        <f t="shared" si="7"/>
        <v>0</v>
      </c>
      <c r="AD37" s="3">
        <f t="shared" si="7"/>
        <v>0</v>
      </c>
      <c r="AE37" s="3">
        <f t="shared" si="7"/>
        <v>0</v>
      </c>
      <c r="AF37" s="3">
        <f t="shared" si="7"/>
        <v>0</v>
      </c>
    </row>
    <row r="38" spans="1:32" ht="30" customHeight="1" thickBot="1">
      <c r="A38" s="137" t="s">
        <v>35</v>
      </c>
      <c r="B38" s="138"/>
      <c r="C38" s="57"/>
      <c r="D38" s="58">
        <v>66097873</v>
      </c>
      <c r="E38" s="58">
        <v>63528522</v>
      </c>
      <c r="F38" s="58">
        <v>61808008</v>
      </c>
      <c r="G38" s="58">
        <v>64153442</v>
      </c>
      <c r="H38" s="137" t="s">
        <v>35</v>
      </c>
      <c r="I38" s="138"/>
      <c r="J38" s="57"/>
      <c r="K38" s="58">
        <v>73179194</v>
      </c>
      <c r="L38" s="58">
        <v>73039038</v>
      </c>
      <c r="M38" s="58">
        <v>67603539</v>
      </c>
      <c r="N38" s="58">
        <v>65478169</v>
      </c>
      <c r="P38" s="2">
        <f t="shared" si="9"/>
        <v>97873</v>
      </c>
      <c r="Q38" s="2">
        <f t="shared" si="9"/>
        <v>28522</v>
      </c>
      <c r="R38" s="2">
        <f t="shared" si="9"/>
        <v>8008</v>
      </c>
      <c r="S38" s="2">
        <f t="shared" si="9"/>
        <v>53442</v>
      </c>
      <c r="T38" s="2">
        <f t="shared" si="10"/>
        <v>79194</v>
      </c>
      <c r="U38" s="2">
        <f t="shared" si="10"/>
        <v>39038</v>
      </c>
      <c r="V38" s="2">
        <f t="shared" si="10"/>
        <v>3539</v>
      </c>
      <c r="W38" s="2">
        <f t="shared" si="10"/>
        <v>78169</v>
      </c>
      <c r="Y38" s="3">
        <f t="shared" si="6"/>
        <v>73179194</v>
      </c>
      <c r="Z38" s="3">
        <f t="shared" si="6"/>
        <v>73039038</v>
      </c>
      <c r="AA38" s="3">
        <f t="shared" si="6"/>
        <v>67603539</v>
      </c>
      <c r="AB38" s="3">
        <f t="shared" si="6"/>
        <v>65478169</v>
      </c>
      <c r="AC38" s="3">
        <f t="shared" si="7"/>
        <v>66097873</v>
      </c>
      <c r="AD38" s="3">
        <f t="shared" si="7"/>
        <v>63528522</v>
      </c>
      <c r="AE38" s="3">
        <f t="shared" si="7"/>
        <v>61808008</v>
      </c>
      <c r="AF38" s="3">
        <f t="shared" si="7"/>
        <v>64153442</v>
      </c>
    </row>
    <row r="39" spans="1:32">
      <c r="A39" s="15" t="s">
        <v>1719</v>
      </c>
      <c r="H39" s="15" t="s">
        <v>1720</v>
      </c>
    </row>
    <row r="40" spans="1:32" ht="48" customHeight="1"/>
    <row r="50" spans="16:23">
      <c r="P50" s="15"/>
      <c r="Q50" s="15"/>
      <c r="R50" s="15"/>
      <c r="S50" s="15"/>
      <c r="T50" s="15"/>
      <c r="U50" s="15"/>
      <c r="V50" s="15"/>
      <c r="W50" s="15"/>
    </row>
    <row r="51" spans="16:23">
      <c r="P51" s="15"/>
      <c r="Q51" s="15"/>
      <c r="R51" s="15"/>
      <c r="S51" s="15"/>
      <c r="T51" s="15"/>
      <c r="U51" s="15"/>
      <c r="V51" s="15"/>
      <c r="W51" s="15"/>
    </row>
    <row r="52" spans="16:23">
      <c r="P52" s="15"/>
      <c r="Q52" s="15"/>
      <c r="R52" s="15"/>
      <c r="S52" s="15"/>
      <c r="T52" s="15"/>
      <c r="U52" s="15"/>
      <c r="V52" s="15"/>
      <c r="W52" s="15"/>
    </row>
    <row r="53" spans="16:23" ht="15" customHeight="1">
      <c r="P53" s="15"/>
      <c r="Q53" s="15"/>
      <c r="R53" s="15"/>
      <c r="S53" s="15"/>
      <c r="T53" s="15"/>
      <c r="U53" s="15"/>
      <c r="V53" s="15"/>
      <c r="W53" s="15"/>
    </row>
  </sheetData>
  <mergeCells count="74">
    <mergeCell ref="A1:C2"/>
    <mergeCell ref="H1:J2"/>
    <mergeCell ref="A3:B3"/>
    <mergeCell ref="H3:I3"/>
    <mergeCell ref="A4:B4"/>
    <mergeCell ref="H4:I4"/>
    <mergeCell ref="A5:B5"/>
    <mergeCell ref="H5:I5"/>
    <mergeCell ref="A6:B6"/>
    <mergeCell ref="H6:I6"/>
    <mergeCell ref="A7:B7"/>
    <mergeCell ref="H7:I7"/>
    <mergeCell ref="A8:B8"/>
    <mergeCell ref="H8:I8"/>
    <mergeCell ref="A9:B9"/>
    <mergeCell ref="H9:I9"/>
    <mergeCell ref="A10:B10"/>
    <mergeCell ref="H10:I10"/>
    <mergeCell ref="A11:B11"/>
    <mergeCell ref="H11:I11"/>
    <mergeCell ref="A12:B12"/>
    <mergeCell ref="H12:I12"/>
    <mergeCell ref="A13:B13"/>
    <mergeCell ref="H13:I13"/>
    <mergeCell ref="A14:B14"/>
    <mergeCell ref="H14:I14"/>
    <mergeCell ref="A15:B15"/>
    <mergeCell ref="H15:I15"/>
    <mergeCell ref="A16:B16"/>
    <mergeCell ref="H16:I16"/>
    <mergeCell ref="A17:G17"/>
    <mergeCell ref="H17:N17"/>
    <mergeCell ref="A18:C18"/>
    <mergeCell ref="H18:J18"/>
    <mergeCell ref="A19:B19"/>
    <mergeCell ref="H19:I19"/>
    <mergeCell ref="A20:B20"/>
    <mergeCell ref="H20:I20"/>
    <mergeCell ref="A21:B21"/>
    <mergeCell ref="H21:I21"/>
    <mergeCell ref="A22:B22"/>
    <mergeCell ref="H22:I22"/>
    <mergeCell ref="A23:B23"/>
    <mergeCell ref="H23:I23"/>
    <mergeCell ref="A24:B24"/>
    <mergeCell ref="H24:I24"/>
    <mergeCell ref="A25:B25"/>
    <mergeCell ref="H25:I25"/>
    <mergeCell ref="A26:B26"/>
    <mergeCell ref="H26:I26"/>
    <mergeCell ref="A27:B27"/>
    <mergeCell ref="H27:I27"/>
    <mergeCell ref="A28:B28"/>
    <mergeCell ref="H28:I28"/>
    <mergeCell ref="A29:B29"/>
    <mergeCell ref="H29:I29"/>
    <mergeCell ref="A30:B30"/>
    <mergeCell ref="H30:I30"/>
    <mergeCell ref="A31:B31"/>
    <mergeCell ref="H31:I31"/>
    <mergeCell ref="A32:B32"/>
    <mergeCell ref="H32:I32"/>
    <mergeCell ref="A33:B33"/>
    <mergeCell ref="H33:I33"/>
    <mergeCell ref="A34:B34"/>
    <mergeCell ref="H34:I34"/>
    <mergeCell ref="A38:B38"/>
    <mergeCell ref="H38:I38"/>
    <mergeCell ref="A35:B35"/>
    <mergeCell ref="H35:I35"/>
    <mergeCell ref="A36:B36"/>
    <mergeCell ref="H36:I36"/>
    <mergeCell ref="A37:B37"/>
    <mergeCell ref="H37:I37"/>
  </mergeCells>
  <pageMargins left="0.7" right="0.7" top="0.75" bottom="0.75" header="0.3" footer="0.3"/>
  <pageSetup orientation="portrait" horizont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showGridLines="0" zoomScale="90" zoomScaleNormal="90" zoomScalePageLayoutView="90" workbookViewId="0">
      <pane xSplit="2" ySplit="2" topLeftCell="C3" activePane="bottomRight" state="frozen"/>
      <selection activeCell="K58" sqref="K58"/>
      <selection pane="topRight" activeCell="K58" sqref="K58"/>
      <selection pane="bottomLeft" activeCell="K58" sqref="K58"/>
      <selection pane="bottomRight" activeCell="K58" sqref="K58"/>
    </sheetView>
  </sheetViews>
  <sheetFormatPr defaultColWidth="9.140625" defaultRowHeight="12.75"/>
  <cols>
    <col min="1" max="1" width="1.42578125" style="6" customWidth="1"/>
    <col min="2" max="2" width="31.7109375" style="7" bestFit="1" customWidth="1"/>
    <col min="3" max="3" width="7.5703125" style="5" bestFit="1" customWidth="1"/>
    <col min="4" max="5" width="14" style="9" bestFit="1" customWidth="1"/>
    <col min="6" max="8" width="15.85546875" style="5" bestFit="1" customWidth="1"/>
    <col min="9" max="9" width="20" style="5" bestFit="1" customWidth="1"/>
    <col min="10" max="11" width="15.85546875" style="5" bestFit="1" customWidth="1"/>
    <col min="12" max="16384" width="9.140625" style="5"/>
  </cols>
  <sheetData>
    <row r="1" spans="1:11">
      <c r="C1" s="8" t="s">
        <v>694</v>
      </c>
      <c r="D1" s="106" t="s">
        <v>1727</v>
      </c>
    </row>
    <row r="2" spans="1:11">
      <c r="A2" s="7"/>
      <c r="B2" s="94" t="s">
        <v>539</v>
      </c>
      <c r="C2" s="101" t="s">
        <v>37</v>
      </c>
      <c r="D2" s="101" t="str">
        <f>'Input yearly PPC'!N18</f>
        <v>Năm 2014</v>
      </c>
      <c r="E2" s="101" t="str">
        <f>'Input yearly PPC'!O18</f>
        <v>Năm 2015</v>
      </c>
      <c r="F2" s="101" t="str">
        <f>'Input yearly PPC'!P18</f>
        <v>Năm 2016</v>
      </c>
      <c r="G2" s="101" t="str">
        <f>'Input yearly PPC'!Q18</f>
        <v>Năm 2017</v>
      </c>
      <c r="H2" s="95"/>
      <c r="I2" s="117" t="s">
        <v>1179</v>
      </c>
      <c r="J2" s="117"/>
      <c r="K2" s="117"/>
    </row>
    <row r="3" spans="1:11">
      <c r="A3" s="7"/>
      <c r="B3" s="69"/>
      <c r="C3" s="70"/>
      <c r="D3" s="70"/>
      <c r="E3" s="70"/>
      <c r="F3" s="70"/>
      <c r="G3" s="70"/>
      <c r="H3" s="70"/>
      <c r="I3" s="118"/>
      <c r="J3" s="119"/>
      <c r="K3" s="120"/>
    </row>
    <row r="4" spans="1:11">
      <c r="A4" s="7"/>
      <c r="B4" s="69" t="s">
        <v>540</v>
      </c>
      <c r="C4" s="70" t="s">
        <v>38</v>
      </c>
      <c r="D4" s="71">
        <f>'Input yearly PPC'!N3</f>
        <v>7481943</v>
      </c>
      <c r="E4" s="71">
        <f>'Input yearly PPC'!O3</f>
        <v>7664948</v>
      </c>
      <c r="F4" s="71">
        <f>'Input yearly PPC'!P3</f>
        <v>5977373</v>
      </c>
      <c r="G4" s="71">
        <f>'Input yearly PPC'!Q3</f>
        <v>6235982</v>
      </c>
      <c r="H4" s="70"/>
      <c r="I4" s="121"/>
      <c r="J4" s="122"/>
      <c r="K4" s="123"/>
    </row>
    <row r="5" spans="1:11">
      <c r="A5" s="7"/>
      <c r="B5" s="69" t="s">
        <v>541</v>
      </c>
      <c r="C5" s="69" t="s">
        <v>38</v>
      </c>
      <c r="D5" s="72">
        <f>'Input yearly PPC'!N5</f>
        <v>497250</v>
      </c>
      <c r="E5" s="72">
        <f>'Input yearly PPC'!O5</f>
        <v>963617</v>
      </c>
      <c r="F5" s="72">
        <f>'Input yearly PPC'!P5</f>
        <v>503807</v>
      </c>
      <c r="G5" s="72">
        <f>'Input yearly PPC'!Q5</f>
        <v>790712</v>
      </c>
      <c r="H5" s="70"/>
      <c r="I5" s="121"/>
      <c r="J5" s="122"/>
      <c r="K5" s="123"/>
    </row>
    <row r="6" spans="1:11">
      <c r="A6" s="7"/>
      <c r="B6" s="69" t="s">
        <v>542</v>
      </c>
      <c r="C6" s="69" t="s">
        <v>38</v>
      </c>
      <c r="D6" s="72">
        <f>'Input yearly PPC'!N15</f>
        <v>1044705</v>
      </c>
      <c r="E6" s="72">
        <f>'Input yearly PPC'!O15</f>
        <v>560651</v>
      </c>
      <c r="F6" s="72">
        <f>'Input yearly PPC'!P15</f>
        <v>548570</v>
      </c>
      <c r="G6" s="72">
        <f>'Input yearly PPC'!Q15</f>
        <v>853998</v>
      </c>
      <c r="H6" s="70"/>
      <c r="I6" s="121"/>
      <c r="J6" s="122"/>
      <c r="K6" s="123"/>
    </row>
    <row r="7" spans="1:11">
      <c r="A7" s="7"/>
      <c r="B7" s="69" t="s">
        <v>543</v>
      </c>
      <c r="C7" s="69" t="s">
        <v>38</v>
      </c>
      <c r="D7" s="72">
        <f>'Input yearly PPC'!N33</f>
        <v>5674356</v>
      </c>
      <c r="E7" s="72">
        <f>'Input yearly PPC'!O33</f>
        <v>5738946</v>
      </c>
      <c r="F7" s="72">
        <f>'Input yearly PPC'!P33</f>
        <v>5193783</v>
      </c>
      <c r="G7" s="72">
        <f>'Input yearly PPC'!Q33</f>
        <v>5476944</v>
      </c>
      <c r="H7" s="70"/>
      <c r="I7" s="121"/>
      <c r="J7" s="122"/>
      <c r="K7" s="123"/>
    </row>
    <row r="8" spans="1:11">
      <c r="A8" s="7"/>
      <c r="B8" s="69" t="s">
        <v>544</v>
      </c>
      <c r="C8" s="70" t="s">
        <v>38</v>
      </c>
      <c r="D8" s="71">
        <f>'Input yearly PPC'!N29</f>
        <v>11324081</v>
      </c>
      <c r="E8" s="71">
        <f>'Input yearly PPC'!O29</f>
        <v>11069275</v>
      </c>
      <c r="F8" s="71">
        <f>'Input yearly PPC'!P29</f>
        <v>10587657</v>
      </c>
      <c r="G8" s="71">
        <f>'Input yearly PPC'!Q29</f>
        <v>7548447</v>
      </c>
      <c r="H8" s="70"/>
      <c r="I8" s="121"/>
      <c r="J8" s="122"/>
      <c r="K8" s="123"/>
    </row>
    <row r="9" spans="1:11">
      <c r="A9" s="7"/>
      <c r="B9" s="69" t="s">
        <v>545</v>
      </c>
      <c r="C9" s="70" t="s">
        <v>39</v>
      </c>
      <c r="D9" s="71">
        <f>'Input yearly PPC'!N34*1000000/10000</f>
        <v>326235000</v>
      </c>
      <c r="E9" s="71">
        <f>'Input yearly PPC'!O34*1000000/10000</f>
        <v>326235000</v>
      </c>
      <c r="F9" s="71">
        <f>'Input yearly PPC'!P34*1000000/10000</f>
        <v>326235000</v>
      </c>
      <c r="G9" s="71">
        <f>'Input yearly PPC'!Q34*1000000/10000</f>
        <v>326235000</v>
      </c>
      <c r="H9" s="70"/>
      <c r="I9" s="121"/>
      <c r="J9" s="122"/>
      <c r="K9" s="123"/>
    </row>
    <row r="10" spans="1:11">
      <c r="A10" s="7"/>
      <c r="B10" s="69"/>
      <c r="C10" s="70"/>
      <c r="D10" s="71"/>
      <c r="E10" s="71"/>
      <c r="F10" s="71"/>
      <c r="G10" s="71"/>
      <c r="H10" s="70"/>
      <c r="I10" s="121"/>
      <c r="J10" s="122"/>
      <c r="K10" s="123"/>
    </row>
    <row r="11" spans="1:11">
      <c r="A11" s="7"/>
      <c r="B11" s="69" t="s">
        <v>546</v>
      </c>
      <c r="C11" s="69" t="s">
        <v>36</v>
      </c>
      <c r="D11" s="73">
        <f>D5/D4</f>
        <v>6.6460009117952384E-2</v>
      </c>
      <c r="E11" s="73">
        <f>E5/E4</f>
        <v>0.12571735646477966</v>
      </c>
      <c r="F11" s="73">
        <f>F5/F4</f>
        <v>8.4285688713085158E-2</v>
      </c>
      <c r="G11" s="73">
        <f>G5/G4</f>
        <v>0.12679831340116118</v>
      </c>
      <c r="H11" s="70"/>
      <c r="I11" s="121"/>
      <c r="J11" s="122"/>
      <c r="K11" s="123"/>
    </row>
    <row r="12" spans="1:11">
      <c r="A12" s="7"/>
      <c r="B12" s="69" t="s">
        <v>569</v>
      </c>
      <c r="C12" s="70" t="s">
        <v>36</v>
      </c>
      <c r="D12" s="74">
        <f>D6/D4</f>
        <v>0.13963017360597374</v>
      </c>
      <c r="E12" s="73">
        <f>E6/E4</f>
        <v>7.3144788457795151E-2</v>
      </c>
      <c r="F12" s="73">
        <f>F6/F4</f>
        <v>9.1774430004619087E-2</v>
      </c>
      <c r="G12" s="73">
        <f>G6/G4</f>
        <v>0.13694683531799803</v>
      </c>
      <c r="H12" s="70"/>
      <c r="I12" s="121"/>
      <c r="J12" s="122"/>
      <c r="K12" s="123"/>
    </row>
    <row r="13" spans="1:11">
      <c r="A13" s="7"/>
      <c r="B13" s="69" t="s">
        <v>41</v>
      </c>
      <c r="C13" s="70" t="s">
        <v>40</v>
      </c>
      <c r="D13" s="71">
        <f>D6*1000000/D9</f>
        <v>3202.3081520989472</v>
      </c>
      <c r="E13" s="72">
        <f>E6*1000000/E9</f>
        <v>1718.5495118549511</v>
      </c>
      <c r="F13" s="72">
        <f>F6*1000000/F9</f>
        <v>1681.5179241957485</v>
      </c>
      <c r="G13" s="72">
        <f>G6*1000000/G9</f>
        <v>2617.7387466090395</v>
      </c>
      <c r="H13" s="70"/>
      <c r="I13" s="121"/>
      <c r="J13" s="122"/>
      <c r="K13" s="123"/>
    </row>
    <row r="14" spans="1:11">
      <c r="A14" s="7"/>
      <c r="B14" s="69" t="s">
        <v>547</v>
      </c>
      <c r="C14" s="70"/>
      <c r="D14" s="71">
        <f>D7*1000000/D9</f>
        <v>17393.461768357167</v>
      </c>
      <c r="E14" s="72">
        <f>E7*1000000/E9</f>
        <v>17591.447882661272</v>
      </c>
      <c r="F14" s="72">
        <f>F7*1000000/F9</f>
        <v>15920.373350498874</v>
      </c>
      <c r="G14" s="72">
        <f>G7*1000000/G9</f>
        <v>16788.339693779024</v>
      </c>
      <c r="H14" s="70"/>
      <c r="I14" s="121"/>
      <c r="J14" s="122"/>
      <c r="K14" s="123"/>
    </row>
    <row r="15" spans="1:11">
      <c r="A15" s="7"/>
      <c r="B15" s="75" t="s">
        <v>548</v>
      </c>
      <c r="C15" s="70"/>
      <c r="D15" s="71"/>
      <c r="E15" s="72"/>
      <c r="F15" s="72"/>
      <c r="G15" s="72"/>
      <c r="H15" s="70"/>
      <c r="I15" s="121"/>
      <c r="J15" s="122"/>
      <c r="K15" s="123"/>
    </row>
    <row r="16" spans="1:11">
      <c r="A16" s="7"/>
      <c r="B16" s="69" t="s">
        <v>540</v>
      </c>
      <c r="C16" s="76" t="s">
        <v>36</v>
      </c>
      <c r="D16" s="77"/>
      <c r="E16" s="78">
        <f>(E4-D4)/ABS(D4)</f>
        <v>2.445955549247034E-2</v>
      </c>
      <c r="F16" s="78">
        <f>(F4-E4)/ABS(E4)</f>
        <v>-0.22016783414577634</v>
      </c>
      <c r="G16" s="78">
        <f>(G4-F4)/ABS(F4)</f>
        <v>4.3264658236988052E-2</v>
      </c>
      <c r="H16" s="70"/>
      <c r="I16" s="121"/>
      <c r="J16" s="122"/>
      <c r="K16" s="123"/>
    </row>
    <row r="17" spans="1:12">
      <c r="A17" s="7"/>
      <c r="B17" s="69" t="s">
        <v>542</v>
      </c>
      <c r="C17" s="79" t="s">
        <v>36</v>
      </c>
      <c r="D17" s="69"/>
      <c r="E17" s="78">
        <f>(E6-D6)/ABS(D6)</f>
        <v>-0.46334036881224844</v>
      </c>
      <c r="F17" s="78">
        <f>(F6-E6)/ABS(E6)</f>
        <v>-2.1548164544431384E-2</v>
      </c>
      <c r="G17" s="78">
        <f>(G6-F6)/ABS(F6)</f>
        <v>0.55677124159177493</v>
      </c>
      <c r="H17" s="70"/>
      <c r="I17" s="121"/>
      <c r="J17" s="122"/>
      <c r="K17" s="123"/>
    </row>
    <row r="18" spans="1:12">
      <c r="A18" s="7"/>
      <c r="B18" s="69" t="s">
        <v>41</v>
      </c>
      <c r="C18" s="76" t="s">
        <v>36</v>
      </c>
      <c r="D18" s="77"/>
      <c r="E18" s="78">
        <f>(E13-D13)/ABS(D13)</f>
        <v>-0.46334036881224849</v>
      </c>
      <c r="F18" s="78">
        <f>(F13-E13)/ABS(E13)</f>
        <v>-2.1548164544431321E-2</v>
      </c>
      <c r="G18" s="78">
        <f>(G13-F13)/ABS(F13)</f>
        <v>0.55677124159177493</v>
      </c>
      <c r="H18" s="70"/>
      <c r="I18" s="121"/>
      <c r="J18" s="122"/>
      <c r="K18" s="123"/>
    </row>
    <row r="19" spans="1:12">
      <c r="A19" s="7"/>
      <c r="B19" s="80" t="s">
        <v>549</v>
      </c>
      <c r="C19" s="79"/>
      <c r="D19" s="69"/>
      <c r="E19" s="74"/>
      <c r="F19" s="74"/>
      <c r="G19" s="74"/>
      <c r="H19" s="70"/>
      <c r="I19" s="124"/>
      <c r="J19" s="125"/>
      <c r="K19" s="126"/>
    </row>
    <row r="20" spans="1:12">
      <c r="A20" s="7"/>
      <c r="B20" s="69" t="s">
        <v>42</v>
      </c>
      <c r="C20" s="81" t="s">
        <v>36</v>
      </c>
      <c r="D20" s="70"/>
      <c r="E20" s="74">
        <f>E6/AVERAGE(D7:E7)</f>
        <v>9.8245187939476231E-2</v>
      </c>
      <c r="F20" s="74">
        <f>F6/AVERAGE(E7:F7)</f>
        <v>0.10035371772226312</v>
      </c>
      <c r="G20" s="74">
        <f>G6/AVERAGE(F7:G7)</f>
        <v>0.16006369575381321</v>
      </c>
      <c r="H20" s="70"/>
      <c r="I20" s="117" t="s">
        <v>1180</v>
      </c>
      <c r="J20" s="117"/>
      <c r="K20" s="117"/>
    </row>
    <row r="21" spans="1:12">
      <c r="A21" s="7"/>
      <c r="B21" s="69" t="s">
        <v>43</v>
      </c>
      <c r="C21" s="81" t="s">
        <v>36</v>
      </c>
      <c r="D21" s="70"/>
      <c r="E21" s="74">
        <f>E6/AVERAGE(D8:E8)</f>
        <v>5.0072977002643106E-2</v>
      </c>
      <c r="F21" s="74">
        <f>F6/AVERAGE(E8:F8)</f>
        <v>5.0659991913905439E-2</v>
      </c>
      <c r="G21" s="74">
        <f>G6/AVERAGE(F8:G8)</f>
        <v>9.4176566257008668E-2</v>
      </c>
      <c r="H21" s="70"/>
      <c r="I21" s="82" t="s">
        <v>1181</v>
      </c>
      <c r="J21" s="82">
        <v>2018</v>
      </c>
      <c r="K21" s="82" t="s">
        <v>1183</v>
      </c>
    </row>
    <row r="22" spans="1:12">
      <c r="A22" s="7"/>
      <c r="B22" s="75" t="s">
        <v>550</v>
      </c>
      <c r="C22" s="81"/>
      <c r="D22" s="70"/>
      <c r="E22" s="74"/>
      <c r="F22" s="74"/>
      <c r="G22" s="74"/>
      <c r="H22" s="70"/>
      <c r="I22" s="70" t="s">
        <v>1182</v>
      </c>
      <c r="J22" s="97">
        <v>6402980</v>
      </c>
      <c r="K22" s="83">
        <f>(K30+J30)/J22</f>
        <v>0.62730291208156197</v>
      </c>
    </row>
    <row r="23" spans="1:12">
      <c r="A23" s="7"/>
      <c r="B23" s="69" t="s">
        <v>551</v>
      </c>
      <c r="C23" s="81" t="s">
        <v>36</v>
      </c>
      <c r="D23" s="74">
        <f>1-D7/D8</f>
        <v>0.49891245037897558</v>
      </c>
      <c r="E23" s="74">
        <f>1-E7/E8</f>
        <v>0.4815427387972564</v>
      </c>
      <c r="F23" s="74">
        <f>1-F7/F8</f>
        <v>0.50944925775362759</v>
      </c>
      <c r="G23" s="74">
        <f>1-G7/G8</f>
        <v>0.27442770678524997</v>
      </c>
      <c r="H23" s="70"/>
      <c r="I23" s="70" t="s">
        <v>1184</v>
      </c>
      <c r="J23" s="97">
        <f>J24-J24*20%</f>
        <v>588504</v>
      </c>
      <c r="K23" s="83">
        <f>(K32+J32)/J23</f>
        <v>1.2155397414461073</v>
      </c>
    </row>
    <row r="24" spans="1:12">
      <c r="A24" s="7"/>
      <c r="B24" s="69" t="s">
        <v>552</v>
      </c>
      <c r="C24" s="81" t="s">
        <v>36</v>
      </c>
      <c r="D24" s="74">
        <f>D8/D7-1</f>
        <v>0.99565924309296072</v>
      </c>
      <c r="E24" s="74">
        <f>E8/E7-1</f>
        <v>0.92879929520159266</v>
      </c>
      <c r="F24" s="74">
        <f>F8/F7-1</f>
        <v>1.0385250981798815</v>
      </c>
      <c r="G24" s="74">
        <f>G8/G7-1</f>
        <v>0.37822241746492202</v>
      </c>
      <c r="H24" s="70"/>
      <c r="I24" s="70" t="s">
        <v>1367</v>
      </c>
      <c r="J24" s="71">
        <v>735630</v>
      </c>
      <c r="K24" s="70"/>
    </row>
    <row r="25" spans="1:12">
      <c r="A25" s="7"/>
      <c r="B25" s="69" t="s">
        <v>553</v>
      </c>
      <c r="C25" s="81" t="s">
        <v>40</v>
      </c>
      <c r="D25" s="84">
        <f>'Input yearly PPC'!N19/'Input yearly PPC'!N31</f>
        <v>4.9029468270662102</v>
      </c>
      <c r="E25" s="84">
        <f>'Input yearly PPC'!O19/'Input yearly PPC'!O31</f>
        <v>4.5280002668605448</v>
      </c>
      <c r="F25" s="84">
        <f>'Input yearly PPC'!P19/'Input yearly PPC'!P31</f>
        <v>3.9430492575911371</v>
      </c>
      <c r="G25" s="84">
        <f>'Input yearly PPC'!Q19/'Input yearly PPC'!Q31</f>
        <v>2.2911453068349843</v>
      </c>
      <c r="H25" s="70"/>
      <c r="I25" s="70" t="s">
        <v>1721</v>
      </c>
      <c r="J25" s="85">
        <v>0.15</v>
      </c>
      <c r="K25" s="70"/>
    </row>
    <row r="26" spans="1:12">
      <c r="A26" s="7"/>
      <c r="B26" s="69" t="s">
        <v>554</v>
      </c>
      <c r="C26" s="81" t="s">
        <v>40</v>
      </c>
      <c r="D26" s="84">
        <f>('Input yearly PPC'!N19-'Input yearly PPC'!N23)/'Input yearly PPC'!N31</f>
        <v>4.4408487900225939</v>
      </c>
      <c r="E26" s="84">
        <f>('Input yearly PPC'!O19-'Input yearly PPC'!O23)/'Input yearly PPC'!O31</f>
        <v>4.0275442537419233</v>
      </c>
      <c r="F26" s="84">
        <f>('Input yearly PPC'!P19-'Input yearly PPC'!P23)/'Input yearly PPC'!P31</f>
        <v>3.5881180152103278</v>
      </c>
      <c r="G26" s="84">
        <f>('Input yearly PPC'!Q19-'Input yearly PPC'!Q23)/'Input yearly PPC'!Q31</f>
        <v>1.9386707033581303</v>
      </c>
      <c r="H26" s="70"/>
      <c r="I26" s="70"/>
      <c r="J26" s="70"/>
      <c r="K26" s="70"/>
    </row>
    <row r="27" spans="1:12">
      <c r="A27" s="7"/>
      <c r="B27" s="69"/>
      <c r="C27" s="81"/>
      <c r="D27" s="70"/>
      <c r="E27" s="70"/>
      <c r="F27" s="70"/>
      <c r="G27" s="70"/>
      <c r="H27" s="70"/>
      <c r="I27" s="70"/>
      <c r="J27" s="70"/>
      <c r="K27" s="70"/>
    </row>
    <row r="28" spans="1:12">
      <c r="A28" s="7"/>
      <c r="B28" s="96" t="s">
        <v>567</v>
      </c>
      <c r="C28" s="96" t="s">
        <v>37</v>
      </c>
      <c r="D28" s="96" t="str">
        <f>'Input quaterly PPC'!Y1</f>
        <v>Quý 3/2016</v>
      </c>
      <c r="E28" s="96" t="str">
        <f>'Input quaterly PPC'!Z1</f>
        <v>Quý 4/2016</v>
      </c>
      <c r="F28" s="96" t="str">
        <f>'Input quaterly PPC'!AA1</f>
        <v>Quý 1/2017</v>
      </c>
      <c r="G28" s="96" t="str">
        <f>'Input quaterly PPC'!AB1</f>
        <v>Quý 2/2017</v>
      </c>
      <c r="H28" s="96" t="str">
        <f>'Input quaterly PPC'!AC1</f>
        <v>Quý 3/2017</v>
      </c>
      <c r="I28" s="96" t="str">
        <f>'Input quaterly PPC'!AD1</f>
        <v>Quý 4/2017</v>
      </c>
      <c r="J28" s="96" t="str">
        <f>'Input quaterly PPC'!AE1</f>
        <v>Quý 1/2018</v>
      </c>
      <c r="K28" s="96" t="str">
        <f>'Input quaterly PPC'!AF1</f>
        <v>Quý 2/2018</v>
      </c>
    </row>
    <row r="29" spans="1:12">
      <c r="A29" s="7"/>
      <c r="B29" s="69"/>
      <c r="C29" s="70"/>
      <c r="D29" s="70"/>
      <c r="E29" s="70"/>
      <c r="F29" s="70"/>
      <c r="G29" s="70"/>
      <c r="H29" s="70"/>
      <c r="I29" s="70"/>
      <c r="J29" s="70"/>
      <c r="K29" s="70"/>
    </row>
    <row r="30" spans="1:12">
      <c r="A30" s="7"/>
      <c r="B30" s="69" t="s">
        <v>540</v>
      </c>
      <c r="C30" s="70" t="s">
        <v>38</v>
      </c>
      <c r="D30" s="86">
        <f>'Input quaterly PPC'!Y3</f>
        <v>1266336</v>
      </c>
      <c r="E30" s="86">
        <f>'Input quaterly PPC'!Z3</f>
        <v>1488456</v>
      </c>
      <c r="F30" s="86">
        <f>'Input quaterly PPC'!AA3</f>
        <v>1475691</v>
      </c>
      <c r="G30" s="86">
        <f>'Input quaterly PPC'!AB3</f>
        <v>1682189</v>
      </c>
      <c r="H30" s="86">
        <f>'Input quaterly PPC'!AC3</f>
        <v>1471870</v>
      </c>
      <c r="I30" s="86">
        <f>'Input quaterly PPC'!AD3</f>
        <v>1606231</v>
      </c>
      <c r="J30" s="86">
        <f>'Input quaterly PPC'!AE3</f>
        <v>1801382</v>
      </c>
      <c r="K30" s="86">
        <f>'Input quaterly PPC'!AF3</f>
        <v>2215226</v>
      </c>
    </row>
    <row r="31" spans="1:12">
      <c r="A31" s="7"/>
      <c r="B31" s="69" t="s">
        <v>541</v>
      </c>
      <c r="C31" s="70" t="s">
        <v>38</v>
      </c>
      <c r="D31" s="86">
        <f>'Input quaterly PPC'!Y5</f>
        <v>14556</v>
      </c>
      <c r="E31" s="86">
        <f>'Input quaterly PPC'!Z5</f>
        <v>348027</v>
      </c>
      <c r="F31" s="86">
        <f>'Input quaterly PPC'!AA5</f>
        <v>247386</v>
      </c>
      <c r="G31" s="86">
        <f>'Input quaterly PPC'!AB5</f>
        <v>256044</v>
      </c>
      <c r="H31" s="86">
        <f>'Input quaterly PPC'!AC5</f>
        <v>181013</v>
      </c>
      <c r="I31" s="86">
        <f>'Input quaterly PPC'!AD5</f>
        <v>112640</v>
      </c>
      <c r="J31" s="86">
        <f>'Input quaterly PPC'!AE5</f>
        <v>266066</v>
      </c>
      <c r="K31" s="86">
        <f>'Input quaterly PPC'!AF5</f>
        <v>346780</v>
      </c>
    </row>
    <row r="32" spans="1:12">
      <c r="A32" s="7"/>
      <c r="B32" s="69" t="s">
        <v>542</v>
      </c>
      <c r="C32" s="69" t="s">
        <v>38</v>
      </c>
      <c r="D32" s="87">
        <f>'Input quaterly PPC'!Y15</f>
        <v>13</v>
      </c>
      <c r="E32" s="87">
        <f>'Input quaterly PPC'!Z15</f>
        <v>892479</v>
      </c>
      <c r="F32" s="87">
        <f>'Input quaterly PPC'!AA15</f>
        <v>142163</v>
      </c>
      <c r="G32" s="87">
        <f>'Input quaterly PPC'!AB15</f>
        <v>451325</v>
      </c>
      <c r="H32" s="87">
        <f>'Input quaterly PPC'!AC15</f>
        <v>151593</v>
      </c>
      <c r="I32" s="87">
        <f>'Input quaterly PPC'!AD15</f>
        <v>90769</v>
      </c>
      <c r="J32" s="87">
        <f>'Input quaterly PPC'!AE15</f>
        <v>190829</v>
      </c>
      <c r="K32" s="87">
        <f>'Input quaterly PPC'!AF15</f>
        <v>524521</v>
      </c>
      <c r="L32" s="10"/>
    </row>
    <row r="33" spans="1:12">
      <c r="A33" s="7"/>
      <c r="B33" s="69" t="s">
        <v>543</v>
      </c>
      <c r="C33" s="70" t="s">
        <v>38</v>
      </c>
      <c r="D33" s="86">
        <f>'Input quaterly PPC'!Y33</f>
        <v>4552023</v>
      </c>
      <c r="E33" s="86">
        <f>'Input quaterly PPC'!Z33</f>
        <v>5192196</v>
      </c>
      <c r="F33" s="86">
        <f>'Input quaterly PPC'!AA33</f>
        <v>5514976</v>
      </c>
      <c r="G33" s="86">
        <f>'Input quaterly PPC'!AB33</f>
        <v>5551262</v>
      </c>
      <c r="H33" s="86">
        <f>'Input quaterly PPC'!AC33</f>
        <v>5735362</v>
      </c>
      <c r="I33" s="86">
        <f>'Input quaterly PPC'!AD33</f>
        <v>5458796</v>
      </c>
      <c r="J33" s="86">
        <f>'Input quaterly PPC'!AE33</f>
        <v>5667773</v>
      </c>
      <c r="K33" s="86">
        <f>'Input quaterly PPC'!AF33</f>
        <v>5723783</v>
      </c>
    </row>
    <row r="34" spans="1:12">
      <c r="A34" s="7"/>
      <c r="B34" s="69" t="s">
        <v>544</v>
      </c>
      <c r="C34" s="70" t="s">
        <v>38</v>
      </c>
      <c r="D34" s="86">
        <f>'Input quaterly PPC'!Y38</f>
        <v>10053643</v>
      </c>
      <c r="E34" s="86">
        <f>'Input quaterly PPC'!Z38</f>
        <v>10592155</v>
      </c>
      <c r="F34" s="86">
        <f>'Input quaterly PPC'!AA38</f>
        <v>9020201</v>
      </c>
      <c r="G34" s="86">
        <f>'Input quaterly PPC'!AB38</f>
        <v>9001482</v>
      </c>
      <c r="H34" s="86">
        <f>'Input quaterly PPC'!AC38</f>
        <v>8109473</v>
      </c>
      <c r="I34" s="86">
        <f>'Input quaterly PPC'!AD38</f>
        <v>7548406</v>
      </c>
      <c r="J34" s="86">
        <f>'Input quaterly PPC'!AE38</f>
        <v>7721688</v>
      </c>
      <c r="K34" s="86">
        <f>'Input quaterly PPC'!AF38</f>
        <v>7930716</v>
      </c>
    </row>
    <row r="35" spans="1:12">
      <c r="A35" s="7"/>
      <c r="B35" s="69" t="s">
        <v>545</v>
      </c>
      <c r="C35" s="70" t="s">
        <v>39</v>
      </c>
      <c r="D35" s="86">
        <f>'Input quaterly PPC'!Y34*1000000/10000</f>
        <v>326235000</v>
      </c>
      <c r="E35" s="86">
        <f>'Input quaterly PPC'!Z34*1000000/10000</f>
        <v>326235000</v>
      </c>
      <c r="F35" s="86">
        <f>'Input quaterly PPC'!AA34*1000000/10000</f>
        <v>326235000</v>
      </c>
      <c r="G35" s="86">
        <f>'Input quaterly PPC'!AB34*1000000/10000</f>
        <v>326235000</v>
      </c>
      <c r="H35" s="86">
        <f>'Input quaterly PPC'!AC34*1000000/10000</f>
        <v>326235000</v>
      </c>
      <c r="I35" s="86">
        <f>'Input quaterly PPC'!AD34*1000000/10000</f>
        <v>326235000</v>
      </c>
      <c r="J35" s="86">
        <f>'Input quaterly PPC'!AE34*1000000/10000</f>
        <v>326235000</v>
      </c>
      <c r="K35" s="86">
        <f>'Input quaterly PPC'!AF34*1000000/10000</f>
        <v>326235000</v>
      </c>
    </row>
    <row r="36" spans="1:12">
      <c r="A36" s="7"/>
      <c r="B36" s="69"/>
      <c r="C36" s="70"/>
      <c r="D36" s="86"/>
      <c r="E36" s="86"/>
      <c r="F36" s="86"/>
      <c r="G36" s="86"/>
      <c r="H36" s="86"/>
      <c r="I36" s="86"/>
      <c r="J36" s="86"/>
      <c r="K36" s="86"/>
    </row>
    <row r="37" spans="1:12">
      <c r="A37" s="7"/>
      <c r="B37" s="69" t="s">
        <v>546</v>
      </c>
      <c r="C37" s="70" t="s">
        <v>36</v>
      </c>
      <c r="D37" s="88">
        <f>D31/D30</f>
        <v>1.1494579637631718E-2</v>
      </c>
      <c r="E37" s="88">
        <f t="shared" ref="E37:J37" si="0">E31/E30</f>
        <v>0.23381745916573954</v>
      </c>
      <c r="F37" s="88">
        <f t="shared" si="0"/>
        <v>0.16764078658743597</v>
      </c>
      <c r="G37" s="88">
        <f t="shared" si="0"/>
        <v>0.15220881839079914</v>
      </c>
      <c r="H37" s="88">
        <f t="shared" si="0"/>
        <v>0.12298164919456202</v>
      </c>
      <c r="I37" s="88">
        <f t="shared" si="0"/>
        <v>7.0126899555543382E-2</v>
      </c>
      <c r="J37" s="88">
        <f t="shared" si="0"/>
        <v>0.14770104286597735</v>
      </c>
      <c r="K37" s="88">
        <f>K31/K30</f>
        <v>0.15654384699348961</v>
      </c>
      <c r="L37" s="11"/>
    </row>
    <row r="38" spans="1:12">
      <c r="A38" s="7"/>
      <c r="B38" s="69" t="s">
        <v>570</v>
      </c>
      <c r="C38" s="70" t="s">
        <v>36</v>
      </c>
      <c r="D38" s="88">
        <f>D32/D30</f>
        <v>1.026583781871478E-5</v>
      </c>
      <c r="E38" s="88">
        <f t="shared" ref="E38:K38" si="1">E32/E30</f>
        <v>0.5996005256453667</v>
      </c>
      <c r="F38" s="88">
        <f t="shared" si="1"/>
        <v>9.6336563684402771E-2</v>
      </c>
      <c r="G38" s="88">
        <f t="shared" si="1"/>
        <v>0.26829624970796978</v>
      </c>
      <c r="H38" s="88">
        <f t="shared" si="1"/>
        <v>0.1029934708907716</v>
      </c>
      <c r="I38" s="88">
        <f t="shared" si="1"/>
        <v>5.651055172014486E-2</v>
      </c>
      <c r="J38" s="88">
        <f t="shared" si="1"/>
        <v>0.1059347767436335</v>
      </c>
      <c r="K38" s="88">
        <f t="shared" si="1"/>
        <v>0.23677990417230568</v>
      </c>
      <c r="L38" s="11"/>
    </row>
    <row r="39" spans="1:12">
      <c r="A39" s="7"/>
      <c r="B39" s="69" t="s">
        <v>41</v>
      </c>
      <c r="C39" s="70" t="s">
        <v>40</v>
      </c>
      <c r="D39" s="71">
        <f>D32*1000000/D35</f>
        <v>3.9848575413428969E-2</v>
      </c>
      <c r="E39" s="71">
        <f t="shared" ref="E39:K39" si="2">E32*1000000/E35</f>
        <v>2735.6935951078212</v>
      </c>
      <c r="F39" s="71">
        <f t="shared" si="2"/>
        <v>435.76869434610018</v>
      </c>
      <c r="G39" s="71">
        <f t="shared" si="2"/>
        <v>1383.4352537281407</v>
      </c>
      <c r="H39" s="71">
        <f t="shared" si="2"/>
        <v>464.67423789599519</v>
      </c>
      <c r="I39" s="71">
        <f t="shared" si="2"/>
        <v>278.23194936165646</v>
      </c>
      <c r="J39" s="71">
        <f t="shared" si="2"/>
        <v>584.94336904378747</v>
      </c>
      <c r="K39" s="71">
        <f t="shared" si="2"/>
        <v>1607.8011249559368</v>
      </c>
    </row>
    <row r="40" spans="1:12">
      <c r="A40" s="7"/>
      <c r="B40" s="69" t="s">
        <v>547</v>
      </c>
      <c r="C40" s="70"/>
      <c r="D40" s="71">
        <f>D33*1000000/D35</f>
        <v>13953.202446089475</v>
      </c>
      <c r="E40" s="71">
        <f t="shared" ref="E40:K40" si="3">E33*1000000/E35</f>
        <v>15915.508759023403</v>
      </c>
      <c r="F40" s="71">
        <f t="shared" si="3"/>
        <v>16904.918233788525</v>
      </c>
      <c r="G40" s="71">
        <f t="shared" si="3"/>
        <v>17016.144803592502</v>
      </c>
      <c r="H40" s="71">
        <f t="shared" si="3"/>
        <v>17580.461936947293</v>
      </c>
      <c r="I40" s="71">
        <f t="shared" si="3"/>
        <v>16732.711082501879</v>
      </c>
      <c r="J40" s="71">
        <f t="shared" si="3"/>
        <v>17373.283062822811</v>
      </c>
      <c r="K40" s="71">
        <f t="shared" si="3"/>
        <v>17544.969117354056</v>
      </c>
    </row>
    <row r="41" spans="1:12">
      <c r="A41" s="7"/>
      <c r="B41" s="80" t="s">
        <v>560</v>
      </c>
      <c r="C41" s="69"/>
      <c r="D41" s="69"/>
      <c r="E41" s="69"/>
      <c r="F41" s="69"/>
      <c r="G41" s="69"/>
      <c r="H41" s="69"/>
      <c r="I41" s="69"/>
      <c r="J41" s="69"/>
      <c r="K41" s="69"/>
      <c r="L41" s="12"/>
    </row>
    <row r="42" spans="1:12">
      <c r="A42" s="7"/>
      <c r="B42" s="69" t="s">
        <v>562</v>
      </c>
      <c r="C42" s="76" t="s">
        <v>36</v>
      </c>
      <c r="D42" s="77"/>
      <c r="E42" s="89"/>
      <c r="F42" s="89"/>
      <c r="G42" s="89"/>
      <c r="H42" s="78">
        <f>(H30-D30)/ABS(D30)</f>
        <v>0.16230605463320952</v>
      </c>
      <c r="I42" s="78">
        <f>(I30-E30)/ABS(E30)</f>
        <v>7.9125617418318042E-2</v>
      </c>
      <c r="J42" s="78">
        <f>(J30-F30)/ABS(F30)</f>
        <v>0.22070406338454324</v>
      </c>
      <c r="K42" s="78">
        <f>(K30-G30)/ABS(G30)</f>
        <v>0.3168710531337442</v>
      </c>
      <c r="L42" s="12"/>
    </row>
    <row r="43" spans="1:12">
      <c r="A43" s="7"/>
      <c r="B43" s="69" t="s">
        <v>563</v>
      </c>
      <c r="C43" s="79" t="s">
        <v>36</v>
      </c>
      <c r="D43" s="69"/>
      <c r="E43" s="73">
        <f>E30/D30-1</f>
        <v>0.17540368433022513</v>
      </c>
      <c r="F43" s="73">
        <f t="shared" ref="F43:K43" si="4">F30/E30-1</f>
        <v>-8.5760009029490769E-3</v>
      </c>
      <c r="G43" s="73">
        <f t="shared" si="4"/>
        <v>0.13993308897323353</v>
      </c>
      <c r="H43" s="73">
        <f t="shared" si="4"/>
        <v>-0.12502697378237526</v>
      </c>
      <c r="I43" s="73">
        <f>I30/H30-1</f>
        <v>9.1285915196314793E-2</v>
      </c>
      <c r="J43" s="73">
        <f t="shared" si="4"/>
        <v>0.12149622314598596</v>
      </c>
      <c r="K43" s="73">
        <f t="shared" si="4"/>
        <v>0.22973694641114428</v>
      </c>
      <c r="L43" s="12"/>
    </row>
    <row r="44" spans="1:12" s="8" customFormat="1">
      <c r="A44" s="13"/>
      <c r="B44" s="69" t="s">
        <v>561</v>
      </c>
      <c r="C44" s="76" t="s">
        <v>36</v>
      </c>
      <c r="D44" s="77"/>
      <c r="E44" s="89"/>
      <c r="F44" s="89"/>
      <c r="G44" s="89"/>
      <c r="H44" s="78">
        <f>(H32-D32)/ABS(D32)</f>
        <v>11660</v>
      </c>
      <c r="I44" s="78">
        <f>(I32-E32)/ABS(E32)</f>
        <v>-0.89829564617206681</v>
      </c>
      <c r="J44" s="78">
        <f>(J32-F32)/ABS(F32)</f>
        <v>0.34232535891898735</v>
      </c>
      <c r="K44" s="98">
        <f>(K32-G32)/ABS(G32)</f>
        <v>0.16218024705035175</v>
      </c>
      <c r="L44" s="14"/>
    </row>
    <row r="45" spans="1:12">
      <c r="A45" s="7"/>
      <c r="B45" s="69" t="s">
        <v>566</v>
      </c>
      <c r="C45" s="79" t="s">
        <v>36</v>
      </c>
      <c r="D45" s="69"/>
      <c r="E45" s="73">
        <f>E32/D32-1</f>
        <v>68651.230769230766</v>
      </c>
      <c r="F45" s="73">
        <f t="shared" ref="F45:K45" si="5">F32/E32-1</f>
        <v>-0.84070997748966647</v>
      </c>
      <c r="G45" s="73">
        <f t="shared" si="5"/>
        <v>2.1747008715347875</v>
      </c>
      <c r="H45" s="73">
        <f>(H32-G32)/ABS(G32)</f>
        <v>-0.66411565944718332</v>
      </c>
      <c r="I45" s="73">
        <f>I32/H32-1</f>
        <v>-0.40123224687155734</v>
      </c>
      <c r="J45" s="73">
        <f t="shared" si="5"/>
        <v>1.1023587348103425</v>
      </c>
      <c r="K45" s="73">
        <f t="shared" si="5"/>
        <v>1.7486440740139075</v>
      </c>
      <c r="L45" s="12"/>
    </row>
    <row r="46" spans="1:12" s="8" customFormat="1">
      <c r="A46" s="13"/>
      <c r="B46" s="69" t="s">
        <v>564</v>
      </c>
      <c r="C46" s="76" t="s">
        <v>36</v>
      </c>
      <c r="D46" s="77"/>
      <c r="E46" s="89"/>
      <c r="F46" s="89"/>
      <c r="G46" s="89"/>
      <c r="H46" s="78">
        <f>(H39-D39)/ABS(D39)</f>
        <v>11660</v>
      </c>
      <c r="I46" s="78">
        <f>(I39-E39)/ABS(E39)</f>
        <v>-0.89829564617206681</v>
      </c>
      <c r="J46" s="78">
        <f>(J39-F39)/ABS(F39)</f>
        <v>0.34232535891898747</v>
      </c>
      <c r="K46" s="98">
        <f>(K39-G39)/ABS(G39)</f>
        <v>0.16218024705035189</v>
      </c>
      <c r="L46" s="14"/>
    </row>
    <row r="47" spans="1:12">
      <c r="A47" s="7"/>
      <c r="B47" s="69" t="s">
        <v>565</v>
      </c>
      <c r="C47" s="79" t="s">
        <v>36</v>
      </c>
      <c r="D47" s="69"/>
      <c r="E47" s="73">
        <f>E39/D39-1</f>
        <v>68651.23076923078</v>
      </c>
      <c r="F47" s="73">
        <f t="shared" ref="F47:K47" si="6">F39/E39-1</f>
        <v>-0.84070997748966647</v>
      </c>
      <c r="G47" s="73">
        <f t="shared" si="6"/>
        <v>2.1747008715347875</v>
      </c>
      <c r="H47" s="73">
        <f t="shared" si="6"/>
        <v>-0.66411565944718332</v>
      </c>
      <c r="I47" s="73">
        <f>I39/H39-1</f>
        <v>-0.40123224687155734</v>
      </c>
      <c r="J47" s="73">
        <f t="shared" si="6"/>
        <v>1.102358734810343</v>
      </c>
      <c r="K47" s="73">
        <f t="shared" si="6"/>
        <v>1.748644074013908</v>
      </c>
      <c r="L47" s="12"/>
    </row>
    <row r="48" spans="1:12">
      <c r="A48" s="7"/>
      <c r="B48" s="80" t="s">
        <v>549</v>
      </c>
      <c r="C48" s="79"/>
      <c r="D48" s="69"/>
      <c r="E48" s="69"/>
      <c r="F48" s="69"/>
      <c r="G48" s="69"/>
      <c r="H48" s="69"/>
      <c r="I48" s="69"/>
      <c r="J48" s="69"/>
      <c r="K48" s="69"/>
      <c r="L48" s="12"/>
    </row>
    <row r="49" spans="1:12">
      <c r="A49" s="7"/>
      <c r="B49" s="69" t="s">
        <v>42</v>
      </c>
      <c r="C49" s="79" t="s">
        <v>36</v>
      </c>
      <c r="D49" s="69"/>
      <c r="E49" s="73">
        <f>E32/AVERAGE(D33:E33)</f>
        <v>0.18318122776181447</v>
      </c>
      <c r="F49" s="73">
        <f t="shared" ref="F49:K49" si="7">F32/AVERAGE(E33:F33)</f>
        <v>2.6554724253986021E-2</v>
      </c>
      <c r="G49" s="73">
        <f t="shared" si="7"/>
        <v>8.1567918564556446E-2</v>
      </c>
      <c r="H49" s="73">
        <f t="shared" si="7"/>
        <v>2.6862416963655385E-2</v>
      </c>
      <c r="I49" s="73">
        <f>I32/AVERAGE(H33:I33)</f>
        <v>1.6217209012057896E-2</v>
      </c>
      <c r="J49" s="73">
        <f t="shared" si="7"/>
        <v>3.4301499411004417E-2</v>
      </c>
      <c r="K49" s="73">
        <f t="shared" si="7"/>
        <v>9.2089438879113611E-2</v>
      </c>
      <c r="L49" s="12"/>
    </row>
    <row r="50" spans="1:12">
      <c r="A50" s="7"/>
      <c r="B50" s="69" t="s">
        <v>43</v>
      </c>
      <c r="C50" s="81" t="s">
        <v>36</v>
      </c>
      <c r="D50" s="70"/>
      <c r="E50" s="74">
        <f>E32/AVERAGE(D34:E34)</f>
        <v>8.6456236760623154E-2</v>
      </c>
      <c r="F50" s="74">
        <f t="shared" ref="F50:K50" si="8">F32/AVERAGE(E34:F34)</f>
        <v>1.449728936186963E-2</v>
      </c>
      <c r="G50" s="74">
        <f t="shared" si="8"/>
        <v>5.0086887001619104E-2</v>
      </c>
      <c r="H50" s="74">
        <f t="shared" si="8"/>
        <v>1.771882399316695E-2</v>
      </c>
      <c r="I50" s="73">
        <f>I32/AVERAGE(H34:I34)</f>
        <v>1.1594035181904267E-2</v>
      </c>
      <c r="J50" s="73">
        <f t="shared" si="8"/>
        <v>2.4993821256110146E-2</v>
      </c>
      <c r="K50" s="73">
        <f t="shared" si="8"/>
        <v>6.7021142566982037E-2</v>
      </c>
      <c r="L50" s="12"/>
    </row>
    <row r="51" spans="1:12">
      <c r="A51" s="7"/>
      <c r="B51" s="75" t="s">
        <v>550</v>
      </c>
      <c r="C51" s="81"/>
      <c r="D51" s="70"/>
      <c r="E51" s="70"/>
      <c r="F51" s="70"/>
      <c r="G51" s="70"/>
      <c r="H51" s="70"/>
      <c r="I51" s="70"/>
      <c r="J51" s="70"/>
      <c r="K51" s="70"/>
    </row>
    <row r="52" spans="1:12">
      <c r="A52" s="7"/>
      <c r="B52" s="69" t="s">
        <v>551</v>
      </c>
      <c r="C52" s="81" t="s">
        <v>36</v>
      </c>
      <c r="D52" s="74">
        <f t="shared" ref="D52:K52" si="9">1-D33/D34</f>
        <v>0.54722651281729418</v>
      </c>
      <c r="E52" s="74">
        <f t="shared" si="9"/>
        <v>0.50980739991059421</v>
      </c>
      <c r="F52" s="74">
        <f t="shared" si="9"/>
        <v>0.38859721640349254</v>
      </c>
      <c r="G52" s="74">
        <f t="shared" si="9"/>
        <v>0.38329466192344774</v>
      </c>
      <c r="H52" s="74">
        <f t="shared" si="9"/>
        <v>0.2927577414709932</v>
      </c>
      <c r="I52" s="74">
        <f t="shared" si="9"/>
        <v>0.2768279819606948</v>
      </c>
      <c r="J52" s="74">
        <f t="shared" si="9"/>
        <v>0.26599300567440698</v>
      </c>
      <c r="K52" s="74">
        <f t="shared" si="9"/>
        <v>0.27827663983932849</v>
      </c>
    </row>
    <row r="53" spans="1:12">
      <c r="A53" s="7"/>
      <c r="B53" s="69" t="s">
        <v>552</v>
      </c>
      <c r="C53" s="81" t="s">
        <v>36</v>
      </c>
      <c r="D53" s="74">
        <f t="shared" ref="D53:K53" si="10">D34/D33-1</f>
        <v>1.2086098861978511</v>
      </c>
      <c r="E53" s="74">
        <f t="shared" si="10"/>
        <v>1.0400144755706449</v>
      </c>
      <c r="F53" s="74">
        <f t="shared" si="10"/>
        <v>0.63558300163046955</v>
      </c>
      <c r="G53" s="74">
        <f t="shared" si="10"/>
        <v>0.6215199354669263</v>
      </c>
      <c r="H53" s="74">
        <f t="shared" si="10"/>
        <v>0.41394265959149568</v>
      </c>
      <c r="I53" s="74">
        <f t="shared" si="10"/>
        <v>0.38279686582902173</v>
      </c>
      <c r="J53" s="74">
        <f t="shared" si="10"/>
        <v>0.36238483792487797</v>
      </c>
      <c r="K53" s="74">
        <f t="shared" si="10"/>
        <v>0.38557244395882928</v>
      </c>
    </row>
    <row r="54" spans="1:12">
      <c r="A54" s="7"/>
      <c r="B54" s="69" t="s">
        <v>553</v>
      </c>
      <c r="C54" s="81" t="s">
        <v>40</v>
      </c>
      <c r="D54" s="84">
        <f>'Input quaterly PPC'!Y19/'Input quaterly PPC'!Y31</f>
        <v>4.532354940924427</v>
      </c>
      <c r="E54" s="84">
        <f>'Input quaterly PPC'!Z19/'Input quaterly PPC'!Z31</f>
        <v>3.9265268714901422</v>
      </c>
      <c r="F54" s="84">
        <f>'Input quaterly PPC'!AA19/'Input quaterly PPC'!AA31</f>
        <v>5.8995076267258364</v>
      </c>
      <c r="G54" s="84">
        <f>'Input quaterly PPC'!AB19/'Input quaterly PPC'!AB31</f>
        <v>2.185398587845194</v>
      </c>
      <c r="H54" s="84">
        <f>'Input quaterly PPC'!AD19/'Input quaterly PPC'!AC31</f>
        <v>3.6315015510447144</v>
      </c>
      <c r="I54" s="84">
        <f>'Input quaterly PPC'!AD19/'Input quaterly PPC'!AD31</f>
        <v>2.3058493450104596</v>
      </c>
      <c r="J54" s="84">
        <f>'Input quaterly PPC'!AE19/'Input quaterly PPC'!AE31</f>
        <v>2.4880383911971111</v>
      </c>
      <c r="K54" s="84">
        <f>'Input quaterly PPC'!AF19/'Input quaterly PPC'!AF31</f>
        <v>2.4684737604710691</v>
      </c>
    </row>
    <row r="55" spans="1:12">
      <c r="A55" s="7"/>
      <c r="B55" s="69" t="s">
        <v>554</v>
      </c>
      <c r="C55" s="81" t="s">
        <v>40</v>
      </c>
      <c r="D55" s="90">
        <f>('Input quaterly PPC'!Y19-'Input quaterly PPC'!Y23)/'Input quaterly PPC'!Y31</f>
        <v>3.8818864842443759</v>
      </c>
      <c r="E55" s="90">
        <f>('Input quaterly PPC'!Z19-'Input quaterly PPC'!Z23)/'Input quaterly PPC'!Z31</f>
        <v>3.5729675692635223</v>
      </c>
      <c r="F55" s="90">
        <f>('Input quaterly PPC'!AA19-'Input quaterly PPC'!AA23)/'Input quaterly PPC'!AA31</f>
        <v>4.9397920313239858</v>
      </c>
      <c r="G55" s="90">
        <f>('Input quaterly PPC'!AB19-'Input quaterly PPC'!AB23)/'Input quaterly PPC'!AB31</f>
        <v>1.9335920435185752</v>
      </c>
      <c r="H55" s="90">
        <f>('Input quaterly PPC'!AD19-'Input quaterly PPC'!AC23)/'Input quaterly PPC'!AC31</f>
        <v>3.2113998495035947</v>
      </c>
      <c r="I55" s="90">
        <f>('Input quaterly PPC'!AD19-'Input quaterly PPC'!AD23)/'Input quaterly PPC'!AD31</f>
        <v>1.9511273819774504</v>
      </c>
      <c r="J55" s="90">
        <f>('Input quaterly PPC'!AE19-'Input quaterly PPC'!AE23)/'Input quaterly PPC'!AE31</f>
        <v>2.110156229890459</v>
      </c>
      <c r="K55" s="90">
        <f>('Input quaterly PPC'!AF19-'Input quaterly PPC'!AF23)/'Input quaterly PPC'!AF31</f>
        <v>2.1308713044943568</v>
      </c>
    </row>
    <row r="56" spans="1:12">
      <c r="A56" s="7"/>
      <c r="B56" s="91" t="s">
        <v>555</v>
      </c>
      <c r="C56" s="70"/>
      <c r="D56" s="71"/>
      <c r="E56" s="71"/>
      <c r="F56" s="71"/>
      <c r="G56" s="71"/>
      <c r="H56" s="71"/>
      <c r="I56" s="71"/>
      <c r="J56" s="71"/>
      <c r="K56" s="71"/>
    </row>
    <row r="57" spans="1:12">
      <c r="A57" s="7"/>
      <c r="B57" s="69" t="s">
        <v>556</v>
      </c>
      <c r="C57" s="70" t="s">
        <v>45</v>
      </c>
      <c r="D57" s="71"/>
      <c r="E57" s="71"/>
      <c r="F57" s="71"/>
      <c r="G57" s="71"/>
      <c r="H57" s="71"/>
      <c r="I57" s="71"/>
      <c r="J57" s="71"/>
      <c r="K57" s="71">
        <f>'Tổng hợp'!D6</f>
        <v>18500</v>
      </c>
    </row>
    <row r="58" spans="1:12">
      <c r="A58" s="7"/>
      <c r="B58" s="69" t="s">
        <v>557</v>
      </c>
      <c r="C58" s="70" t="s">
        <v>38</v>
      </c>
      <c r="D58" s="71"/>
      <c r="E58" s="71"/>
      <c r="F58" s="71"/>
      <c r="G58" s="71"/>
      <c r="H58" s="71"/>
      <c r="I58" s="71"/>
      <c r="J58" s="71"/>
      <c r="K58" s="71">
        <f>K57*K35/1000000</f>
        <v>6035347.5</v>
      </c>
    </row>
    <row r="59" spans="1:12">
      <c r="A59" s="7"/>
      <c r="B59" s="69" t="s">
        <v>558</v>
      </c>
      <c r="C59" s="70" t="s">
        <v>40</v>
      </c>
      <c r="D59" s="71"/>
      <c r="E59" s="71"/>
      <c r="F59" s="71"/>
      <c r="G59" s="71"/>
      <c r="H59" s="71"/>
      <c r="I59" s="71"/>
      <c r="J59" s="71"/>
      <c r="K59" s="92">
        <f>K57/(SUM(H32:K32)*1000000/K35)</f>
        <v>6.3018396971114488</v>
      </c>
    </row>
    <row r="60" spans="1:12">
      <c r="A60" s="7"/>
      <c r="B60" s="69" t="s">
        <v>559</v>
      </c>
      <c r="C60" s="70" t="s">
        <v>40</v>
      </c>
      <c r="D60" s="71"/>
      <c r="E60" s="71"/>
      <c r="F60" s="71"/>
      <c r="G60" s="71"/>
      <c r="H60" s="71"/>
      <c r="I60" s="71"/>
      <c r="J60" s="71"/>
      <c r="K60" s="93">
        <f>K57/K40</f>
        <v>1.0544333179647096</v>
      </c>
    </row>
  </sheetData>
  <mergeCells count="3">
    <mergeCell ref="I2:K2"/>
    <mergeCell ref="I3:K19"/>
    <mergeCell ref="I20:K20"/>
  </mergeCells>
  <conditionalFormatting sqref="E16:G18">
    <cfRule type="cellIs" dxfId="39" priority="3" operator="lessThan">
      <formula>0</formula>
    </cfRule>
    <cfRule type="cellIs" dxfId="38" priority="4" operator="greaterThan">
      <formula>0</formula>
    </cfRule>
  </conditionalFormatting>
  <conditionalFormatting sqref="H42:K42 H44:K44 H46:K46">
    <cfRule type="cellIs" dxfId="37" priority="1" operator="less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  <pageSetup orientation="portrait" horizontalDpi="30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pane xSplit="3" ySplit="1" topLeftCell="D2" activePane="bottomRight" state="frozen"/>
      <selection activeCell="K58" sqref="K58"/>
      <selection pane="topRight" activeCell="K58" sqref="K58"/>
      <selection pane="bottomLeft" activeCell="K58" sqref="K58"/>
      <selection pane="bottomRight" activeCell="K58" sqref="K58"/>
    </sheetView>
  </sheetViews>
  <sheetFormatPr defaultColWidth="8.85546875" defaultRowHeight="15"/>
  <cols>
    <col min="1" max="3" width="8.85546875" style="15"/>
    <col min="4" max="7" width="16.140625" style="15" customWidth="1"/>
    <col min="8" max="8" width="8.85546875" style="15"/>
    <col min="9" max="12" width="10.140625" style="15" bestFit="1" customWidth="1"/>
    <col min="13" max="13" width="8.85546875" style="15"/>
    <col min="14" max="17" width="14.140625" style="2" bestFit="1" customWidth="1"/>
    <col min="18" max="18" width="9.140625" style="15" bestFit="1" customWidth="1"/>
    <col min="19" max="16384" width="8.85546875" style="15"/>
  </cols>
  <sheetData>
    <row r="1" spans="1:17" ht="49.5" customHeight="1">
      <c r="A1" s="129" t="s">
        <v>0</v>
      </c>
      <c r="B1" s="130"/>
      <c r="C1" s="131"/>
      <c r="D1" s="55" t="s">
        <v>1512</v>
      </c>
      <c r="E1" s="55" t="s">
        <v>1513</v>
      </c>
      <c r="F1" s="55" t="s">
        <v>1514</v>
      </c>
      <c r="G1" s="55" t="s">
        <v>1574</v>
      </c>
      <c r="I1" s="15" t="str">
        <f>REPLACE(D1,9,27,"")</f>
        <v>Năm 2014</v>
      </c>
      <c r="J1" s="15" t="str">
        <f>REPLACE(E1,9,27,"")</f>
        <v>Năm 2015</v>
      </c>
      <c r="K1" s="15" t="str">
        <f>REPLACE(F1,9,27,"")</f>
        <v>Năm 2016</v>
      </c>
      <c r="L1" s="15" t="str">
        <f>REPLACE(G1,9,27,"")</f>
        <v>Năm 2017</v>
      </c>
      <c r="N1" s="2" t="str">
        <f>I1</f>
        <v>Năm 2014</v>
      </c>
      <c r="O1" s="2" t="str">
        <f>J1</f>
        <v>Năm 2015</v>
      </c>
      <c r="P1" s="2" t="str">
        <f>K1</f>
        <v>Năm 2016</v>
      </c>
      <c r="Q1" s="2" t="str">
        <f>L1</f>
        <v>Năm 2017</v>
      </c>
    </row>
    <row r="2" spans="1:17" ht="49.5" customHeight="1" thickBot="1">
      <c r="A2" s="132"/>
      <c r="B2" s="133"/>
      <c r="C2" s="134"/>
      <c r="D2" s="56" t="s">
        <v>1680</v>
      </c>
      <c r="E2" s="56" t="s">
        <v>1680</v>
      </c>
      <c r="F2" s="56" t="s">
        <v>1680</v>
      </c>
      <c r="G2" s="56" t="s">
        <v>1653</v>
      </c>
    </row>
    <row r="3" spans="1:17" ht="45" customHeight="1" thickBot="1">
      <c r="A3" s="135" t="s">
        <v>1</v>
      </c>
      <c r="B3" s="136"/>
      <c r="C3" s="57"/>
      <c r="D3" s="58">
        <v>7481943</v>
      </c>
      <c r="E3" s="58">
        <v>7664948</v>
      </c>
      <c r="F3" s="58">
        <v>5977373</v>
      </c>
      <c r="G3" s="58">
        <v>6235982</v>
      </c>
      <c r="I3" s="16">
        <f>REPLACE(D3,1,3,"")/1</f>
        <v>1943</v>
      </c>
      <c r="J3" s="16">
        <f t="shared" ref="J3:L16" si="0">REPLACE(E3,1,3,"")/1</f>
        <v>4948</v>
      </c>
      <c r="K3" s="16">
        <f t="shared" si="0"/>
        <v>7373</v>
      </c>
      <c r="L3" s="16">
        <f t="shared" si="0"/>
        <v>5982</v>
      </c>
      <c r="N3" s="2">
        <f>D3</f>
        <v>7481943</v>
      </c>
      <c r="O3" s="2">
        <f t="shared" ref="O3:Q17" si="1">E3</f>
        <v>7664948</v>
      </c>
      <c r="P3" s="2">
        <f t="shared" si="1"/>
        <v>5977373</v>
      </c>
      <c r="Q3" s="2">
        <f t="shared" si="1"/>
        <v>6235982</v>
      </c>
    </row>
    <row r="4" spans="1:17" ht="61.5" customHeight="1" thickBot="1">
      <c r="A4" s="127" t="s">
        <v>2</v>
      </c>
      <c r="B4" s="128"/>
      <c r="C4" s="57"/>
      <c r="D4" s="59">
        <v>6984693</v>
      </c>
      <c r="E4" s="59">
        <v>6701331</v>
      </c>
      <c r="F4" s="59">
        <v>5473566</v>
      </c>
      <c r="G4" s="59">
        <v>5445270</v>
      </c>
      <c r="I4" s="16">
        <f t="shared" ref="I4:I16" si="2">REPLACE(D4,1,3,"")/1</f>
        <v>4693</v>
      </c>
      <c r="J4" s="16">
        <f t="shared" si="0"/>
        <v>1331</v>
      </c>
      <c r="K4" s="16">
        <f t="shared" si="0"/>
        <v>3566</v>
      </c>
      <c r="L4" s="16">
        <f t="shared" si="0"/>
        <v>5270</v>
      </c>
      <c r="N4" s="2">
        <f t="shared" ref="N4:Q38" si="3">D4</f>
        <v>6984693</v>
      </c>
      <c r="O4" s="2">
        <f t="shared" si="1"/>
        <v>6701331</v>
      </c>
      <c r="P4" s="2">
        <f t="shared" si="1"/>
        <v>5473566</v>
      </c>
      <c r="Q4" s="2">
        <f t="shared" si="1"/>
        <v>5445270</v>
      </c>
    </row>
    <row r="5" spans="1:17" ht="61.5" customHeight="1" thickBot="1">
      <c r="A5" s="137" t="s">
        <v>3</v>
      </c>
      <c r="B5" s="138"/>
      <c r="C5" s="57"/>
      <c r="D5" s="58">
        <v>497250</v>
      </c>
      <c r="E5" s="58">
        <v>963617</v>
      </c>
      <c r="F5" s="58">
        <v>503807</v>
      </c>
      <c r="G5" s="58">
        <v>790712</v>
      </c>
      <c r="I5" s="16">
        <f t="shared" si="2"/>
        <v>250</v>
      </c>
      <c r="J5" s="16">
        <f t="shared" si="0"/>
        <v>617</v>
      </c>
      <c r="K5" s="16">
        <f t="shared" si="0"/>
        <v>807</v>
      </c>
      <c r="L5" s="16">
        <f t="shared" si="0"/>
        <v>712</v>
      </c>
      <c r="N5" s="2">
        <f t="shared" si="3"/>
        <v>497250</v>
      </c>
      <c r="O5" s="2">
        <f t="shared" si="1"/>
        <v>963617</v>
      </c>
      <c r="P5" s="2">
        <f t="shared" si="1"/>
        <v>503807</v>
      </c>
      <c r="Q5" s="2">
        <f t="shared" si="1"/>
        <v>790712</v>
      </c>
    </row>
    <row r="6" spans="1:17" ht="30" customHeight="1" thickBot="1">
      <c r="A6" s="127" t="s">
        <v>4</v>
      </c>
      <c r="B6" s="128"/>
      <c r="C6" s="57"/>
      <c r="D6" s="59">
        <v>1055227</v>
      </c>
      <c r="E6" s="59">
        <v>343393</v>
      </c>
      <c r="F6" s="59">
        <v>411092</v>
      </c>
      <c r="G6" s="59">
        <v>412270</v>
      </c>
      <c r="I6" s="16">
        <f t="shared" si="2"/>
        <v>5227</v>
      </c>
      <c r="J6" s="16">
        <f t="shared" si="0"/>
        <v>393</v>
      </c>
      <c r="K6" s="16">
        <f t="shared" si="0"/>
        <v>92</v>
      </c>
      <c r="L6" s="16">
        <f t="shared" si="0"/>
        <v>270</v>
      </c>
      <c r="N6" s="2">
        <f t="shared" si="3"/>
        <v>1055227</v>
      </c>
      <c r="O6" s="2">
        <f t="shared" si="1"/>
        <v>343393</v>
      </c>
      <c r="P6" s="2">
        <f t="shared" si="1"/>
        <v>411092</v>
      </c>
      <c r="Q6" s="2">
        <f t="shared" si="1"/>
        <v>412270</v>
      </c>
    </row>
    <row r="7" spans="1:17" ht="15" customHeight="1" thickBot="1">
      <c r="A7" s="127" t="s">
        <v>5</v>
      </c>
      <c r="B7" s="128"/>
      <c r="C7" s="57"/>
      <c r="D7" s="59">
        <v>142870</v>
      </c>
      <c r="E7" s="59">
        <v>733022</v>
      </c>
      <c r="F7" s="59">
        <v>253672</v>
      </c>
      <c r="G7" s="59">
        <v>119938</v>
      </c>
      <c r="I7" s="16">
        <f t="shared" si="2"/>
        <v>870</v>
      </c>
      <c r="J7" s="16">
        <f t="shared" si="0"/>
        <v>22</v>
      </c>
      <c r="K7" s="16">
        <f t="shared" si="0"/>
        <v>672</v>
      </c>
      <c r="L7" s="16">
        <f t="shared" si="0"/>
        <v>938</v>
      </c>
      <c r="N7" s="2">
        <f t="shared" si="3"/>
        <v>142870</v>
      </c>
      <c r="O7" s="2">
        <f t="shared" si="1"/>
        <v>733022</v>
      </c>
      <c r="P7" s="2">
        <f t="shared" si="1"/>
        <v>253672</v>
      </c>
      <c r="Q7" s="2">
        <f t="shared" si="1"/>
        <v>119938</v>
      </c>
    </row>
    <row r="8" spans="1:17" ht="15.75" customHeight="1" thickBot="1">
      <c r="A8" s="127" t="s">
        <v>6</v>
      </c>
      <c r="B8" s="128"/>
      <c r="C8" s="57"/>
      <c r="D8" s="60"/>
      <c r="E8" s="60"/>
      <c r="F8" s="60"/>
      <c r="G8" s="60"/>
      <c r="I8" s="16" t="e">
        <f t="shared" si="2"/>
        <v>#VALUE!</v>
      </c>
      <c r="J8" s="16" t="e">
        <f t="shared" si="0"/>
        <v>#VALUE!</v>
      </c>
      <c r="K8" s="16" t="e">
        <f t="shared" si="0"/>
        <v>#VALUE!</v>
      </c>
      <c r="L8" s="16" t="e">
        <f t="shared" si="0"/>
        <v>#VALUE!</v>
      </c>
      <c r="N8" s="2">
        <f t="shared" si="3"/>
        <v>0</v>
      </c>
      <c r="O8" s="2">
        <f t="shared" si="1"/>
        <v>0</v>
      </c>
      <c r="P8" s="2">
        <f t="shared" si="1"/>
        <v>0</v>
      </c>
      <c r="Q8" s="2">
        <f t="shared" si="1"/>
        <v>0</v>
      </c>
    </row>
    <row r="9" spans="1:17" ht="37.5" customHeight="1" thickBot="1">
      <c r="A9" s="127" t="s">
        <v>7</v>
      </c>
      <c r="B9" s="128"/>
      <c r="C9" s="57"/>
      <c r="D9" s="59">
        <v>106538</v>
      </c>
      <c r="E9" s="59">
        <v>103651</v>
      </c>
      <c r="F9" s="59">
        <v>108135</v>
      </c>
      <c r="G9" s="59">
        <v>80673</v>
      </c>
      <c r="I9" s="16">
        <f t="shared" si="2"/>
        <v>538</v>
      </c>
      <c r="J9" s="16">
        <f t="shared" si="0"/>
        <v>651</v>
      </c>
      <c r="K9" s="16">
        <f t="shared" si="0"/>
        <v>135</v>
      </c>
      <c r="L9" s="16">
        <f t="shared" si="0"/>
        <v>73</v>
      </c>
      <c r="N9" s="2">
        <f t="shared" si="3"/>
        <v>106538</v>
      </c>
      <c r="O9" s="2">
        <f t="shared" si="1"/>
        <v>103651</v>
      </c>
      <c r="P9" s="2">
        <f t="shared" si="1"/>
        <v>108135</v>
      </c>
      <c r="Q9" s="2">
        <f t="shared" si="1"/>
        <v>80673</v>
      </c>
    </row>
    <row r="10" spans="1:17" ht="61.5" customHeight="1" thickBot="1">
      <c r="A10" s="137" t="s">
        <v>8</v>
      </c>
      <c r="B10" s="138"/>
      <c r="C10" s="57"/>
      <c r="D10" s="58">
        <v>1303069</v>
      </c>
      <c r="E10" s="58">
        <v>470337</v>
      </c>
      <c r="F10" s="58">
        <v>617528</v>
      </c>
      <c r="G10" s="58">
        <v>1002371</v>
      </c>
      <c r="I10" s="16">
        <f t="shared" si="2"/>
        <v>3069</v>
      </c>
      <c r="J10" s="16">
        <f t="shared" si="0"/>
        <v>337</v>
      </c>
      <c r="K10" s="16">
        <f t="shared" si="0"/>
        <v>528</v>
      </c>
      <c r="L10" s="16">
        <f t="shared" si="0"/>
        <v>2371</v>
      </c>
      <c r="N10" s="2">
        <f t="shared" si="3"/>
        <v>1303069</v>
      </c>
      <c r="O10" s="2">
        <f t="shared" si="1"/>
        <v>470337</v>
      </c>
      <c r="P10" s="2">
        <f t="shared" si="1"/>
        <v>617528</v>
      </c>
      <c r="Q10" s="2">
        <f t="shared" si="1"/>
        <v>1002371</v>
      </c>
    </row>
    <row r="11" spans="1:17" ht="15" customHeight="1" thickBot="1">
      <c r="A11" s="127" t="s">
        <v>9</v>
      </c>
      <c r="B11" s="128"/>
      <c r="C11" s="57"/>
      <c r="D11" s="59">
        <v>8436</v>
      </c>
      <c r="E11" s="59">
        <v>19479</v>
      </c>
      <c r="F11" s="59">
        <v>-1546</v>
      </c>
      <c r="G11" s="60">
        <v>825</v>
      </c>
      <c r="I11" s="16">
        <f t="shared" si="2"/>
        <v>6</v>
      </c>
      <c r="J11" s="16">
        <f t="shared" si="0"/>
        <v>79</v>
      </c>
      <c r="K11" s="16">
        <f t="shared" si="0"/>
        <v>46</v>
      </c>
      <c r="L11" s="16" t="e">
        <f t="shared" si="0"/>
        <v>#VALUE!</v>
      </c>
      <c r="N11" s="2">
        <f t="shared" si="3"/>
        <v>8436</v>
      </c>
      <c r="O11" s="2">
        <f t="shared" si="1"/>
        <v>19479</v>
      </c>
      <c r="P11" s="2">
        <f t="shared" si="1"/>
        <v>-1546</v>
      </c>
      <c r="Q11" s="2">
        <f t="shared" si="1"/>
        <v>825</v>
      </c>
    </row>
    <row r="12" spans="1:17" ht="45" customHeight="1" thickBot="1">
      <c r="A12" s="127" t="s">
        <v>10</v>
      </c>
      <c r="B12" s="128"/>
      <c r="C12" s="57"/>
      <c r="D12" s="59">
        <v>-9991</v>
      </c>
      <c r="E12" s="59">
        <v>114676</v>
      </c>
      <c r="F12" s="60"/>
      <c r="G12" s="60"/>
      <c r="I12" s="16">
        <f t="shared" si="2"/>
        <v>91</v>
      </c>
      <c r="J12" s="16">
        <f t="shared" si="0"/>
        <v>676</v>
      </c>
      <c r="K12" s="16" t="e">
        <f t="shared" si="0"/>
        <v>#VALUE!</v>
      </c>
      <c r="L12" s="16" t="e">
        <f t="shared" si="0"/>
        <v>#VALUE!</v>
      </c>
      <c r="N12" s="2">
        <f t="shared" si="3"/>
        <v>-9991</v>
      </c>
      <c r="O12" s="2">
        <f t="shared" si="1"/>
        <v>114676</v>
      </c>
      <c r="P12" s="2">
        <f t="shared" si="1"/>
        <v>0</v>
      </c>
      <c r="Q12" s="2">
        <f t="shared" si="1"/>
        <v>0</v>
      </c>
    </row>
    <row r="13" spans="1:17" ht="37.5" customHeight="1" thickBot="1">
      <c r="A13" s="137" t="s">
        <v>11</v>
      </c>
      <c r="B13" s="138"/>
      <c r="C13" s="57"/>
      <c r="D13" s="58">
        <v>1301513</v>
      </c>
      <c r="E13" s="58">
        <v>604491</v>
      </c>
      <c r="F13" s="58">
        <v>615982</v>
      </c>
      <c r="G13" s="58">
        <v>1003196</v>
      </c>
      <c r="I13" s="16">
        <f t="shared" si="2"/>
        <v>1513</v>
      </c>
      <c r="J13" s="16">
        <f t="shared" si="0"/>
        <v>491</v>
      </c>
      <c r="K13" s="16">
        <f t="shared" si="0"/>
        <v>982</v>
      </c>
      <c r="L13" s="16">
        <f t="shared" si="0"/>
        <v>3196</v>
      </c>
      <c r="N13" s="2">
        <f t="shared" si="3"/>
        <v>1301513</v>
      </c>
      <c r="O13" s="2">
        <f t="shared" si="1"/>
        <v>604491</v>
      </c>
      <c r="P13" s="2">
        <f t="shared" si="1"/>
        <v>615982</v>
      </c>
      <c r="Q13" s="2">
        <f t="shared" si="1"/>
        <v>1003196</v>
      </c>
    </row>
    <row r="14" spans="1:17" ht="61.5" customHeight="1" thickBot="1">
      <c r="A14" s="137" t="s">
        <v>12</v>
      </c>
      <c r="B14" s="138"/>
      <c r="C14" s="57"/>
      <c r="D14" s="58">
        <v>1054114</v>
      </c>
      <c r="E14" s="58">
        <v>565771</v>
      </c>
      <c r="F14" s="58">
        <v>554351</v>
      </c>
      <c r="G14" s="58">
        <v>853998</v>
      </c>
      <c r="I14" s="16">
        <f t="shared" si="2"/>
        <v>4114</v>
      </c>
      <c r="J14" s="16">
        <f t="shared" si="0"/>
        <v>771</v>
      </c>
      <c r="K14" s="16">
        <f t="shared" si="0"/>
        <v>351</v>
      </c>
      <c r="L14" s="16">
        <f t="shared" si="0"/>
        <v>998</v>
      </c>
      <c r="N14" s="2">
        <f t="shared" si="3"/>
        <v>1054114</v>
      </c>
      <c r="O14" s="2">
        <f t="shared" si="1"/>
        <v>565771</v>
      </c>
      <c r="P14" s="2">
        <f t="shared" si="1"/>
        <v>554351</v>
      </c>
      <c r="Q14" s="2">
        <f t="shared" si="1"/>
        <v>853998</v>
      </c>
    </row>
    <row r="15" spans="1:17" ht="61.5" customHeight="1" thickBot="1">
      <c r="A15" s="137" t="s">
        <v>13</v>
      </c>
      <c r="B15" s="138"/>
      <c r="C15" s="57"/>
      <c r="D15" s="58">
        <v>1044705</v>
      </c>
      <c r="E15" s="58">
        <v>560651</v>
      </c>
      <c r="F15" s="58">
        <v>548570</v>
      </c>
      <c r="G15" s="58">
        <v>853998</v>
      </c>
      <c r="I15" s="16">
        <f t="shared" si="2"/>
        <v>4705</v>
      </c>
      <c r="J15" s="16">
        <f t="shared" si="0"/>
        <v>651</v>
      </c>
      <c r="K15" s="16">
        <f t="shared" si="0"/>
        <v>570</v>
      </c>
      <c r="L15" s="16">
        <f t="shared" si="0"/>
        <v>998</v>
      </c>
      <c r="N15" s="2">
        <f t="shared" si="3"/>
        <v>1044705</v>
      </c>
      <c r="O15" s="2">
        <f t="shared" si="1"/>
        <v>560651</v>
      </c>
      <c r="P15" s="2">
        <f t="shared" si="1"/>
        <v>548570</v>
      </c>
      <c r="Q15" s="2">
        <f t="shared" si="1"/>
        <v>853998</v>
      </c>
    </row>
    <row r="16" spans="1:17" ht="37.5" customHeight="1" thickBot="1">
      <c r="A16" s="127" t="s">
        <v>14</v>
      </c>
      <c r="B16" s="128"/>
      <c r="C16" s="57"/>
      <c r="D16" s="59">
        <v>3284</v>
      </c>
      <c r="E16" s="59">
        <v>1778</v>
      </c>
      <c r="F16" s="59">
        <v>1724</v>
      </c>
      <c r="G16" s="59">
        <v>2680</v>
      </c>
      <c r="I16" s="16">
        <f t="shared" si="2"/>
        <v>4</v>
      </c>
      <c r="J16" s="16">
        <f t="shared" si="0"/>
        <v>8</v>
      </c>
      <c r="K16" s="16">
        <f t="shared" si="0"/>
        <v>4</v>
      </c>
      <c r="L16" s="16">
        <f t="shared" si="0"/>
        <v>0</v>
      </c>
      <c r="N16" s="2">
        <f t="shared" si="3"/>
        <v>3284</v>
      </c>
      <c r="O16" s="2">
        <f t="shared" si="1"/>
        <v>1778</v>
      </c>
      <c r="P16" s="2">
        <f t="shared" si="1"/>
        <v>1724</v>
      </c>
      <c r="Q16" s="2">
        <f t="shared" si="1"/>
        <v>2680</v>
      </c>
    </row>
    <row r="17" spans="1:17" ht="15" customHeight="1" thickBot="1">
      <c r="A17" s="139"/>
      <c r="B17" s="139"/>
      <c r="C17" s="139"/>
      <c r="D17" s="139"/>
      <c r="E17" s="139"/>
      <c r="F17" s="139"/>
      <c r="G17" s="139"/>
      <c r="N17" s="2">
        <f t="shared" si="3"/>
        <v>0</v>
      </c>
      <c r="O17" s="2">
        <f t="shared" si="1"/>
        <v>0</v>
      </c>
      <c r="P17" s="2">
        <f t="shared" si="1"/>
        <v>0</v>
      </c>
      <c r="Q17" s="2">
        <f t="shared" si="1"/>
        <v>0</v>
      </c>
    </row>
    <row r="18" spans="1:17" ht="15" customHeight="1" thickBot="1">
      <c r="A18" s="140" t="s">
        <v>15</v>
      </c>
      <c r="B18" s="141"/>
      <c r="C18" s="142"/>
      <c r="D18" s="61" t="s">
        <v>1681</v>
      </c>
      <c r="E18" s="61" t="s">
        <v>1682</v>
      </c>
      <c r="F18" s="61" t="s">
        <v>1683</v>
      </c>
      <c r="G18" s="61" t="s">
        <v>1657</v>
      </c>
      <c r="I18" s="15" t="str">
        <f>REPLACE(D18,9,27,"")</f>
        <v>Năm 2014</v>
      </c>
      <c r="J18" s="15" t="str">
        <f>REPLACE(E18,9,27,"")</f>
        <v>Năm 2015</v>
      </c>
      <c r="K18" s="15" t="str">
        <f>REPLACE(F18,9,27,"")</f>
        <v>Năm 2016</v>
      </c>
      <c r="L18" s="15" t="str">
        <f>REPLACE(G18,9,27,"")</f>
        <v>Năm 2017</v>
      </c>
      <c r="N18" s="2" t="str">
        <f>I18</f>
        <v>Năm 2014</v>
      </c>
      <c r="O18" s="2" t="str">
        <f>J18</f>
        <v>Năm 2015</v>
      </c>
      <c r="P18" s="2" t="str">
        <f>K18</f>
        <v>Năm 2016</v>
      </c>
      <c r="Q18" s="2" t="str">
        <f>L18</f>
        <v>Năm 2017</v>
      </c>
    </row>
    <row r="19" spans="1:17" ht="15" customHeight="1" thickBot="1">
      <c r="A19" s="135" t="s">
        <v>16</v>
      </c>
      <c r="B19" s="136"/>
      <c r="C19" s="57"/>
      <c r="D19" s="58">
        <v>7479970</v>
      </c>
      <c r="E19" s="58">
        <v>5972618</v>
      </c>
      <c r="F19" s="58">
        <v>6184310</v>
      </c>
      <c r="G19" s="58">
        <v>3585592</v>
      </c>
      <c r="I19" s="16">
        <f t="shared" ref="I19:L38" si="4">REPLACE(D19,1,3,"")/1</f>
        <v>9970</v>
      </c>
      <c r="J19" s="16">
        <f t="shared" si="4"/>
        <v>2618</v>
      </c>
      <c r="K19" s="16">
        <f t="shared" si="4"/>
        <v>4310</v>
      </c>
      <c r="L19" s="16">
        <f t="shared" si="4"/>
        <v>5592</v>
      </c>
      <c r="N19" s="2">
        <f t="shared" si="3"/>
        <v>7479970</v>
      </c>
      <c r="O19" s="2">
        <f t="shared" si="3"/>
        <v>5972618</v>
      </c>
      <c r="P19" s="2">
        <f t="shared" si="3"/>
        <v>6184310</v>
      </c>
      <c r="Q19" s="2">
        <f t="shared" si="3"/>
        <v>3585592</v>
      </c>
    </row>
    <row r="20" spans="1:17" ht="61.5" customHeight="1" thickBot="1">
      <c r="A20" s="127" t="s">
        <v>17</v>
      </c>
      <c r="B20" s="128"/>
      <c r="C20" s="57"/>
      <c r="D20" s="59">
        <v>1186894</v>
      </c>
      <c r="E20" s="59">
        <v>713869</v>
      </c>
      <c r="F20" s="59">
        <v>785549</v>
      </c>
      <c r="G20" s="59">
        <v>208919</v>
      </c>
      <c r="I20" s="16">
        <f t="shared" si="4"/>
        <v>6894</v>
      </c>
      <c r="J20" s="16">
        <f t="shared" si="4"/>
        <v>869</v>
      </c>
      <c r="K20" s="16">
        <f t="shared" si="4"/>
        <v>549</v>
      </c>
      <c r="L20" s="16">
        <f t="shared" si="4"/>
        <v>919</v>
      </c>
      <c r="N20" s="2">
        <f t="shared" si="3"/>
        <v>1186894</v>
      </c>
      <c r="O20" s="2">
        <f t="shared" si="3"/>
        <v>713869</v>
      </c>
      <c r="P20" s="2">
        <f t="shared" si="3"/>
        <v>785549</v>
      </c>
      <c r="Q20" s="2">
        <f t="shared" si="3"/>
        <v>208919</v>
      </c>
    </row>
    <row r="21" spans="1:17" ht="30" customHeight="1" thickBot="1">
      <c r="A21" s="127" t="s">
        <v>18</v>
      </c>
      <c r="B21" s="128"/>
      <c r="C21" s="57"/>
      <c r="D21" s="59">
        <v>3445852</v>
      </c>
      <c r="E21" s="59">
        <v>2394352</v>
      </c>
      <c r="F21" s="59">
        <v>2110000</v>
      </c>
      <c r="G21" s="59">
        <v>550000</v>
      </c>
      <c r="I21" s="16">
        <f t="shared" si="4"/>
        <v>5852</v>
      </c>
      <c r="J21" s="16">
        <f t="shared" si="4"/>
        <v>4352</v>
      </c>
      <c r="K21" s="16">
        <f t="shared" si="4"/>
        <v>0</v>
      </c>
      <c r="L21" s="16">
        <f t="shared" si="4"/>
        <v>0</v>
      </c>
      <c r="N21" s="2">
        <f t="shared" si="3"/>
        <v>3445852</v>
      </c>
      <c r="O21" s="2">
        <f t="shared" si="3"/>
        <v>2394352</v>
      </c>
      <c r="P21" s="2">
        <f t="shared" si="3"/>
        <v>2110000</v>
      </c>
      <c r="Q21" s="2">
        <f t="shared" si="3"/>
        <v>550000</v>
      </c>
    </row>
    <row r="22" spans="1:17" ht="30" customHeight="1" thickBot="1">
      <c r="A22" s="127" t="s">
        <v>19</v>
      </c>
      <c r="B22" s="128"/>
      <c r="C22" s="57"/>
      <c r="D22" s="59">
        <v>2138803</v>
      </c>
      <c r="E22" s="59">
        <v>2199611</v>
      </c>
      <c r="F22" s="59">
        <v>2727399</v>
      </c>
      <c r="G22" s="59">
        <v>2259537</v>
      </c>
      <c r="I22" s="16">
        <f t="shared" si="4"/>
        <v>8803</v>
      </c>
      <c r="J22" s="16">
        <f t="shared" si="4"/>
        <v>9611</v>
      </c>
      <c r="K22" s="16">
        <f t="shared" si="4"/>
        <v>7399</v>
      </c>
      <c r="L22" s="16">
        <f t="shared" si="4"/>
        <v>9537</v>
      </c>
      <c r="N22" s="2">
        <f t="shared" si="3"/>
        <v>2138803</v>
      </c>
      <c r="O22" s="2">
        <f t="shared" si="3"/>
        <v>2199611</v>
      </c>
      <c r="P22" s="2">
        <f t="shared" si="3"/>
        <v>2727399</v>
      </c>
      <c r="Q22" s="2">
        <f t="shared" si="3"/>
        <v>2259537</v>
      </c>
    </row>
    <row r="23" spans="1:17" ht="15" customHeight="1" thickBot="1">
      <c r="A23" s="127" t="s">
        <v>20</v>
      </c>
      <c r="B23" s="128"/>
      <c r="C23" s="57"/>
      <c r="D23" s="59">
        <v>704980</v>
      </c>
      <c r="E23" s="59">
        <v>660122</v>
      </c>
      <c r="F23" s="59">
        <v>556677</v>
      </c>
      <c r="G23" s="59">
        <v>551615</v>
      </c>
      <c r="I23" s="16">
        <f t="shared" si="4"/>
        <v>980</v>
      </c>
      <c r="J23" s="16">
        <f t="shared" si="4"/>
        <v>122</v>
      </c>
      <c r="K23" s="16">
        <f t="shared" si="4"/>
        <v>677</v>
      </c>
      <c r="L23" s="16">
        <f t="shared" si="4"/>
        <v>615</v>
      </c>
      <c r="N23" s="2">
        <f t="shared" si="3"/>
        <v>704980</v>
      </c>
      <c r="O23" s="2">
        <f t="shared" si="3"/>
        <v>660122</v>
      </c>
      <c r="P23" s="2">
        <f t="shared" si="3"/>
        <v>556677</v>
      </c>
      <c r="Q23" s="2">
        <f t="shared" si="3"/>
        <v>551615</v>
      </c>
    </row>
    <row r="24" spans="1:17" ht="30" customHeight="1" thickBot="1">
      <c r="A24" s="127" t="s">
        <v>21</v>
      </c>
      <c r="B24" s="128"/>
      <c r="C24" s="57"/>
      <c r="D24" s="59">
        <v>3442</v>
      </c>
      <c r="E24" s="59">
        <v>4664</v>
      </c>
      <c r="F24" s="59">
        <v>4685</v>
      </c>
      <c r="G24" s="59">
        <v>15520</v>
      </c>
      <c r="I24" s="16">
        <f t="shared" si="4"/>
        <v>2</v>
      </c>
      <c r="J24" s="16">
        <f t="shared" si="4"/>
        <v>4</v>
      </c>
      <c r="K24" s="16">
        <f t="shared" si="4"/>
        <v>5</v>
      </c>
      <c r="L24" s="16">
        <f t="shared" si="4"/>
        <v>20</v>
      </c>
      <c r="N24" s="2">
        <f t="shared" si="3"/>
        <v>3442</v>
      </c>
      <c r="O24" s="2">
        <f t="shared" si="3"/>
        <v>4664</v>
      </c>
      <c r="P24" s="2">
        <f t="shared" si="3"/>
        <v>4685</v>
      </c>
      <c r="Q24" s="2">
        <f t="shared" si="3"/>
        <v>15520</v>
      </c>
    </row>
    <row r="25" spans="1:17" ht="15" customHeight="1" thickBot="1">
      <c r="A25" s="137" t="s">
        <v>22</v>
      </c>
      <c r="B25" s="138"/>
      <c r="C25" s="57"/>
      <c r="D25" s="58">
        <v>3844111</v>
      </c>
      <c r="E25" s="58">
        <v>5096657</v>
      </c>
      <c r="F25" s="58">
        <v>4403346</v>
      </c>
      <c r="G25" s="58">
        <v>3962855</v>
      </c>
      <c r="I25" s="16">
        <f t="shared" si="4"/>
        <v>4111</v>
      </c>
      <c r="J25" s="16">
        <f t="shared" si="4"/>
        <v>6657</v>
      </c>
      <c r="K25" s="16">
        <f t="shared" si="4"/>
        <v>3346</v>
      </c>
      <c r="L25" s="16">
        <f t="shared" si="4"/>
        <v>2855</v>
      </c>
      <c r="N25" s="2">
        <f t="shared" si="3"/>
        <v>3844111</v>
      </c>
      <c r="O25" s="2">
        <f t="shared" si="3"/>
        <v>5096657</v>
      </c>
      <c r="P25" s="2">
        <f t="shared" si="3"/>
        <v>4403346</v>
      </c>
      <c r="Q25" s="2">
        <f t="shared" si="3"/>
        <v>3962855</v>
      </c>
    </row>
    <row r="26" spans="1:17" ht="25.5" customHeight="1" thickBot="1">
      <c r="A26" s="127" t="s">
        <v>23</v>
      </c>
      <c r="B26" s="128"/>
      <c r="C26" s="57"/>
      <c r="D26" s="59">
        <v>1095724</v>
      </c>
      <c r="E26" s="59">
        <v>425272</v>
      </c>
      <c r="F26" s="59">
        <v>361687</v>
      </c>
      <c r="G26" s="59">
        <v>302689</v>
      </c>
      <c r="I26" s="16">
        <f t="shared" si="4"/>
        <v>5724</v>
      </c>
      <c r="J26" s="16">
        <f t="shared" si="4"/>
        <v>272</v>
      </c>
      <c r="K26" s="16">
        <f t="shared" si="4"/>
        <v>687</v>
      </c>
      <c r="L26" s="16">
        <f t="shared" si="4"/>
        <v>689</v>
      </c>
      <c r="N26" s="2">
        <f t="shared" si="3"/>
        <v>1095724</v>
      </c>
      <c r="O26" s="2">
        <f t="shared" si="3"/>
        <v>425272</v>
      </c>
      <c r="P26" s="2">
        <f t="shared" si="3"/>
        <v>361687</v>
      </c>
      <c r="Q26" s="2">
        <f t="shared" si="3"/>
        <v>302689</v>
      </c>
    </row>
    <row r="27" spans="1:17" ht="15.75" customHeight="1" thickBot="1">
      <c r="A27" s="127" t="s">
        <v>24</v>
      </c>
      <c r="B27" s="128"/>
      <c r="C27" s="57"/>
      <c r="D27" s="60"/>
      <c r="E27" s="60"/>
      <c r="F27" s="60"/>
      <c r="G27" s="60"/>
      <c r="I27" s="16" t="e">
        <f t="shared" si="4"/>
        <v>#VALUE!</v>
      </c>
      <c r="J27" s="16" t="e">
        <f t="shared" si="4"/>
        <v>#VALUE!</v>
      </c>
      <c r="K27" s="16" t="e">
        <f t="shared" si="4"/>
        <v>#VALUE!</v>
      </c>
      <c r="L27" s="16" t="e">
        <f t="shared" si="4"/>
        <v>#VALUE!</v>
      </c>
      <c r="N27" s="2">
        <f t="shared" si="3"/>
        <v>0</v>
      </c>
      <c r="O27" s="2">
        <f t="shared" si="3"/>
        <v>0</v>
      </c>
      <c r="P27" s="2">
        <f t="shared" si="3"/>
        <v>0</v>
      </c>
      <c r="Q27" s="2">
        <f t="shared" si="3"/>
        <v>0</v>
      </c>
    </row>
    <row r="28" spans="1:17" ht="30" customHeight="1" thickBot="1">
      <c r="A28" s="127" t="s">
        <v>25</v>
      </c>
      <c r="B28" s="128"/>
      <c r="C28" s="57"/>
      <c r="D28" s="59">
        <v>2744880</v>
      </c>
      <c r="E28" s="59">
        <v>2012125</v>
      </c>
      <c r="F28" s="59">
        <v>1950283</v>
      </c>
      <c r="G28" s="59">
        <v>2269402</v>
      </c>
      <c r="I28" s="16">
        <f t="shared" si="4"/>
        <v>4880</v>
      </c>
      <c r="J28" s="16">
        <f t="shared" si="4"/>
        <v>2125</v>
      </c>
      <c r="K28" s="16">
        <f t="shared" si="4"/>
        <v>283</v>
      </c>
      <c r="L28" s="16">
        <f t="shared" si="4"/>
        <v>9402</v>
      </c>
      <c r="N28" s="2">
        <f t="shared" si="3"/>
        <v>2744880</v>
      </c>
      <c r="O28" s="2">
        <f t="shared" si="3"/>
        <v>2012125</v>
      </c>
      <c r="P28" s="2">
        <f t="shared" si="3"/>
        <v>1950283</v>
      </c>
      <c r="Q28" s="2">
        <f t="shared" si="3"/>
        <v>2269402</v>
      </c>
    </row>
    <row r="29" spans="1:17" ht="15" customHeight="1" thickBot="1">
      <c r="A29" s="137" t="s">
        <v>26</v>
      </c>
      <c r="B29" s="138"/>
      <c r="C29" s="57"/>
      <c r="D29" s="58">
        <v>11324081</v>
      </c>
      <c r="E29" s="58">
        <v>11069275</v>
      </c>
      <c r="F29" s="58">
        <v>10587657</v>
      </c>
      <c r="G29" s="58">
        <v>7548447</v>
      </c>
      <c r="I29" s="16">
        <f t="shared" si="4"/>
        <v>24081</v>
      </c>
      <c r="J29" s="16">
        <f t="shared" si="4"/>
        <v>69275</v>
      </c>
      <c r="K29" s="16">
        <f t="shared" si="4"/>
        <v>87657</v>
      </c>
      <c r="L29" s="16">
        <f t="shared" si="4"/>
        <v>8447</v>
      </c>
      <c r="N29" s="2">
        <f t="shared" si="3"/>
        <v>11324081</v>
      </c>
      <c r="O29" s="2">
        <f t="shared" si="3"/>
        <v>11069275</v>
      </c>
      <c r="P29" s="2">
        <f t="shared" si="3"/>
        <v>10587657</v>
      </c>
      <c r="Q29" s="2">
        <f t="shared" si="3"/>
        <v>7548447</v>
      </c>
    </row>
    <row r="30" spans="1:17" ht="15" customHeight="1" thickBot="1">
      <c r="A30" s="137" t="s">
        <v>27</v>
      </c>
      <c r="B30" s="138"/>
      <c r="C30" s="57"/>
      <c r="D30" s="58">
        <v>5608119</v>
      </c>
      <c r="E30" s="58">
        <v>5330328</v>
      </c>
      <c r="F30" s="58">
        <v>5393873</v>
      </c>
      <c r="G30" s="58">
        <v>2071503</v>
      </c>
      <c r="I30" s="16">
        <f t="shared" si="4"/>
        <v>8119</v>
      </c>
      <c r="J30" s="16">
        <f t="shared" si="4"/>
        <v>328</v>
      </c>
      <c r="K30" s="16">
        <f t="shared" si="4"/>
        <v>3873</v>
      </c>
      <c r="L30" s="16">
        <f t="shared" si="4"/>
        <v>1503</v>
      </c>
      <c r="N30" s="2">
        <f t="shared" si="3"/>
        <v>5608119</v>
      </c>
      <c r="O30" s="2">
        <f t="shared" si="3"/>
        <v>5330328</v>
      </c>
      <c r="P30" s="2">
        <f t="shared" si="3"/>
        <v>5393873</v>
      </c>
      <c r="Q30" s="2">
        <f t="shared" si="3"/>
        <v>2071503</v>
      </c>
    </row>
    <row r="31" spans="1:17" ht="15" customHeight="1" thickBot="1">
      <c r="A31" s="127" t="s">
        <v>28</v>
      </c>
      <c r="B31" s="128"/>
      <c r="C31" s="57"/>
      <c r="D31" s="59">
        <v>1525607</v>
      </c>
      <c r="E31" s="59">
        <v>1319041</v>
      </c>
      <c r="F31" s="59">
        <v>1568408</v>
      </c>
      <c r="G31" s="59">
        <v>1564978</v>
      </c>
      <c r="I31" s="16">
        <f t="shared" si="4"/>
        <v>5607</v>
      </c>
      <c r="J31" s="16">
        <f t="shared" si="4"/>
        <v>9041</v>
      </c>
      <c r="K31" s="16">
        <f t="shared" si="4"/>
        <v>8408</v>
      </c>
      <c r="L31" s="16">
        <f t="shared" si="4"/>
        <v>4978</v>
      </c>
      <c r="N31" s="2">
        <f t="shared" si="3"/>
        <v>1525607</v>
      </c>
      <c r="O31" s="2">
        <f t="shared" si="3"/>
        <v>1319041</v>
      </c>
      <c r="P31" s="2">
        <f t="shared" si="3"/>
        <v>1568408</v>
      </c>
      <c r="Q31" s="2">
        <f t="shared" si="3"/>
        <v>1564978</v>
      </c>
    </row>
    <row r="32" spans="1:17" ht="15.75" customHeight="1" thickBot="1">
      <c r="A32" s="127" t="s">
        <v>29</v>
      </c>
      <c r="B32" s="128"/>
      <c r="C32" s="57"/>
      <c r="D32" s="59">
        <v>4082512</v>
      </c>
      <c r="E32" s="59">
        <v>4011287</v>
      </c>
      <c r="F32" s="59">
        <v>3825465</v>
      </c>
      <c r="G32" s="59">
        <v>506525</v>
      </c>
      <c r="I32" s="16">
        <f t="shared" si="4"/>
        <v>2512</v>
      </c>
      <c r="J32" s="16">
        <f t="shared" si="4"/>
        <v>1287</v>
      </c>
      <c r="K32" s="16">
        <f t="shared" si="4"/>
        <v>5465</v>
      </c>
      <c r="L32" s="16">
        <f t="shared" si="4"/>
        <v>525</v>
      </c>
      <c r="N32" s="2">
        <f t="shared" si="3"/>
        <v>4082512</v>
      </c>
      <c r="O32" s="2">
        <f t="shared" si="3"/>
        <v>4011287</v>
      </c>
      <c r="P32" s="2">
        <f t="shared" si="3"/>
        <v>3825465</v>
      </c>
      <c r="Q32" s="2">
        <f t="shared" si="3"/>
        <v>506525</v>
      </c>
    </row>
    <row r="33" spans="1:18" ht="15" customHeight="1" thickBot="1">
      <c r="A33" s="137" t="s">
        <v>30</v>
      </c>
      <c r="B33" s="138"/>
      <c r="C33" s="57"/>
      <c r="D33" s="58">
        <v>5674356</v>
      </c>
      <c r="E33" s="58">
        <v>5738946</v>
      </c>
      <c r="F33" s="58">
        <v>5193783</v>
      </c>
      <c r="G33" s="58">
        <v>5476944</v>
      </c>
      <c r="I33" s="16">
        <f t="shared" si="4"/>
        <v>4356</v>
      </c>
      <c r="J33" s="16">
        <f t="shared" si="4"/>
        <v>8946</v>
      </c>
      <c r="K33" s="16">
        <f t="shared" si="4"/>
        <v>3783</v>
      </c>
      <c r="L33" s="16">
        <f t="shared" si="4"/>
        <v>6944</v>
      </c>
      <c r="N33" s="2">
        <f t="shared" si="3"/>
        <v>5674356</v>
      </c>
      <c r="O33" s="2">
        <f t="shared" si="3"/>
        <v>5738946</v>
      </c>
      <c r="P33" s="2">
        <f t="shared" si="3"/>
        <v>5193783</v>
      </c>
      <c r="Q33" s="2">
        <f t="shared" si="3"/>
        <v>5476944</v>
      </c>
      <c r="R33" s="16"/>
    </row>
    <row r="34" spans="1:18" ht="30" customHeight="1" thickBot="1">
      <c r="A34" s="127" t="s">
        <v>31</v>
      </c>
      <c r="B34" s="128"/>
      <c r="C34" s="57"/>
      <c r="D34" s="59">
        <v>3262350</v>
      </c>
      <c r="E34" s="59">
        <v>3262350</v>
      </c>
      <c r="F34" s="59">
        <v>3262350</v>
      </c>
      <c r="G34" s="59">
        <v>3262350</v>
      </c>
      <c r="I34" s="16">
        <f t="shared" si="4"/>
        <v>2350</v>
      </c>
      <c r="J34" s="16">
        <f t="shared" si="4"/>
        <v>2350</v>
      </c>
      <c r="K34" s="16">
        <f t="shared" si="4"/>
        <v>2350</v>
      </c>
      <c r="L34" s="16">
        <f t="shared" si="4"/>
        <v>2350</v>
      </c>
      <c r="N34" s="2">
        <f t="shared" si="3"/>
        <v>3262350</v>
      </c>
      <c r="O34" s="2">
        <f t="shared" si="3"/>
        <v>3262350</v>
      </c>
      <c r="P34" s="2">
        <f t="shared" si="3"/>
        <v>3262350</v>
      </c>
      <c r="Q34" s="2">
        <f t="shared" si="3"/>
        <v>3262350</v>
      </c>
    </row>
    <row r="35" spans="1:18" ht="30" customHeight="1" thickBot="1">
      <c r="A35" s="127" t="s">
        <v>32</v>
      </c>
      <c r="B35" s="128"/>
      <c r="C35" s="57"/>
      <c r="D35" s="60"/>
      <c r="E35" s="60"/>
      <c r="F35" s="60"/>
      <c r="G35" s="59">
        <v>11693</v>
      </c>
      <c r="I35" s="16" t="e">
        <f t="shared" si="4"/>
        <v>#VALUE!</v>
      </c>
      <c r="J35" s="16" t="e">
        <f t="shared" si="4"/>
        <v>#VALUE!</v>
      </c>
      <c r="K35" s="16" t="e">
        <f t="shared" si="4"/>
        <v>#VALUE!</v>
      </c>
      <c r="L35" s="16">
        <f t="shared" si="4"/>
        <v>93</v>
      </c>
      <c r="N35" s="2">
        <f t="shared" si="3"/>
        <v>0</v>
      </c>
      <c r="O35" s="2">
        <f t="shared" si="3"/>
        <v>0</v>
      </c>
      <c r="P35" s="2">
        <f t="shared" si="3"/>
        <v>0</v>
      </c>
      <c r="Q35" s="2">
        <f t="shared" si="3"/>
        <v>11693</v>
      </c>
    </row>
    <row r="36" spans="1:18" ht="37.5" customHeight="1" thickBot="1">
      <c r="A36" s="127" t="s">
        <v>33</v>
      </c>
      <c r="B36" s="128"/>
      <c r="C36" s="57"/>
      <c r="D36" s="59">
        <v>1899344</v>
      </c>
      <c r="E36" s="59">
        <v>1912750</v>
      </c>
      <c r="F36" s="59">
        <v>1496231</v>
      </c>
      <c r="G36" s="59">
        <v>1579440</v>
      </c>
      <c r="I36" s="16">
        <f t="shared" si="4"/>
        <v>9344</v>
      </c>
      <c r="J36" s="16">
        <f t="shared" si="4"/>
        <v>2750</v>
      </c>
      <c r="K36" s="16">
        <f t="shared" si="4"/>
        <v>6231</v>
      </c>
      <c r="L36" s="16">
        <f t="shared" si="4"/>
        <v>9440</v>
      </c>
      <c r="N36" s="2">
        <f t="shared" si="3"/>
        <v>1899344</v>
      </c>
      <c r="O36" s="2">
        <f t="shared" si="3"/>
        <v>1912750</v>
      </c>
      <c r="P36" s="2">
        <f t="shared" si="3"/>
        <v>1496231</v>
      </c>
      <c r="Q36" s="2">
        <f t="shared" si="3"/>
        <v>1579440</v>
      </c>
    </row>
    <row r="37" spans="1:18" ht="30" customHeight="1" thickBot="1">
      <c r="A37" s="137" t="s">
        <v>34</v>
      </c>
      <c r="B37" s="138"/>
      <c r="C37" s="57"/>
      <c r="D37" s="58">
        <v>41607</v>
      </c>
      <c r="E37" s="62"/>
      <c r="F37" s="62"/>
      <c r="G37" s="62"/>
      <c r="I37" s="16">
        <f t="shared" si="4"/>
        <v>7</v>
      </c>
      <c r="J37" s="16" t="e">
        <f t="shared" si="4"/>
        <v>#VALUE!</v>
      </c>
      <c r="K37" s="16" t="e">
        <f t="shared" si="4"/>
        <v>#VALUE!</v>
      </c>
      <c r="L37" s="16" t="e">
        <f t="shared" si="4"/>
        <v>#VALUE!</v>
      </c>
      <c r="N37" s="2">
        <f t="shared" si="3"/>
        <v>41607</v>
      </c>
      <c r="O37" s="2">
        <f t="shared" si="3"/>
        <v>0</v>
      </c>
      <c r="P37" s="2">
        <f t="shared" si="3"/>
        <v>0</v>
      </c>
      <c r="Q37" s="2">
        <f t="shared" si="3"/>
        <v>0</v>
      </c>
    </row>
    <row r="38" spans="1:18" ht="30" customHeight="1" thickBot="1">
      <c r="A38" s="137" t="s">
        <v>35</v>
      </c>
      <c r="B38" s="138"/>
      <c r="C38" s="57"/>
      <c r="D38" s="58">
        <v>11324081</v>
      </c>
      <c r="E38" s="58">
        <v>11069275</v>
      </c>
      <c r="F38" s="58">
        <v>10587657</v>
      </c>
      <c r="G38" s="58">
        <v>7548447</v>
      </c>
      <c r="I38" s="16">
        <f t="shared" si="4"/>
        <v>24081</v>
      </c>
      <c r="J38" s="16">
        <f t="shared" si="4"/>
        <v>69275</v>
      </c>
      <c r="K38" s="16">
        <f t="shared" si="4"/>
        <v>87657</v>
      </c>
      <c r="L38" s="16">
        <f t="shared" si="4"/>
        <v>8447</v>
      </c>
      <c r="N38" s="2">
        <f t="shared" si="3"/>
        <v>11324081</v>
      </c>
      <c r="O38" s="2">
        <f t="shared" si="3"/>
        <v>11069275</v>
      </c>
      <c r="P38" s="2">
        <f t="shared" si="3"/>
        <v>10587657</v>
      </c>
      <c r="Q38" s="2">
        <f t="shared" si="3"/>
        <v>7548447</v>
      </c>
    </row>
    <row r="39" spans="1:18">
      <c r="A39" s="15" t="s">
        <v>1630</v>
      </c>
    </row>
  </sheetData>
  <mergeCells count="37">
    <mergeCell ref="A7:B7"/>
    <mergeCell ref="A1:C2"/>
    <mergeCell ref="A3:B3"/>
    <mergeCell ref="A4:B4"/>
    <mergeCell ref="A5:B5"/>
    <mergeCell ref="A6:B6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G17"/>
    <mergeCell ref="A18:C18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8:B38"/>
    <mergeCell ref="A32:B32"/>
    <mergeCell ref="A33:B33"/>
    <mergeCell ref="A34:B34"/>
    <mergeCell ref="A35:B35"/>
    <mergeCell ref="A36:B36"/>
    <mergeCell ref="A37:B37"/>
  </mergeCells>
  <pageMargins left="0.7" right="0.7" top="0.75" bottom="0.75" header="0.3" footer="0.3"/>
  <pageSetup orientation="portrait" horizont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workbookViewId="0">
      <pane xSplit="3" ySplit="1" topLeftCell="F2" activePane="bottomRight" state="frozen"/>
      <selection activeCell="K58" sqref="K58"/>
      <selection pane="topRight" activeCell="K58" sqref="K58"/>
      <selection pane="bottomLeft" activeCell="K58" sqref="K58"/>
      <selection pane="bottomRight" activeCell="K58" sqref="K58"/>
    </sheetView>
  </sheetViews>
  <sheetFormatPr defaultColWidth="8.85546875" defaultRowHeight="15"/>
  <cols>
    <col min="1" max="1" width="11.42578125" style="15" customWidth="1"/>
    <col min="2" max="3" width="8.85546875" style="15"/>
    <col min="4" max="6" width="15.42578125" style="15" bestFit="1" customWidth="1"/>
    <col min="7" max="7" width="16.140625" style="15" bestFit="1" customWidth="1"/>
    <col min="8" max="8" width="12.85546875" style="15" customWidth="1"/>
    <col min="9" max="9" width="11.42578125" style="15" customWidth="1"/>
    <col min="10" max="10" width="8.85546875" style="15"/>
    <col min="11" max="11" width="16.140625" style="15" customWidth="1"/>
    <col min="12" max="14" width="15.42578125" style="15" bestFit="1" customWidth="1"/>
    <col min="15" max="15" width="8.85546875" style="15"/>
    <col min="16" max="19" width="13.140625" style="1" bestFit="1" customWidth="1"/>
    <col min="20" max="23" width="12.140625" style="1" bestFit="1" customWidth="1"/>
    <col min="24" max="24" width="8.85546875" style="15"/>
    <col min="25" max="32" width="14.140625" style="15" bestFit="1" customWidth="1"/>
    <col min="33" max="16384" width="8.85546875" style="15"/>
  </cols>
  <sheetData>
    <row r="1" spans="1:32" ht="49.5" customHeight="1">
      <c r="A1" s="129" t="s">
        <v>0</v>
      </c>
      <c r="B1" s="130"/>
      <c r="C1" s="131"/>
      <c r="D1" s="55" t="s">
        <v>1424</v>
      </c>
      <c r="E1" s="55" t="s">
        <v>1573</v>
      </c>
      <c r="F1" s="55" t="s">
        <v>1611</v>
      </c>
      <c r="G1" s="55" t="s">
        <v>1612</v>
      </c>
      <c r="H1" s="143" t="s">
        <v>0</v>
      </c>
      <c r="I1" s="130"/>
      <c r="J1" s="131"/>
      <c r="K1" s="55" t="s">
        <v>1425</v>
      </c>
      <c r="L1" s="55" t="s">
        <v>1421</v>
      </c>
      <c r="M1" s="55" t="s">
        <v>1422</v>
      </c>
      <c r="N1" s="55" t="s">
        <v>1423</v>
      </c>
      <c r="P1" s="1" t="str">
        <f>REPLACE(D1,11,27,"")</f>
        <v>Quý 3/2017</v>
      </c>
      <c r="Q1" s="1" t="str">
        <f>REPLACE(E1,11,27,"")</f>
        <v>Quý 4/2017</v>
      </c>
      <c r="R1" s="1" t="str">
        <f>REPLACE(F1,11,27,"")</f>
        <v>Quý 1/2018</v>
      </c>
      <c r="S1" s="1" t="str">
        <f>REPLACE(G1,11,27,"")</f>
        <v>Quý 2/2018</v>
      </c>
      <c r="T1" s="1" t="str">
        <f>REPLACE(K1,11,27,"")</f>
        <v>Quý 3/2016</v>
      </c>
      <c r="U1" s="1" t="str">
        <f>REPLACE(L1,11,27,"")</f>
        <v>Quý 4/2016</v>
      </c>
      <c r="V1" s="1" t="str">
        <f>REPLACE(M1,11,27,"")</f>
        <v>Quý 1/2017</v>
      </c>
      <c r="W1" s="1" t="str">
        <f>REPLACE(N1,11,27,"")</f>
        <v>Quý 2/2017</v>
      </c>
      <c r="Y1" s="3" t="str">
        <f>T1</f>
        <v>Quý 3/2016</v>
      </c>
      <c r="Z1" s="3" t="str">
        <f>U1</f>
        <v>Quý 4/2016</v>
      </c>
      <c r="AA1" s="3" t="str">
        <f>V1</f>
        <v>Quý 1/2017</v>
      </c>
      <c r="AB1" s="3" t="str">
        <f>W1</f>
        <v>Quý 2/2017</v>
      </c>
      <c r="AC1" s="3" t="str">
        <f>P1</f>
        <v>Quý 3/2017</v>
      </c>
      <c r="AD1" s="3" t="str">
        <f>Q1</f>
        <v>Quý 4/2017</v>
      </c>
      <c r="AE1" s="3" t="str">
        <f>R1</f>
        <v>Quý 1/2018</v>
      </c>
      <c r="AF1" s="3" t="str">
        <f>S1</f>
        <v>Quý 2/2018</v>
      </c>
    </row>
    <row r="2" spans="1:32" ht="49.5" customHeight="1" thickBot="1">
      <c r="A2" s="132"/>
      <c r="B2" s="133"/>
      <c r="C2" s="134"/>
      <c r="D2" s="56" t="s">
        <v>1659</v>
      </c>
      <c r="E2" s="56" t="s">
        <v>1660</v>
      </c>
      <c r="F2" s="56" t="s">
        <v>1661</v>
      </c>
      <c r="G2" s="56" t="s">
        <v>1658</v>
      </c>
      <c r="H2" s="144"/>
      <c r="I2" s="133"/>
      <c r="J2" s="134"/>
      <c r="K2" s="56" t="s">
        <v>1670</v>
      </c>
      <c r="L2" s="56" t="s">
        <v>1671</v>
      </c>
      <c r="M2" s="56" t="s">
        <v>1661</v>
      </c>
      <c r="N2" s="56" t="s">
        <v>1658</v>
      </c>
      <c r="Y2" s="3"/>
      <c r="Z2" s="3"/>
      <c r="AA2" s="3"/>
      <c r="AB2" s="3"/>
      <c r="AC2" s="3"/>
      <c r="AD2" s="3"/>
      <c r="AE2" s="3"/>
      <c r="AF2" s="3"/>
    </row>
    <row r="3" spans="1:32" ht="61.5" customHeight="1" thickBot="1">
      <c r="A3" s="135" t="s">
        <v>1</v>
      </c>
      <c r="B3" s="136"/>
      <c r="C3" s="57"/>
      <c r="D3" s="58">
        <v>1471870</v>
      </c>
      <c r="E3" s="58">
        <v>1606231</v>
      </c>
      <c r="F3" s="58">
        <v>1801382</v>
      </c>
      <c r="G3" s="58">
        <v>2215226</v>
      </c>
      <c r="H3" s="135" t="s">
        <v>1</v>
      </c>
      <c r="I3" s="136"/>
      <c r="J3" s="57"/>
      <c r="K3" s="58">
        <v>1266336</v>
      </c>
      <c r="L3" s="58">
        <v>1488456</v>
      </c>
      <c r="M3" s="58">
        <v>1475691</v>
      </c>
      <c r="N3" s="58">
        <v>1682189</v>
      </c>
      <c r="P3" s="2">
        <f>REPLACE(D3,1,3,"")/1</f>
        <v>1870</v>
      </c>
      <c r="Q3" s="2">
        <f t="shared" ref="Q3:S16" si="0">REPLACE(E3,1,3,"")/1</f>
        <v>6231</v>
      </c>
      <c r="R3" s="2">
        <f t="shared" si="0"/>
        <v>1382</v>
      </c>
      <c r="S3" s="2">
        <f t="shared" si="0"/>
        <v>5226</v>
      </c>
      <c r="T3" s="2">
        <f>REPLACE(K3,1,3,"")/1</f>
        <v>6336</v>
      </c>
      <c r="U3" s="2">
        <f t="shared" ref="U3:W16" si="1">REPLACE(L3,1,3,"")/1</f>
        <v>8456</v>
      </c>
      <c r="V3" s="2">
        <f t="shared" si="1"/>
        <v>5691</v>
      </c>
      <c r="W3" s="2">
        <f t="shared" si="1"/>
        <v>2189</v>
      </c>
      <c r="Y3" s="3">
        <f>K3</f>
        <v>1266336</v>
      </c>
      <c r="Z3" s="3">
        <f t="shared" ref="Z3:AB17" si="2">L3</f>
        <v>1488456</v>
      </c>
      <c r="AA3" s="3">
        <f t="shared" si="2"/>
        <v>1475691</v>
      </c>
      <c r="AB3" s="3">
        <f t="shared" si="2"/>
        <v>1682189</v>
      </c>
      <c r="AC3" s="3">
        <f>D3</f>
        <v>1471870</v>
      </c>
      <c r="AD3" s="3">
        <f t="shared" ref="AD3:AF17" si="3">E3</f>
        <v>1606231</v>
      </c>
      <c r="AE3" s="3">
        <f t="shared" si="3"/>
        <v>1801382</v>
      </c>
      <c r="AF3" s="3">
        <f t="shared" si="3"/>
        <v>2215226</v>
      </c>
    </row>
    <row r="4" spans="1:32" ht="15" customHeight="1" thickBot="1">
      <c r="A4" s="127" t="s">
        <v>2</v>
      </c>
      <c r="B4" s="128"/>
      <c r="C4" s="57"/>
      <c r="D4" s="59">
        <v>1290857</v>
      </c>
      <c r="E4" s="59">
        <v>1493590</v>
      </c>
      <c r="F4" s="59">
        <v>1535315</v>
      </c>
      <c r="G4" s="59">
        <v>1868446</v>
      </c>
      <c r="H4" s="127" t="s">
        <v>2</v>
      </c>
      <c r="I4" s="128"/>
      <c r="J4" s="57"/>
      <c r="K4" s="59">
        <v>1251781</v>
      </c>
      <c r="L4" s="59">
        <v>1140429</v>
      </c>
      <c r="M4" s="59">
        <v>1228305</v>
      </c>
      <c r="N4" s="59">
        <v>1426146</v>
      </c>
      <c r="P4" s="2">
        <f t="shared" ref="P4:P16" si="4">REPLACE(D4,1,3,"")/1</f>
        <v>857</v>
      </c>
      <c r="Q4" s="2">
        <f t="shared" si="0"/>
        <v>3590</v>
      </c>
      <c r="R4" s="2">
        <f t="shared" si="0"/>
        <v>5315</v>
      </c>
      <c r="S4" s="2">
        <f t="shared" si="0"/>
        <v>8446</v>
      </c>
      <c r="T4" s="2">
        <f t="shared" ref="T4:U16" si="5">REPLACE(K4,1,3,"")/1</f>
        <v>1781</v>
      </c>
      <c r="U4" s="2">
        <f t="shared" si="5"/>
        <v>429</v>
      </c>
      <c r="V4" s="2">
        <f t="shared" si="1"/>
        <v>8305</v>
      </c>
      <c r="W4" s="2">
        <f t="shared" si="1"/>
        <v>6146</v>
      </c>
      <c r="Y4" s="3">
        <f t="shared" ref="Y4:AB38" si="6">K4</f>
        <v>1251781</v>
      </c>
      <c r="Z4" s="3">
        <f t="shared" si="2"/>
        <v>1140429</v>
      </c>
      <c r="AA4" s="3">
        <f t="shared" si="2"/>
        <v>1228305</v>
      </c>
      <c r="AB4" s="3">
        <f t="shared" si="2"/>
        <v>1426146</v>
      </c>
      <c r="AC4" s="3">
        <f t="shared" ref="AC4:AF38" si="7">D4</f>
        <v>1290857</v>
      </c>
      <c r="AD4" s="3">
        <f t="shared" si="3"/>
        <v>1493590</v>
      </c>
      <c r="AE4" s="3">
        <f t="shared" si="3"/>
        <v>1535315</v>
      </c>
      <c r="AF4" s="3">
        <f t="shared" si="3"/>
        <v>1868446</v>
      </c>
    </row>
    <row r="5" spans="1:32" ht="61.5" customHeight="1" thickBot="1">
      <c r="A5" s="137" t="s">
        <v>3</v>
      </c>
      <c r="B5" s="138"/>
      <c r="C5" s="57"/>
      <c r="D5" s="58">
        <v>181013</v>
      </c>
      <c r="E5" s="58">
        <v>112640</v>
      </c>
      <c r="F5" s="58">
        <v>266066</v>
      </c>
      <c r="G5" s="58">
        <v>346780</v>
      </c>
      <c r="H5" s="137" t="s">
        <v>3</v>
      </c>
      <c r="I5" s="138"/>
      <c r="J5" s="57"/>
      <c r="K5" s="58">
        <v>14556</v>
      </c>
      <c r="L5" s="58">
        <v>348027</v>
      </c>
      <c r="M5" s="58">
        <v>247386</v>
      </c>
      <c r="N5" s="58">
        <v>256044</v>
      </c>
      <c r="P5" s="2">
        <f t="shared" si="4"/>
        <v>13</v>
      </c>
      <c r="Q5" s="2">
        <f t="shared" si="0"/>
        <v>640</v>
      </c>
      <c r="R5" s="2">
        <f t="shared" si="0"/>
        <v>66</v>
      </c>
      <c r="S5" s="2">
        <f t="shared" si="0"/>
        <v>780</v>
      </c>
      <c r="T5" s="2">
        <f t="shared" si="5"/>
        <v>56</v>
      </c>
      <c r="U5" s="2">
        <f t="shared" si="1"/>
        <v>27</v>
      </c>
      <c r="V5" s="2">
        <f t="shared" si="1"/>
        <v>386</v>
      </c>
      <c r="W5" s="2">
        <f t="shared" si="1"/>
        <v>44</v>
      </c>
      <c r="Y5" s="3">
        <f t="shared" si="6"/>
        <v>14556</v>
      </c>
      <c r="Z5" s="3">
        <f t="shared" si="2"/>
        <v>348027</v>
      </c>
      <c r="AA5" s="3">
        <f t="shared" si="2"/>
        <v>247386</v>
      </c>
      <c r="AB5" s="3">
        <f t="shared" si="2"/>
        <v>256044</v>
      </c>
      <c r="AC5" s="3">
        <f t="shared" si="7"/>
        <v>181013</v>
      </c>
      <c r="AD5" s="3">
        <f t="shared" si="3"/>
        <v>112640</v>
      </c>
      <c r="AE5" s="3">
        <f t="shared" si="3"/>
        <v>266066</v>
      </c>
      <c r="AF5" s="3">
        <f t="shared" si="3"/>
        <v>346780</v>
      </c>
    </row>
    <row r="6" spans="1:32" ht="37.5" customHeight="1" thickBot="1">
      <c r="A6" s="127" t="s">
        <v>4</v>
      </c>
      <c r="B6" s="128"/>
      <c r="C6" s="57"/>
      <c r="D6" s="59">
        <v>94106</v>
      </c>
      <c r="E6" s="59">
        <v>109200</v>
      </c>
      <c r="F6" s="59">
        <v>53986</v>
      </c>
      <c r="G6" s="59">
        <v>84067</v>
      </c>
      <c r="H6" s="127" t="s">
        <v>4</v>
      </c>
      <c r="I6" s="128"/>
      <c r="J6" s="57"/>
      <c r="K6" s="59">
        <v>104714</v>
      </c>
      <c r="L6" s="59">
        <v>112812</v>
      </c>
      <c r="M6" s="59">
        <v>131359</v>
      </c>
      <c r="N6" s="59">
        <v>130959</v>
      </c>
      <c r="P6" s="2">
        <f t="shared" si="4"/>
        <v>6</v>
      </c>
      <c r="Q6" s="2">
        <f t="shared" si="0"/>
        <v>200</v>
      </c>
      <c r="R6" s="2">
        <f t="shared" si="0"/>
        <v>86</v>
      </c>
      <c r="S6" s="2">
        <f t="shared" si="0"/>
        <v>67</v>
      </c>
      <c r="T6" s="2">
        <f t="shared" si="5"/>
        <v>714</v>
      </c>
      <c r="U6" s="2">
        <f t="shared" si="1"/>
        <v>812</v>
      </c>
      <c r="V6" s="2">
        <f t="shared" si="1"/>
        <v>359</v>
      </c>
      <c r="W6" s="2">
        <f t="shared" si="1"/>
        <v>959</v>
      </c>
      <c r="Y6" s="3">
        <f t="shared" si="6"/>
        <v>104714</v>
      </c>
      <c r="Z6" s="3">
        <f t="shared" si="2"/>
        <v>112812</v>
      </c>
      <c r="AA6" s="3">
        <f t="shared" si="2"/>
        <v>131359</v>
      </c>
      <c r="AB6" s="3">
        <f t="shared" si="2"/>
        <v>130959</v>
      </c>
      <c r="AC6" s="3">
        <f t="shared" si="7"/>
        <v>94106</v>
      </c>
      <c r="AD6" s="3">
        <f t="shared" si="3"/>
        <v>109200</v>
      </c>
      <c r="AE6" s="3">
        <f t="shared" si="3"/>
        <v>53986</v>
      </c>
      <c r="AF6" s="3">
        <f t="shared" si="3"/>
        <v>84067</v>
      </c>
    </row>
    <row r="7" spans="1:32" ht="15" customHeight="1" thickBot="1">
      <c r="A7" s="127" t="s">
        <v>5</v>
      </c>
      <c r="B7" s="128"/>
      <c r="C7" s="57"/>
      <c r="D7" s="59">
        <v>82734</v>
      </c>
      <c r="E7" s="59">
        <v>61018</v>
      </c>
      <c r="F7" s="59">
        <v>66613</v>
      </c>
      <c r="G7" s="59">
        <v>-229655</v>
      </c>
      <c r="H7" s="127" t="s">
        <v>5</v>
      </c>
      <c r="I7" s="128"/>
      <c r="J7" s="57"/>
      <c r="K7" s="59">
        <v>98701</v>
      </c>
      <c r="L7" s="59">
        <v>-519847</v>
      </c>
      <c r="M7" s="59">
        <v>195779</v>
      </c>
      <c r="N7" s="59">
        <v>-166241</v>
      </c>
      <c r="P7" s="2">
        <f t="shared" si="4"/>
        <v>34</v>
      </c>
      <c r="Q7" s="2">
        <f t="shared" si="0"/>
        <v>18</v>
      </c>
      <c r="R7" s="2">
        <f t="shared" si="0"/>
        <v>13</v>
      </c>
      <c r="S7" s="2">
        <f t="shared" si="0"/>
        <v>9655</v>
      </c>
      <c r="T7" s="2">
        <f t="shared" si="5"/>
        <v>1</v>
      </c>
      <c r="U7" s="2">
        <f t="shared" si="1"/>
        <v>9847</v>
      </c>
      <c r="V7" s="2">
        <f t="shared" si="1"/>
        <v>779</v>
      </c>
      <c r="W7" s="2">
        <f t="shared" si="1"/>
        <v>6241</v>
      </c>
      <c r="Y7" s="3">
        <f t="shared" si="6"/>
        <v>98701</v>
      </c>
      <c r="Z7" s="3">
        <f t="shared" si="2"/>
        <v>-519847</v>
      </c>
      <c r="AA7" s="3">
        <f t="shared" si="2"/>
        <v>195779</v>
      </c>
      <c r="AB7" s="3">
        <f t="shared" si="2"/>
        <v>-166241</v>
      </c>
      <c r="AC7" s="3">
        <f t="shared" si="7"/>
        <v>82734</v>
      </c>
      <c r="AD7" s="3">
        <f t="shared" si="3"/>
        <v>61018</v>
      </c>
      <c r="AE7" s="3">
        <f t="shared" si="3"/>
        <v>66613</v>
      </c>
      <c r="AF7" s="3">
        <f t="shared" si="3"/>
        <v>-229655</v>
      </c>
    </row>
    <row r="8" spans="1:32" ht="15.75" customHeight="1" thickBot="1">
      <c r="A8" s="127" t="s">
        <v>6</v>
      </c>
      <c r="B8" s="128"/>
      <c r="C8" s="57"/>
      <c r="D8" s="60"/>
      <c r="E8" s="60"/>
      <c r="F8" s="60"/>
      <c r="G8" s="60"/>
      <c r="H8" s="127" t="s">
        <v>6</v>
      </c>
      <c r="I8" s="128"/>
      <c r="J8" s="57"/>
      <c r="K8" s="60"/>
      <c r="L8" s="60"/>
      <c r="M8" s="60"/>
      <c r="N8" s="60"/>
      <c r="P8" s="2" t="e">
        <f t="shared" si="4"/>
        <v>#VALUE!</v>
      </c>
      <c r="Q8" s="2" t="e">
        <f t="shared" si="0"/>
        <v>#VALUE!</v>
      </c>
      <c r="R8" s="2" t="e">
        <f t="shared" si="0"/>
        <v>#VALUE!</v>
      </c>
      <c r="S8" s="2" t="e">
        <f t="shared" si="0"/>
        <v>#VALUE!</v>
      </c>
      <c r="T8" s="2" t="e">
        <f t="shared" si="5"/>
        <v>#VALUE!</v>
      </c>
      <c r="U8" s="2" t="e">
        <f t="shared" si="1"/>
        <v>#VALUE!</v>
      </c>
      <c r="V8" s="2" t="e">
        <f t="shared" si="1"/>
        <v>#VALUE!</v>
      </c>
      <c r="W8" s="2" t="e">
        <f t="shared" si="1"/>
        <v>#VALUE!</v>
      </c>
      <c r="Y8" s="3">
        <f t="shared" si="6"/>
        <v>0</v>
      </c>
      <c r="Z8" s="3">
        <f t="shared" si="2"/>
        <v>0</v>
      </c>
      <c r="AA8" s="3">
        <f t="shared" si="2"/>
        <v>0</v>
      </c>
      <c r="AB8" s="3">
        <f t="shared" si="2"/>
        <v>0</v>
      </c>
      <c r="AC8" s="3">
        <f t="shared" si="7"/>
        <v>0</v>
      </c>
      <c r="AD8" s="3">
        <f t="shared" si="3"/>
        <v>0</v>
      </c>
      <c r="AE8" s="3">
        <f t="shared" si="3"/>
        <v>0</v>
      </c>
      <c r="AF8" s="3">
        <f t="shared" si="3"/>
        <v>0</v>
      </c>
    </row>
    <row r="9" spans="1:32" ht="37.5" customHeight="1" thickBot="1">
      <c r="A9" s="127" t="s">
        <v>7</v>
      </c>
      <c r="B9" s="128"/>
      <c r="C9" s="57"/>
      <c r="D9" s="59">
        <v>16907</v>
      </c>
      <c r="E9" s="59">
        <v>51991</v>
      </c>
      <c r="F9" s="59">
        <v>18037</v>
      </c>
      <c r="G9" s="59">
        <v>18366</v>
      </c>
      <c r="H9" s="127" t="s">
        <v>7</v>
      </c>
      <c r="I9" s="128"/>
      <c r="J9" s="57"/>
      <c r="K9" s="59">
        <v>16161</v>
      </c>
      <c r="L9" s="59">
        <v>46120</v>
      </c>
      <c r="M9" s="59">
        <v>17254</v>
      </c>
      <c r="N9" s="59">
        <v>22244</v>
      </c>
      <c r="P9" s="2">
        <f t="shared" si="4"/>
        <v>7</v>
      </c>
      <c r="Q9" s="2">
        <f t="shared" si="0"/>
        <v>91</v>
      </c>
      <c r="R9" s="2">
        <f t="shared" si="0"/>
        <v>37</v>
      </c>
      <c r="S9" s="2">
        <f t="shared" si="0"/>
        <v>66</v>
      </c>
      <c r="T9" s="2">
        <f t="shared" si="5"/>
        <v>61</v>
      </c>
      <c r="U9" s="2">
        <f t="shared" si="1"/>
        <v>20</v>
      </c>
      <c r="V9" s="2">
        <f t="shared" si="1"/>
        <v>54</v>
      </c>
      <c r="W9" s="2">
        <f t="shared" si="1"/>
        <v>44</v>
      </c>
      <c r="Y9" s="3">
        <f t="shared" si="6"/>
        <v>16161</v>
      </c>
      <c r="Z9" s="3">
        <f t="shared" si="2"/>
        <v>46120</v>
      </c>
      <c r="AA9" s="3">
        <f t="shared" si="2"/>
        <v>17254</v>
      </c>
      <c r="AB9" s="3">
        <f t="shared" si="2"/>
        <v>22244</v>
      </c>
      <c r="AC9" s="3">
        <f t="shared" si="7"/>
        <v>16907</v>
      </c>
      <c r="AD9" s="3">
        <f t="shared" si="3"/>
        <v>51991</v>
      </c>
      <c r="AE9" s="3">
        <f t="shared" si="3"/>
        <v>18037</v>
      </c>
      <c r="AF9" s="3">
        <f t="shared" si="3"/>
        <v>18366</v>
      </c>
    </row>
    <row r="10" spans="1:32" ht="61.5" customHeight="1" thickBot="1">
      <c r="A10" s="137" t="s">
        <v>8</v>
      </c>
      <c r="B10" s="138"/>
      <c r="C10" s="57"/>
      <c r="D10" s="58">
        <v>175478</v>
      </c>
      <c r="E10" s="58">
        <v>108830</v>
      </c>
      <c r="F10" s="58">
        <v>235402</v>
      </c>
      <c r="G10" s="58">
        <v>642136</v>
      </c>
      <c r="H10" s="137" t="s">
        <v>8</v>
      </c>
      <c r="I10" s="138"/>
      <c r="J10" s="57"/>
      <c r="K10" s="58">
        <v>4408</v>
      </c>
      <c r="L10" s="58">
        <v>956426</v>
      </c>
      <c r="M10" s="58">
        <v>165712</v>
      </c>
      <c r="N10" s="58">
        <v>531000</v>
      </c>
      <c r="P10" s="2">
        <f t="shared" si="4"/>
        <v>478</v>
      </c>
      <c r="Q10" s="2">
        <f t="shared" si="0"/>
        <v>830</v>
      </c>
      <c r="R10" s="2">
        <f t="shared" si="0"/>
        <v>402</v>
      </c>
      <c r="S10" s="2">
        <f t="shared" si="0"/>
        <v>136</v>
      </c>
      <c r="T10" s="2">
        <f t="shared" si="5"/>
        <v>8</v>
      </c>
      <c r="U10" s="2">
        <f t="shared" si="1"/>
        <v>426</v>
      </c>
      <c r="V10" s="2">
        <f t="shared" si="1"/>
        <v>712</v>
      </c>
      <c r="W10" s="2">
        <f t="shared" si="1"/>
        <v>0</v>
      </c>
      <c r="Y10" s="3">
        <f t="shared" si="6"/>
        <v>4408</v>
      </c>
      <c r="Z10" s="3">
        <f t="shared" si="2"/>
        <v>956426</v>
      </c>
      <c r="AA10" s="3">
        <f t="shared" si="2"/>
        <v>165712</v>
      </c>
      <c r="AB10" s="3">
        <f t="shared" si="2"/>
        <v>531000</v>
      </c>
      <c r="AC10" s="3">
        <f t="shared" si="7"/>
        <v>175478</v>
      </c>
      <c r="AD10" s="3">
        <f t="shared" si="3"/>
        <v>108830</v>
      </c>
      <c r="AE10" s="3">
        <f t="shared" si="3"/>
        <v>235402</v>
      </c>
      <c r="AF10" s="3">
        <f t="shared" si="3"/>
        <v>642136</v>
      </c>
    </row>
    <row r="11" spans="1:32" ht="15" customHeight="1" thickBot="1">
      <c r="A11" s="127" t="s">
        <v>9</v>
      </c>
      <c r="B11" s="128"/>
      <c r="C11" s="57"/>
      <c r="D11" s="59">
        <v>2604</v>
      </c>
      <c r="E11" s="59">
        <v>-8134</v>
      </c>
      <c r="F11" s="59">
        <v>1715</v>
      </c>
      <c r="G11" s="59">
        <v>1791</v>
      </c>
      <c r="H11" s="127" t="s">
        <v>9</v>
      </c>
      <c r="I11" s="128"/>
      <c r="J11" s="57"/>
      <c r="K11" s="59">
        <v>-3351</v>
      </c>
      <c r="L11" s="60">
        <v>383</v>
      </c>
      <c r="M11" s="59">
        <v>1465</v>
      </c>
      <c r="N11" s="59">
        <v>4890</v>
      </c>
      <c r="P11" s="2">
        <f t="shared" si="4"/>
        <v>4</v>
      </c>
      <c r="Q11" s="2">
        <f t="shared" si="0"/>
        <v>34</v>
      </c>
      <c r="R11" s="2">
        <f t="shared" si="0"/>
        <v>5</v>
      </c>
      <c r="S11" s="2">
        <f t="shared" si="0"/>
        <v>1</v>
      </c>
      <c r="T11" s="2">
        <f t="shared" si="5"/>
        <v>51</v>
      </c>
      <c r="U11" s="2" t="e">
        <f t="shared" si="1"/>
        <v>#VALUE!</v>
      </c>
      <c r="V11" s="2">
        <f t="shared" si="1"/>
        <v>5</v>
      </c>
      <c r="W11" s="2">
        <f t="shared" si="1"/>
        <v>0</v>
      </c>
      <c r="Y11" s="3">
        <f t="shared" si="6"/>
        <v>-3351</v>
      </c>
      <c r="Z11" s="3">
        <f t="shared" si="2"/>
        <v>383</v>
      </c>
      <c r="AA11" s="3">
        <f t="shared" si="2"/>
        <v>1465</v>
      </c>
      <c r="AB11" s="3">
        <f t="shared" si="2"/>
        <v>4890</v>
      </c>
      <c r="AC11" s="3">
        <f t="shared" si="7"/>
        <v>2604</v>
      </c>
      <c r="AD11" s="3">
        <f t="shared" si="3"/>
        <v>-8134</v>
      </c>
      <c r="AE11" s="3">
        <f t="shared" si="3"/>
        <v>1715</v>
      </c>
      <c r="AF11" s="3">
        <f t="shared" si="3"/>
        <v>1791</v>
      </c>
    </row>
    <row r="12" spans="1:32" ht="45" customHeight="1" thickBot="1">
      <c r="A12" s="127" t="s">
        <v>10</v>
      </c>
      <c r="B12" s="128"/>
      <c r="C12" s="57"/>
      <c r="D12" s="60"/>
      <c r="E12" s="60"/>
      <c r="F12" s="60"/>
      <c r="G12" s="60"/>
      <c r="H12" s="127" t="s">
        <v>10</v>
      </c>
      <c r="I12" s="128"/>
      <c r="J12" s="57"/>
      <c r="K12" s="60"/>
      <c r="L12" s="60"/>
      <c r="M12" s="60"/>
      <c r="N12" s="60"/>
      <c r="P12" s="2" t="e">
        <f t="shared" si="4"/>
        <v>#VALUE!</v>
      </c>
      <c r="Q12" s="2" t="e">
        <f t="shared" si="0"/>
        <v>#VALUE!</v>
      </c>
      <c r="R12" s="2" t="e">
        <f t="shared" si="0"/>
        <v>#VALUE!</v>
      </c>
      <c r="S12" s="2" t="e">
        <f t="shared" si="0"/>
        <v>#VALUE!</v>
      </c>
      <c r="T12" s="2" t="e">
        <f t="shared" si="5"/>
        <v>#VALUE!</v>
      </c>
      <c r="U12" s="2" t="e">
        <f t="shared" si="1"/>
        <v>#VALUE!</v>
      </c>
      <c r="V12" s="2" t="e">
        <f t="shared" si="1"/>
        <v>#VALUE!</v>
      </c>
      <c r="W12" s="2" t="e">
        <f t="shared" si="1"/>
        <v>#VALUE!</v>
      </c>
      <c r="Y12" s="3">
        <f t="shared" si="6"/>
        <v>0</v>
      </c>
      <c r="Z12" s="3">
        <f t="shared" si="2"/>
        <v>0</v>
      </c>
      <c r="AA12" s="3">
        <f t="shared" si="2"/>
        <v>0</v>
      </c>
      <c r="AB12" s="3">
        <f t="shared" si="2"/>
        <v>0</v>
      </c>
      <c r="AC12" s="3">
        <f t="shared" si="7"/>
        <v>0</v>
      </c>
      <c r="AD12" s="3">
        <f t="shared" si="3"/>
        <v>0</v>
      </c>
      <c r="AE12" s="3">
        <f t="shared" si="3"/>
        <v>0</v>
      </c>
      <c r="AF12" s="3">
        <f t="shared" si="3"/>
        <v>0</v>
      </c>
    </row>
    <row r="13" spans="1:32" ht="37.5" customHeight="1" thickBot="1">
      <c r="A13" s="137" t="s">
        <v>11</v>
      </c>
      <c r="B13" s="138"/>
      <c r="C13" s="57"/>
      <c r="D13" s="58">
        <v>178082</v>
      </c>
      <c r="E13" s="58">
        <v>100696</v>
      </c>
      <c r="F13" s="58">
        <v>237117</v>
      </c>
      <c r="G13" s="58">
        <v>643926</v>
      </c>
      <c r="H13" s="137" t="s">
        <v>11</v>
      </c>
      <c r="I13" s="138"/>
      <c r="J13" s="57"/>
      <c r="K13" s="58">
        <v>1057</v>
      </c>
      <c r="L13" s="58">
        <v>956809</v>
      </c>
      <c r="M13" s="58">
        <v>167177</v>
      </c>
      <c r="N13" s="58">
        <v>535890</v>
      </c>
      <c r="P13" s="2">
        <f t="shared" si="4"/>
        <v>82</v>
      </c>
      <c r="Q13" s="2">
        <f t="shared" si="0"/>
        <v>696</v>
      </c>
      <c r="R13" s="2">
        <f t="shared" si="0"/>
        <v>117</v>
      </c>
      <c r="S13" s="2">
        <f t="shared" si="0"/>
        <v>926</v>
      </c>
      <c r="T13" s="2">
        <f t="shared" si="5"/>
        <v>7</v>
      </c>
      <c r="U13" s="2">
        <f t="shared" si="1"/>
        <v>809</v>
      </c>
      <c r="V13" s="2">
        <f t="shared" si="1"/>
        <v>177</v>
      </c>
      <c r="W13" s="2">
        <f t="shared" si="1"/>
        <v>890</v>
      </c>
      <c r="Y13" s="3">
        <f t="shared" si="6"/>
        <v>1057</v>
      </c>
      <c r="Z13" s="3">
        <f t="shared" si="2"/>
        <v>956809</v>
      </c>
      <c r="AA13" s="3">
        <f t="shared" si="2"/>
        <v>167177</v>
      </c>
      <c r="AB13" s="3">
        <f t="shared" si="2"/>
        <v>535890</v>
      </c>
      <c r="AC13" s="3">
        <f t="shared" si="7"/>
        <v>178082</v>
      </c>
      <c r="AD13" s="3">
        <f t="shared" si="3"/>
        <v>100696</v>
      </c>
      <c r="AE13" s="3">
        <f t="shared" si="3"/>
        <v>237117</v>
      </c>
      <c r="AF13" s="3">
        <f t="shared" si="3"/>
        <v>643926</v>
      </c>
    </row>
    <row r="14" spans="1:32" ht="49.5" customHeight="1" thickBot="1">
      <c r="A14" s="137" t="s">
        <v>12</v>
      </c>
      <c r="B14" s="138"/>
      <c r="C14" s="57"/>
      <c r="D14" s="58">
        <v>151593</v>
      </c>
      <c r="E14" s="58">
        <v>90769</v>
      </c>
      <c r="F14" s="58">
        <v>190829</v>
      </c>
      <c r="G14" s="58">
        <v>524521</v>
      </c>
      <c r="H14" s="137" t="s">
        <v>12</v>
      </c>
      <c r="I14" s="138"/>
      <c r="J14" s="57"/>
      <c r="K14" s="62">
        <v>673</v>
      </c>
      <c r="L14" s="58">
        <v>896697</v>
      </c>
      <c r="M14" s="58">
        <v>142163</v>
      </c>
      <c r="N14" s="58">
        <v>451325</v>
      </c>
      <c r="P14" s="2">
        <f t="shared" si="4"/>
        <v>593</v>
      </c>
      <c r="Q14" s="2">
        <f t="shared" si="0"/>
        <v>69</v>
      </c>
      <c r="R14" s="2">
        <f t="shared" si="0"/>
        <v>829</v>
      </c>
      <c r="S14" s="2">
        <f t="shared" si="0"/>
        <v>521</v>
      </c>
      <c r="T14" s="2" t="e">
        <f t="shared" si="5"/>
        <v>#VALUE!</v>
      </c>
      <c r="U14" s="2">
        <f t="shared" si="1"/>
        <v>697</v>
      </c>
      <c r="V14" s="2">
        <f t="shared" si="1"/>
        <v>163</v>
      </c>
      <c r="W14" s="2">
        <f t="shared" si="1"/>
        <v>325</v>
      </c>
      <c r="Y14" s="3">
        <f t="shared" si="6"/>
        <v>673</v>
      </c>
      <c r="Z14" s="3">
        <f t="shared" si="2"/>
        <v>896697</v>
      </c>
      <c r="AA14" s="3">
        <f t="shared" si="2"/>
        <v>142163</v>
      </c>
      <c r="AB14" s="3">
        <f t="shared" si="2"/>
        <v>451325</v>
      </c>
      <c r="AC14" s="3">
        <f t="shared" si="7"/>
        <v>151593</v>
      </c>
      <c r="AD14" s="3">
        <f t="shared" si="3"/>
        <v>90769</v>
      </c>
      <c r="AE14" s="3">
        <f t="shared" si="3"/>
        <v>190829</v>
      </c>
      <c r="AF14" s="3">
        <f t="shared" si="3"/>
        <v>524521</v>
      </c>
    </row>
    <row r="15" spans="1:32" ht="61.5" customHeight="1" thickBot="1">
      <c r="A15" s="137" t="s">
        <v>13</v>
      </c>
      <c r="B15" s="138"/>
      <c r="C15" s="57"/>
      <c r="D15" s="58">
        <v>151593</v>
      </c>
      <c r="E15" s="58">
        <v>90769</v>
      </c>
      <c r="F15" s="58">
        <v>190829</v>
      </c>
      <c r="G15" s="58">
        <v>524521</v>
      </c>
      <c r="H15" s="137" t="s">
        <v>13</v>
      </c>
      <c r="I15" s="138"/>
      <c r="J15" s="57"/>
      <c r="K15" s="62">
        <v>13</v>
      </c>
      <c r="L15" s="58">
        <v>892479</v>
      </c>
      <c r="M15" s="58">
        <v>142163</v>
      </c>
      <c r="N15" s="58">
        <v>451325</v>
      </c>
      <c r="P15" s="2">
        <f t="shared" si="4"/>
        <v>593</v>
      </c>
      <c r="Q15" s="2">
        <f t="shared" si="0"/>
        <v>69</v>
      </c>
      <c r="R15" s="2">
        <f t="shared" si="0"/>
        <v>829</v>
      </c>
      <c r="S15" s="2">
        <f t="shared" si="0"/>
        <v>521</v>
      </c>
      <c r="T15" s="2" t="e">
        <f t="shared" si="5"/>
        <v>#VALUE!</v>
      </c>
      <c r="U15" s="2">
        <f t="shared" si="1"/>
        <v>479</v>
      </c>
      <c r="V15" s="2">
        <f t="shared" si="1"/>
        <v>163</v>
      </c>
      <c r="W15" s="2">
        <f t="shared" si="1"/>
        <v>325</v>
      </c>
      <c r="Y15" s="3">
        <f t="shared" si="6"/>
        <v>13</v>
      </c>
      <c r="Z15" s="3">
        <f t="shared" si="2"/>
        <v>892479</v>
      </c>
      <c r="AA15" s="3">
        <f t="shared" si="2"/>
        <v>142163</v>
      </c>
      <c r="AB15" s="3">
        <f t="shared" si="2"/>
        <v>451325</v>
      </c>
      <c r="AC15" s="3">
        <f t="shared" si="7"/>
        <v>151593</v>
      </c>
      <c r="AD15" s="3">
        <f t="shared" si="3"/>
        <v>90769</v>
      </c>
      <c r="AE15" s="3">
        <f t="shared" si="3"/>
        <v>190829</v>
      </c>
      <c r="AF15" s="3">
        <f t="shared" si="3"/>
        <v>524521</v>
      </c>
    </row>
    <row r="16" spans="1:32" ht="30" customHeight="1" thickBot="1">
      <c r="A16" s="127" t="s">
        <v>14</v>
      </c>
      <c r="B16" s="128"/>
      <c r="C16" s="57"/>
      <c r="D16" s="60"/>
      <c r="E16" s="60"/>
      <c r="F16" s="60"/>
      <c r="G16" s="60"/>
      <c r="H16" s="127" t="s">
        <v>14</v>
      </c>
      <c r="I16" s="128"/>
      <c r="J16" s="57"/>
      <c r="K16" s="60"/>
      <c r="L16" s="59">
        <v>2805</v>
      </c>
      <c r="M16" s="60"/>
      <c r="N16" s="60"/>
      <c r="P16" s="2" t="e">
        <f t="shared" si="4"/>
        <v>#VALUE!</v>
      </c>
      <c r="Q16" s="2" t="e">
        <f t="shared" si="0"/>
        <v>#VALUE!</v>
      </c>
      <c r="R16" s="2" t="e">
        <f t="shared" si="0"/>
        <v>#VALUE!</v>
      </c>
      <c r="S16" s="2" t="e">
        <f t="shared" si="0"/>
        <v>#VALUE!</v>
      </c>
      <c r="T16" s="2" t="e">
        <f t="shared" si="5"/>
        <v>#VALUE!</v>
      </c>
      <c r="U16" s="2">
        <f t="shared" si="1"/>
        <v>5</v>
      </c>
      <c r="V16" s="2" t="e">
        <f t="shared" si="1"/>
        <v>#VALUE!</v>
      </c>
      <c r="W16" s="2" t="e">
        <f t="shared" si="1"/>
        <v>#VALUE!</v>
      </c>
      <c r="Y16" s="3">
        <f t="shared" si="6"/>
        <v>0</v>
      </c>
      <c r="Z16" s="3">
        <f t="shared" si="2"/>
        <v>2805</v>
      </c>
      <c r="AA16" s="3">
        <f t="shared" si="2"/>
        <v>0</v>
      </c>
      <c r="AB16" s="3">
        <f t="shared" si="2"/>
        <v>0</v>
      </c>
      <c r="AC16" s="3">
        <f t="shared" si="7"/>
        <v>0</v>
      </c>
      <c r="AD16" s="3">
        <f t="shared" si="3"/>
        <v>0</v>
      </c>
      <c r="AE16" s="3">
        <f t="shared" si="3"/>
        <v>0</v>
      </c>
      <c r="AF16" s="3">
        <f t="shared" si="3"/>
        <v>0</v>
      </c>
    </row>
    <row r="17" spans="1:32" ht="15.75" thickBot="1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P17" s="2">
        <f>D17</f>
        <v>0</v>
      </c>
      <c r="Q17" s="2">
        <f>E17</f>
        <v>0</v>
      </c>
      <c r="R17" s="2">
        <f>F17</f>
        <v>0</v>
      </c>
      <c r="S17" s="2">
        <f>G17</f>
        <v>0</v>
      </c>
      <c r="T17" s="2">
        <f>K17</f>
        <v>0</v>
      </c>
      <c r="U17" s="2">
        <f>L17</f>
        <v>0</v>
      </c>
      <c r="V17" s="2">
        <f>M17</f>
        <v>0</v>
      </c>
      <c r="W17" s="2">
        <f>N17</f>
        <v>0</v>
      </c>
      <c r="Y17" s="3">
        <f t="shared" si="6"/>
        <v>0</v>
      </c>
      <c r="Z17" s="3">
        <f t="shared" si="2"/>
        <v>0</v>
      </c>
      <c r="AA17" s="3">
        <f t="shared" si="2"/>
        <v>0</v>
      </c>
      <c r="AB17" s="3">
        <f t="shared" si="2"/>
        <v>0</v>
      </c>
      <c r="AC17" s="3">
        <f t="shared" si="7"/>
        <v>0</v>
      </c>
      <c r="AD17" s="3">
        <f t="shared" si="3"/>
        <v>0</v>
      </c>
      <c r="AE17" s="3">
        <f t="shared" si="3"/>
        <v>0</v>
      </c>
      <c r="AF17" s="3">
        <f t="shared" si="3"/>
        <v>0</v>
      </c>
    </row>
    <row r="18" spans="1:32" ht="48" customHeight="1" thickBot="1">
      <c r="A18" s="140" t="s">
        <v>15</v>
      </c>
      <c r="B18" s="141"/>
      <c r="C18" s="142"/>
      <c r="D18" s="61" t="s">
        <v>1663</v>
      </c>
      <c r="E18" s="61" t="s">
        <v>1664</v>
      </c>
      <c r="F18" s="61" t="s">
        <v>1665</v>
      </c>
      <c r="G18" s="61" t="s">
        <v>1724</v>
      </c>
      <c r="H18" s="145" t="s">
        <v>15</v>
      </c>
      <c r="I18" s="141"/>
      <c r="J18" s="142"/>
      <c r="K18" s="61" t="s">
        <v>1677</v>
      </c>
      <c r="L18" s="61" t="s">
        <v>1678</v>
      </c>
      <c r="M18" s="61" t="s">
        <v>1668</v>
      </c>
      <c r="N18" s="61" t="s">
        <v>1662</v>
      </c>
      <c r="P18" s="1" t="str">
        <f>REPLACE(D18,11,27,"")</f>
        <v>Quý 3/2017</v>
      </c>
      <c r="Q18" s="1" t="str">
        <f>REPLACE(E18,11,27,"")</f>
        <v>Quý 4/2017</v>
      </c>
      <c r="R18" s="1" t="str">
        <f>REPLACE(F18,11,27,"")</f>
        <v>Quý 1/2018</v>
      </c>
      <c r="S18" s="1" t="str">
        <f>REPLACE(G18,11,27,"")</f>
        <v>Quý 2/2018</v>
      </c>
      <c r="T18" s="1" t="str">
        <f>REPLACE(K18,11,27,"")</f>
        <v>Quý 3/2016</v>
      </c>
      <c r="U18" s="1" t="str">
        <f>REPLACE(L18,11,27,"")</f>
        <v>Quý 4/2016</v>
      </c>
      <c r="V18" s="1" t="str">
        <f>REPLACE(M18,11,27,"")</f>
        <v>Quý 1/2017</v>
      </c>
      <c r="W18" s="1" t="str">
        <f>REPLACE(N18,11,27,"")</f>
        <v>Quý 2/2017</v>
      </c>
      <c r="Y18" s="3" t="str">
        <f>Y1</f>
        <v>Quý 3/2016</v>
      </c>
      <c r="Z18" s="3" t="str">
        <f t="shared" ref="Z18:AF18" si="8">Z1</f>
        <v>Quý 4/2016</v>
      </c>
      <c r="AA18" s="3" t="str">
        <f t="shared" si="8"/>
        <v>Quý 1/2017</v>
      </c>
      <c r="AB18" s="3" t="str">
        <f t="shared" si="8"/>
        <v>Quý 2/2017</v>
      </c>
      <c r="AC18" s="3" t="str">
        <f t="shared" si="8"/>
        <v>Quý 3/2017</v>
      </c>
      <c r="AD18" s="3" t="str">
        <f t="shared" si="8"/>
        <v>Quý 4/2017</v>
      </c>
      <c r="AE18" s="3" t="str">
        <f t="shared" si="8"/>
        <v>Quý 1/2018</v>
      </c>
      <c r="AF18" s="3" t="str">
        <f t="shared" si="8"/>
        <v>Quý 2/2018</v>
      </c>
    </row>
    <row r="19" spans="1:32" ht="15" customHeight="1" thickBot="1">
      <c r="A19" s="135" t="s">
        <v>16</v>
      </c>
      <c r="B19" s="136"/>
      <c r="C19" s="57"/>
      <c r="D19" s="58">
        <v>3656662</v>
      </c>
      <c r="E19" s="58">
        <v>3585741</v>
      </c>
      <c r="F19" s="58">
        <v>3769724</v>
      </c>
      <c r="G19" s="58">
        <v>4160262</v>
      </c>
      <c r="H19" s="135" t="s">
        <v>16</v>
      </c>
      <c r="I19" s="136"/>
      <c r="J19" s="57"/>
      <c r="K19" s="58">
        <v>5299524</v>
      </c>
      <c r="L19" s="58">
        <v>6182293</v>
      </c>
      <c r="M19" s="58">
        <v>4722019</v>
      </c>
      <c r="N19" s="58">
        <v>4492266</v>
      </c>
      <c r="P19" s="2">
        <f t="shared" ref="P19:S38" si="9">REPLACE(D19,1,3,"")/1</f>
        <v>6662</v>
      </c>
      <c r="Q19" s="2">
        <f t="shared" si="9"/>
        <v>5741</v>
      </c>
      <c r="R19" s="2">
        <f t="shared" si="9"/>
        <v>9724</v>
      </c>
      <c r="S19" s="2">
        <f t="shared" si="9"/>
        <v>262</v>
      </c>
      <c r="T19" s="2">
        <f t="shared" ref="T19:W38" si="10">REPLACE(K19,1,3,"")/1</f>
        <v>9524</v>
      </c>
      <c r="U19" s="2">
        <f t="shared" si="10"/>
        <v>2293</v>
      </c>
      <c r="V19" s="2">
        <f t="shared" si="10"/>
        <v>2019</v>
      </c>
      <c r="W19" s="2">
        <f t="shared" si="10"/>
        <v>2266</v>
      </c>
      <c r="Y19" s="3">
        <f t="shared" si="6"/>
        <v>5299524</v>
      </c>
      <c r="Z19" s="3">
        <f t="shared" si="6"/>
        <v>6182293</v>
      </c>
      <c r="AA19" s="3">
        <f t="shared" si="6"/>
        <v>4722019</v>
      </c>
      <c r="AB19" s="3">
        <f t="shared" si="6"/>
        <v>4492266</v>
      </c>
      <c r="AC19" s="3">
        <f t="shared" si="7"/>
        <v>3656662</v>
      </c>
      <c r="AD19" s="3">
        <f t="shared" si="7"/>
        <v>3585741</v>
      </c>
      <c r="AE19" s="3">
        <f t="shared" si="7"/>
        <v>3769724</v>
      </c>
      <c r="AF19" s="3">
        <f t="shared" si="7"/>
        <v>4160262</v>
      </c>
    </row>
    <row r="20" spans="1:32" ht="61.5" customHeight="1" thickBot="1">
      <c r="A20" s="127" t="s">
        <v>17</v>
      </c>
      <c r="B20" s="128"/>
      <c r="C20" s="57"/>
      <c r="D20" s="59">
        <v>359032</v>
      </c>
      <c r="E20" s="59">
        <v>208919</v>
      </c>
      <c r="F20" s="59">
        <v>456807</v>
      </c>
      <c r="G20" s="59">
        <v>261021</v>
      </c>
      <c r="H20" s="127" t="s">
        <v>17</v>
      </c>
      <c r="I20" s="128"/>
      <c r="J20" s="57"/>
      <c r="K20" s="59">
        <v>617867</v>
      </c>
      <c r="L20" s="59">
        <v>785549</v>
      </c>
      <c r="M20" s="59">
        <v>169986</v>
      </c>
      <c r="N20" s="59">
        <v>259835</v>
      </c>
      <c r="P20" s="2">
        <f t="shared" si="9"/>
        <v>32</v>
      </c>
      <c r="Q20" s="2">
        <f t="shared" si="9"/>
        <v>919</v>
      </c>
      <c r="R20" s="2">
        <f t="shared" si="9"/>
        <v>807</v>
      </c>
      <c r="S20" s="2">
        <f t="shared" si="9"/>
        <v>21</v>
      </c>
      <c r="T20" s="2">
        <f t="shared" si="10"/>
        <v>867</v>
      </c>
      <c r="U20" s="2">
        <f t="shared" si="10"/>
        <v>549</v>
      </c>
      <c r="V20" s="2">
        <f t="shared" si="10"/>
        <v>986</v>
      </c>
      <c r="W20" s="2">
        <f t="shared" si="10"/>
        <v>835</v>
      </c>
      <c r="Y20" s="3">
        <f t="shared" si="6"/>
        <v>617867</v>
      </c>
      <c r="Z20" s="3">
        <f t="shared" si="6"/>
        <v>785549</v>
      </c>
      <c r="AA20" s="3">
        <f t="shared" si="6"/>
        <v>169986</v>
      </c>
      <c r="AB20" s="3">
        <f t="shared" si="6"/>
        <v>259835</v>
      </c>
      <c r="AC20" s="3">
        <f t="shared" si="7"/>
        <v>359032</v>
      </c>
      <c r="AD20" s="3">
        <f t="shared" si="7"/>
        <v>208919</v>
      </c>
      <c r="AE20" s="3">
        <f t="shared" si="7"/>
        <v>456807</v>
      </c>
      <c r="AF20" s="3">
        <f t="shared" si="7"/>
        <v>261021</v>
      </c>
    </row>
    <row r="21" spans="1:32" ht="30" customHeight="1" thickBot="1">
      <c r="A21" s="127" t="s">
        <v>18</v>
      </c>
      <c r="B21" s="128"/>
      <c r="C21" s="57"/>
      <c r="D21" s="59">
        <v>450000</v>
      </c>
      <c r="E21" s="59">
        <v>550000</v>
      </c>
      <c r="F21" s="59">
        <v>100000</v>
      </c>
      <c r="G21" s="59">
        <v>700000</v>
      </c>
      <c r="H21" s="127" t="s">
        <v>18</v>
      </c>
      <c r="I21" s="128"/>
      <c r="J21" s="57"/>
      <c r="K21" s="59">
        <v>2430000</v>
      </c>
      <c r="L21" s="59">
        <v>2110000</v>
      </c>
      <c r="M21" s="59">
        <v>1100000</v>
      </c>
      <c r="N21" s="59">
        <v>500000</v>
      </c>
      <c r="P21" s="2">
        <f t="shared" si="9"/>
        <v>0</v>
      </c>
      <c r="Q21" s="2">
        <f t="shared" si="9"/>
        <v>0</v>
      </c>
      <c r="R21" s="2">
        <f t="shared" si="9"/>
        <v>0</v>
      </c>
      <c r="S21" s="2">
        <f t="shared" si="9"/>
        <v>0</v>
      </c>
      <c r="T21" s="2">
        <f t="shared" si="10"/>
        <v>0</v>
      </c>
      <c r="U21" s="2">
        <f t="shared" si="10"/>
        <v>0</v>
      </c>
      <c r="V21" s="2">
        <f t="shared" si="10"/>
        <v>0</v>
      </c>
      <c r="W21" s="2">
        <f t="shared" si="10"/>
        <v>0</v>
      </c>
      <c r="Y21" s="3">
        <f t="shared" si="6"/>
        <v>2430000</v>
      </c>
      <c r="Z21" s="3">
        <f t="shared" si="6"/>
        <v>2110000</v>
      </c>
      <c r="AA21" s="3">
        <f t="shared" si="6"/>
        <v>1100000</v>
      </c>
      <c r="AB21" s="3">
        <f t="shared" si="6"/>
        <v>500000</v>
      </c>
      <c r="AC21" s="3">
        <f t="shared" si="7"/>
        <v>450000</v>
      </c>
      <c r="AD21" s="3">
        <f t="shared" si="7"/>
        <v>550000</v>
      </c>
      <c r="AE21" s="3">
        <f t="shared" si="7"/>
        <v>100000</v>
      </c>
      <c r="AF21" s="3">
        <f t="shared" si="7"/>
        <v>700000</v>
      </c>
    </row>
    <row r="22" spans="1:32" ht="30" customHeight="1" thickBot="1">
      <c r="A22" s="127" t="s">
        <v>19</v>
      </c>
      <c r="B22" s="128"/>
      <c r="C22" s="57"/>
      <c r="D22" s="59">
        <v>2432762</v>
      </c>
      <c r="E22" s="59">
        <v>2259701</v>
      </c>
      <c r="F22" s="59">
        <v>2640343</v>
      </c>
      <c r="G22" s="59">
        <v>2630189</v>
      </c>
      <c r="H22" s="127" t="s">
        <v>19</v>
      </c>
      <c r="I22" s="128"/>
      <c r="J22" s="57"/>
      <c r="K22" s="59">
        <v>1488152</v>
      </c>
      <c r="L22" s="59">
        <v>2725381</v>
      </c>
      <c r="M22" s="59">
        <v>2683775</v>
      </c>
      <c r="N22" s="59">
        <v>3214751</v>
      </c>
      <c r="P22" s="2">
        <f t="shared" si="9"/>
        <v>2762</v>
      </c>
      <c r="Q22" s="2">
        <f t="shared" si="9"/>
        <v>9701</v>
      </c>
      <c r="R22" s="2">
        <f t="shared" si="9"/>
        <v>343</v>
      </c>
      <c r="S22" s="2">
        <f t="shared" si="9"/>
        <v>189</v>
      </c>
      <c r="T22" s="2">
        <f t="shared" si="10"/>
        <v>8152</v>
      </c>
      <c r="U22" s="2">
        <f t="shared" si="10"/>
        <v>5381</v>
      </c>
      <c r="V22" s="2">
        <f t="shared" si="10"/>
        <v>3775</v>
      </c>
      <c r="W22" s="2">
        <f t="shared" si="10"/>
        <v>4751</v>
      </c>
      <c r="Y22" s="3">
        <f t="shared" si="6"/>
        <v>1488152</v>
      </c>
      <c r="Z22" s="3">
        <f t="shared" si="6"/>
        <v>2725381</v>
      </c>
      <c r="AA22" s="3">
        <f t="shared" si="6"/>
        <v>2683775</v>
      </c>
      <c r="AB22" s="3">
        <f t="shared" si="6"/>
        <v>3214751</v>
      </c>
      <c r="AC22" s="3">
        <f t="shared" si="7"/>
        <v>2432762</v>
      </c>
      <c r="AD22" s="3">
        <f t="shared" si="7"/>
        <v>2259701</v>
      </c>
      <c r="AE22" s="3">
        <f t="shared" si="7"/>
        <v>2640343</v>
      </c>
      <c r="AF22" s="3">
        <f t="shared" si="7"/>
        <v>2630189</v>
      </c>
    </row>
    <row r="23" spans="1:32" ht="15" customHeight="1" thickBot="1">
      <c r="A23" s="127" t="s">
        <v>20</v>
      </c>
      <c r="B23" s="128"/>
      <c r="C23" s="57"/>
      <c r="D23" s="59">
        <v>414808</v>
      </c>
      <c r="E23" s="59">
        <v>551615</v>
      </c>
      <c r="F23" s="59">
        <v>572544</v>
      </c>
      <c r="G23" s="59">
        <v>568981</v>
      </c>
      <c r="H23" s="127" t="s">
        <v>20</v>
      </c>
      <c r="I23" s="128"/>
      <c r="J23" s="57"/>
      <c r="K23" s="59">
        <v>760570</v>
      </c>
      <c r="L23" s="59">
        <v>556677</v>
      </c>
      <c r="M23" s="59">
        <v>768165</v>
      </c>
      <c r="N23" s="59">
        <v>517609</v>
      </c>
      <c r="P23" s="2">
        <f t="shared" si="9"/>
        <v>808</v>
      </c>
      <c r="Q23" s="2">
        <f t="shared" si="9"/>
        <v>615</v>
      </c>
      <c r="R23" s="2">
        <f t="shared" si="9"/>
        <v>544</v>
      </c>
      <c r="S23" s="2">
        <f t="shared" si="9"/>
        <v>981</v>
      </c>
      <c r="T23" s="2">
        <f t="shared" si="10"/>
        <v>570</v>
      </c>
      <c r="U23" s="2">
        <f t="shared" si="10"/>
        <v>677</v>
      </c>
      <c r="V23" s="2">
        <f t="shared" si="10"/>
        <v>165</v>
      </c>
      <c r="W23" s="2">
        <f t="shared" si="10"/>
        <v>609</v>
      </c>
      <c r="Y23" s="3">
        <f t="shared" si="6"/>
        <v>760570</v>
      </c>
      <c r="Z23" s="3">
        <f t="shared" si="6"/>
        <v>556677</v>
      </c>
      <c r="AA23" s="3">
        <f t="shared" si="6"/>
        <v>768165</v>
      </c>
      <c r="AB23" s="3">
        <f t="shared" si="6"/>
        <v>517609</v>
      </c>
      <c r="AC23" s="3">
        <f t="shared" si="7"/>
        <v>414808</v>
      </c>
      <c r="AD23" s="3">
        <f t="shared" si="7"/>
        <v>551615</v>
      </c>
      <c r="AE23" s="3">
        <f t="shared" si="7"/>
        <v>572544</v>
      </c>
      <c r="AF23" s="3">
        <f t="shared" si="7"/>
        <v>568981</v>
      </c>
    </row>
    <row r="24" spans="1:32" ht="30" customHeight="1" thickBot="1">
      <c r="A24" s="127" t="s">
        <v>21</v>
      </c>
      <c r="B24" s="128"/>
      <c r="C24" s="57"/>
      <c r="D24" s="60">
        <v>60</v>
      </c>
      <c r="E24" s="59">
        <v>15505</v>
      </c>
      <c r="F24" s="60">
        <v>31</v>
      </c>
      <c r="G24" s="60">
        <v>71</v>
      </c>
      <c r="H24" s="127" t="s">
        <v>21</v>
      </c>
      <c r="I24" s="128"/>
      <c r="J24" s="57"/>
      <c r="K24" s="59">
        <v>2934</v>
      </c>
      <c r="L24" s="59">
        <v>4685</v>
      </c>
      <c r="M24" s="60">
        <v>93</v>
      </c>
      <c r="N24" s="60">
        <v>71</v>
      </c>
      <c r="P24" s="2" t="e">
        <f t="shared" si="9"/>
        <v>#VALUE!</v>
      </c>
      <c r="Q24" s="2">
        <f t="shared" si="9"/>
        <v>5</v>
      </c>
      <c r="R24" s="2" t="e">
        <f t="shared" si="9"/>
        <v>#VALUE!</v>
      </c>
      <c r="S24" s="2" t="e">
        <f t="shared" si="9"/>
        <v>#VALUE!</v>
      </c>
      <c r="T24" s="2">
        <f t="shared" si="10"/>
        <v>4</v>
      </c>
      <c r="U24" s="2">
        <f t="shared" si="10"/>
        <v>5</v>
      </c>
      <c r="V24" s="2" t="e">
        <f t="shared" si="10"/>
        <v>#VALUE!</v>
      </c>
      <c r="W24" s="2" t="e">
        <f t="shared" si="10"/>
        <v>#VALUE!</v>
      </c>
      <c r="Y24" s="3">
        <f t="shared" si="6"/>
        <v>2934</v>
      </c>
      <c r="Z24" s="3">
        <f t="shared" si="6"/>
        <v>4685</v>
      </c>
      <c r="AA24" s="3">
        <f t="shared" si="6"/>
        <v>93</v>
      </c>
      <c r="AB24" s="3">
        <f t="shared" si="6"/>
        <v>71</v>
      </c>
      <c r="AC24" s="3">
        <f t="shared" si="7"/>
        <v>60</v>
      </c>
      <c r="AD24" s="3">
        <f t="shared" si="7"/>
        <v>15505</v>
      </c>
      <c r="AE24" s="3">
        <f t="shared" si="7"/>
        <v>31</v>
      </c>
      <c r="AF24" s="3">
        <f t="shared" si="7"/>
        <v>71</v>
      </c>
    </row>
    <row r="25" spans="1:32" ht="15" customHeight="1" thickBot="1">
      <c r="A25" s="137" t="s">
        <v>22</v>
      </c>
      <c r="B25" s="138"/>
      <c r="C25" s="57"/>
      <c r="D25" s="58">
        <v>4452811</v>
      </c>
      <c r="E25" s="58">
        <v>3962665</v>
      </c>
      <c r="F25" s="58">
        <v>3951963</v>
      </c>
      <c r="G25" s="58">
        <v>3770454</v>
      </c>
      <c r="H25" s="137" t="s">
        <v>22</v>
      </c>
      <c r="I25" s="138"/>
      <c r="J25" s="57"/>
      <c r="K25" s="58">
        <v>4754119</v>
      </c>
      <c r="L25" s="58">
        <v>4409862</v>
      </c>
      <c r="M25" s="58">
        <v>4298183</v>
      </c>
      <c r="N25" s="58">
        <v>4509216</v>
      </c>
      <c r="P25" s="2">
        <f t="shared" si="9"/>
        <v>2811</v>
      </c>
      <c r="Q25" s="2">
        <f t="shared" si="9"/>
        <v>2665</v>
      </c>
      <c r="R25" s="2">
        <f t="shared" si="9"/>
        <v>1963</v>
      </c>
      <c r="S25" s="2">
        <f t="shared" si="9"/>
        <v>454</v>
      </c>
      <c r="T25" s="2">
        <f t="shared" si="10"/>
        <v>4119</v>
      </c>
      <c r="U25" s="2">
        <f t="shared" si="10"/>
        <v>9862</v>
      </c>
      <c r="V25" s="2">
        <f t="shared" si="10"/>
        <v>8183</v>
      </c>
      <c r="W25" s="2">
        <f t="shared" si="10"/>
        <v>9216</v>
      </c>
      <c r="Y25" s="3">
        <f t="shared" si="6"/>
        <v>4754119</v>
      </c>
      <c r="Z25" s="3">
        <f t="shared" si="6"/>
        <v>4409862</v>
      </c>
      <c r="AA25" s="3">
        <f t="shared" si="6"/>
        <v>4298183</v>
      </c>
      <c r="AB25" s="3">
        <f t="shared" si="6"/>
        <v>4509216</v>
      </c>
      <c r="AC25" s="3">
        <f t="shared" si="7"/>
        <v>4452811</v>
      </c>
      <c r="AD25" s="3">
        <f t="shared" si="7"/>
        <v>3962665</v>
      </c>
      <c r="AE25" s="3">
        <f t="shared" si="7"/>
        <v>3951963</v>
      </c>
      <c r="AF25" s="3">
        <f t="shared" si="7"/>
        <v>3770454</v>
      </c>
    </row>
    <row r="26" spans="1:32" ht="15" customHeight="1" thickBot="1">
      <c r="A26" s="127" t="s">
        <v>23</v>
      </c>
      <c r="B26" s="128"/>
      <c r="C26" s="57"/>
      <c r="D26" s="59">
        <v>310516</v>
      </c>
      <c r="E26" s="59">
        <v>302689</v>
      </c>
      <c r="F26" s="59">
        <v>293853</v>
      </c>
      <c r="G26" s="59">
        <v>285020</v>
      </c>
      <c r="H26" s="127" t="s">
        <v>23</v>
      </c>
      <c r="I26" s="128"/>
      <c r="J26" s="57"/>
      <c r="K26" s="59">
        <v>371195</v>
      </c>
      <c r="L26" s="59">
        <v>361687</v>
      </c>
      <c r="M26" s="59">
        <v>322309</v>
      </c>
      <c r="N26" s="59">
        <v>319031</v>
      </c>
      <c r="P26" s="2">
        <f t="shared" si="9"/>
        <v>516</v>
      </c>
      <c r="Q26" s="2">
        <f t="shared" si="9"/>
        <v>689</v>
      </c>
      <c r="R26" s="2">
        <f t="shared" si="9"/>
        <v>853</v>
      </c>
      <c r="S26" s="2">
        <f t="shared" si="9"/>
        <v>20</v>
      </c>
      <c r="T26" s="2">
        <f t="shared" si="10"/>
        <v>195</v>
      </c>
      <c r="U26" s="2">
        <f t="shared" si="10"/>
        <v>687</v>
      </c>
      <c r="V26" s="2">
        <f t="shared" si="10"/>
        <v>309</v>
      </c>
      <c r="W26" s="2">
        <f t="shared" si="10"/>
        <v>31</v>
      </c>
      <c r="Y26" s="3">
        <f t="shared" si="6"/>
        <v>371195</v>
      </c>
      <c r="Z26" s="3">
        <f t="shared" si="6"/>
        <v>361687</v>
      </c>
      <c r="AA26" s="3">
        <f t="shared" si="6"/>
        <v>322309</v>
      </c>
      <c r="AB26" s="3">
        <f t="shared" si="6"/>
        <v>319031</v>
      </c>
      <c r="AC26" s="3">
        <f t="shared" si="7"/>
        <v>310516</v>
      </c>
      <c r="AD26" s="3">
        <f t="shared" si="7"/>
        <v>302689</v>
      </c>
      <c r="AE26" s="3">
        <f t="shared" si="7"/>
        <v>293853</v>
      </c>
      <c r="AF26" s="3">
        <f t="shared" si="7"/>
        <v>285020</v>
      </c>
    </row>
    <row r="27" spans="1:32" ht="15.75" customHeight="1" thickBot="1">
      <c r="A27" s="127" t="s">
        <v>24</v>
      </c>
      <c r="B27" s="128"/>
      <c r="C27" s="57"/>
      <c r="D27" s="60"/>
      <c r="E27" s="60"/>
      <c r="F27" s="60"/>
      <c r="G27" s="60"/>
      <c r="H27" s="127" t="s">
        <v>24</v>
      </c>
      <c r="I27" s="128"/>
      <c r="J27" s="57"/>
      <c r="K27" s="60"/>
      <c r="L27" s="60"/>
      <c r="M27" s="60"/>
      <c r="N27" s="60"/>
      <c r="P27" s="2" t="e">
        <f t="shared" si="9"/>
        <v>#VALUE!</v>
      </c>
      <c r="Q27" s="2" t="e">
        <f t="shared" si="9"/>
        <v>#VALUE!</v>
      </c>
      <c r="R27" s="2" t="e">
        <f t="shared" si="9"/>
        <v>#VALUE!</v>
      </c>
      <c r="S27" s="2" t="e">
        <f t="shared" si="9"/>
        <v>#VALUE!</v>
      </c>
      <c r="T27" s="2" t="e">
        <f t="shared" si="10"/>
        <v>#VALUE!</v>
      </c>
      <c r="U27" s="2" t="e">
        <f t="shared" si="10"/>
        <v>#VALUE!</v>
      </c>
      <c r="V27" s="2" t="e">
        <f t="shared" si="10"/>
        <v>#VALUE!</v>
      </c>
      <c r="W27" s="2" t="e">
        <f t="shared" si="10"/>
        <v>#VALUE!</v>
      </c>
      <c r="Y27" s="3">
        <f t="shared" si="6"/>
        <v>0</v>
      </c>
      <c r="Z27" s="3">
        <f t="shared" si="6"/>
        <v>0</v>
      </c>
      <c r="AA27" s="3">
        <f t="shared" si="6"/>
        <v>0</v>
      </c>
      <c r="AB27" s="3">
        <f t="shared" si="6"/>
        <v>0</v>
      </c>
      <c r="AC27" s="3">
        <f t="shared" si="7"/>
        <v>0</v>
      </c>
      <c r="AD27" s="3">
        <f t="shared" si="7"/>
        <v>0</v>
      </c>
      <c r="AE27" s="3">
        <f t="shared" si="7"/>
        <v>0</v>
      </c>
      <c r="AF27" s="3">
        <f t="shared" si="7"/>
        <v>0</v>
      </c>
    </row>
    <row r="28" spans="1:32" ht="30" customHeight="1" thickBot="1">
      <c r="A28" s="127" t="s">
        <v>25</v>
      </c>
      <c r="B28" s="128"/>
      <c r="C28" s="57"/>
      <c r="D28" s="59">
        <v>2321737</v>
      </c>
      <c r="E28" s="59">
        <v>2269402</v>
      </c>
      <c r="F28" s="59">
        <v>2269402</v>
      </c>
      <c r="G28" s="59">
        <v>2474291</v>
      </c>
      <c r="H28" s="127" t="s">
        <v>25</v>
      </c>
      <c r="I28" s="128"/>
      <c r="J28" s="57"/>
      <c r="K28" s="59">
        <v>1969053</v>
      </c>
      <c r="L28" s="59">
        <v>1956799</v>
      </c>
      <c r="M28" s="59">
        <v>2177406</v>
      </c>
      <c r="N28" s="59">
        <v>2371672</v>
      </c>
      <c r="P28" s="2">
        <f t="shared" si="9"/>
        <v>1737</v>
      </c>
      <c r="Q28" s="2">
        <f t="shared" si="9"/>
        <v>9402</v>
      </c>
      <c r="R28" s="2">
        <f t="shared" si="9"/>
        <v>9402</v>
      </c>
      <c r="S28" s="2">
        <f t="shared" si="9"/>
        <v>4291</v>
      </c>
      <c r="T28" s="2">
        <f t="shared" si="10"/>
        <v>9053</v>
      </c>
      <c r="U28" s="2">
        <f t="shared" si="10"/>
        <v>6799</v>
      </c>
      <c r="V28" s="2">
        <f t="shared" si="10"/>
        <v>7406</v>
      </c>
      <c r="W28" s="2">
        <f t="shared" si="10"/>
        <v>1672</v>
      </c>
      <c r="Y28" s="3">
        <f t="shared" si="6"/>
        <v>1969053</v>
      </c>
      <c r="Z28" s="3">
        <f t="shared" si="6"/>
        <v>1956799</v>
      </c>
      <c r="AA28" s="3">
        <f t="shared" si="6"/>
        <v>2177406</v>
      </c>
      <c r="AB28" s="3">
        <f t="shared" si="6"/>
        <v>2371672</v>
      </c>
      <c r="AC28" s="3">
        <f t="shared" si="7"/>
        <v>2321737</v>
      </c>
      <c r="AD28" s="3">
        <f t="shared" si="7"/>
        <v>2269402</v>
      </c>
      <c r="AE28" s="3">
        <f t="shared" si="7"/>
        <v>2269402</v>
      </c>
      <c r="AF28" s="3">
        <f t="shared" si="7"/>
        <v>2474291</v>
      </c>
    </row>
    <row r="29" spans="1:32" ht="15" customHeight="1" thickBot="1">
      <c r="A29" s="137" t="s">
        <v>26</v>
      </c>
      <c r="B29" s="138"/>
      <c r="C29" s="57"/>
      <c r="D29" s="58">
        <v>8109473</v>
      </c>
      <c r="E29" s="58">
        <v>7548406</v>
      </c>
      <c r="F29" s="58">
        <v>7721688</v>
      </c>
      <c r="G29" s="58">
        <v>7930716</v>
      </c>
      <c r="H29" s="137" t="s">
        <v>26</v>
      </c>
      <c r="I29" s="138"/>
      <c r="J29" s="57"/>
      <c r="K29" s="58">
        <v>10053643</v>
      </c>
      <c r="L29" s="58">
        <v>10592155</v>
      </c>
      <c r="M29" s="58">
        <v>9020201</v>
      </c>
      <c r="N29" s="58">
        <v>9001482</v>
      </c>
      <c r="P29" s="2">
        <f t="shared" si="9"/>
        <v>9473</v>
      </c>
      <c r="Q29" s="2">
        <f t="shared" si="9"/>
        <v>8406</v>
      </c>
      <c r="R29" s="2">
        <f t="shared" si="9"/>
        <v>1688</v>
      </c>
      <c r="S29" s="2">
        <f t="shared" si="9"/>
        <v>716</v>
      </c>
      <c r="T29" s="2">
        <f t="shared" si="10"/>
        <v>53643</v>
      </c>
      <c r="U29" s="2">
        <f t="shared" si="10"/>
        <v>92155</v>
      </c>
      <c r="V29" s="2">
        <f t="shared" si="10"/>
        <v>201</v>
      </c>
      <c r="W29" s="2">
        <f t="shared" si="10"/>
        <v>1482</v>
      </c>
      <c r="Y29" s="3">
        <f t="shared" si="6"/>
        <v>10053643</v>
      </c>
      <c r="Z29" s="3">
        <f t="shared" si="6"/>
        <v>10592155</v>
      </c>
      <c r="AA29" s="3">
        <f t="shared" si="6"/>
        <v>9020201</v>
      </c>
      <c r="AB29" s="3">
        <f t="shared" si="6"/>
        <v>9001482</v>
      </c>
      <c r="AC29" s="3">
        <f t="shared" si="7"/>
        <v>8109473</v>
      </c>
      <c r="AD29" s="3">
        <f t="shared" si="7"/>
        <v>7548406</v>
      </c>
      <c r="AE29" s="3">
        <f t="shared" si="7"/>
        <v>7721688</v>
      </c>
      <c r="AF29" s="3">
        <f t="shared" si="7"/>
        <v>7930716</v>
      </c>
    </row>
    <row r="30" spans="1:32" ht="15" customHeight="1" thickBot="1">
      <c r="A30" s="137" t="s">
        <v>27</v>
      </c>
      <c r="B30" s="138"/>
      <c r="C30" s="57"/>
      <c r="D30" s="58">
        <v>2374111</v>
      </c>
      <c r="E30" s="58">
        <v>2089610</v>
      </c>
      <c r="F30" s="58">
        <v>2053914</v>
      </c>
      <c r="G30" s="58">
        <v>2206933</v>
      </c>
      <c r="H30" s="137" t="s">
        <v>27</v>
      </c>
      <c r="I30" s="138"/>
      <c r="J30" s="57"/>
      <c r="K30" s="58">
        <v>5501620</v>
      </c>
      <c r="L30" s="58">
        <v>5399959</v>
      </c>
      <c r="M30" s="58">
        <v>3505225</v>
      </c>
      <c r="N30" s="58">
        <v>3450220</v>
      </c>
      <c r="P30" s="2">
        <f t="shared" si="9"/>
        <v>4111</v>
      </c>
      <c r="Q30" s="2">
        <f t="shared" si="9"/>
        <v>9610</v>
      </c>
      <c r="R30" s="2">
        <f t="shared" si="9"/>
        <v>3914</v>
      </c>
      <c r="S30" s="2">
        <f t="shared" si="9"/>
        <v>6933</v>
      </c>
      <c r="T30" s="2">
        <f t="shared" si="10"/>
        <v>1620</v>
      </c>
      <c r="U30" s="2">
        <f t="shared" si="10"/>
        <v>9959</v>
      </c>
      <c r="V30" s="2">
        <f t="shared" si="10"/>
        <v>5225</v>
      </c>
      <c r="W30" s="2">
        <f t="shared" si="10"/>
        <v>220</v>
      </c>
      <c r="Y30" s="3">
        <f t="shared" si="6"/>
        <v>5501620</v>
      </c>
      <c r="Z30" s="3">
        <f t="shared" si="6"/>
        <v>5399959</v>
      </c>
      <c r="AA30" s="3">
        <f t="shared" si="6"/>
        <v>3505225</v>
      </c>
      <c r="AB30" s="3">
        <f t="shared" si="6"/>
        <v>3450220</v>
      </c>
      <c r="AC30" s="3">
        <f t="shared" si="7"/>
        <v>2374111</v>
      </c>
      <c r="AD30" s="3">
        <f t="shared" si="7"/>
        <v>2089610</v>
      </c>
      <c r="AE30" s="3">
        <f t="shared" si="7"/>
        <v>2053914</v>
      </c>
      <c r="AF30" s="3">
        <f t="shared" si="7"/>
        <v>2206933</v>
      </c>
    </row>
    <row r="31" spans="1:32" ht="15" customHeight="1" thickBot="1">
      <c r="A31" s="127" t="s">
        <v>28</v>
      </c>
      <c r="B31" s="128"/>
      <c r="C31" s="57"/>
      <c r="D31" s="59">
        <v>987399</v>
      </c>
      <c r="E31" s="59">
        <v>1555063</v>
      </c>
      <c r="F31" s="59">
        <v>1515139</v>
      </c>
      <c r="G31" s="59">
        <v>1685358</v>
      </c>
      <c r="H31" s="127" t="s">
        <v>28</v>
      </c>
      <c r="I31" s="128"/>
      <c r="J31" s="57"/>
      <c r="K31" s="59">
        <v>1169265</v>
      </c>
      <c r="L31" s="59">
        <v>1574494</v>
      </c>
      <c r="M31" s="59">
        <v>800409</v>
      </c>
      <c r="N31" s="59">
        <v>2055582</v>
      </c>
      <c r="P31" s="2">
        <f t="shared" si="9"/>
        <v>399</v>
      </c>
      <c r="Q31" s="2">
        <f t="shared" si="9"/>
        <v>5063</v>
      </c>
      <c r="R31" s="2">
        <f t="shared" si="9"/>
        <v>5139</v>
      </c>
      <c r="S31" s="2">
        <f t="shared" si="9"/>
        <v>5358</v>
      </c>
      <c r="T31" s="2">
        <f t="shared" si="10"/>
        <v>9265</v>
      </c>
      <c r="U31" s="2">
        <f t="shared" si="10"/>
        <v>4494</v>
      </c>
      <c r="V31" s="2">
        <f t="shared" si="10"/>
        <v>409</v>
      </c>
      <c r="W31" s="2">
        <f t="shared" si="10"/>
        <v>5582</v>
      </c>
      <c r="Y31" s="3">
        <f t="shared" si="6"/>
        <v>1169265</v>
      </c>
      <c r="Z31" s="3">
        <f t="shared" si="6"/>
        <v>1574494</v>
      </c>
      <c r="AA31" s="3">
        <f t="shared" si="6"/>
        <v>800409</v>
      </c>
      <c r="AB31" s="3">
        <f t="shared" si="6"/>
        <v>2055582</v>
      </c>
      <c r="AC31" s="3">
        <f t="shared" si="7"/>
        <v>987399</v>
      </c>
      <c r="AD31" s="3">
        <f t="shared" si="7"/>
        <v>1555063</v>
      </c>
      <c r="AE31" s="3">
        <f t="shared" si="7"/>
        <v>1515139</v>
      </c>
      <c r="AF31" s="3">
        <f t="shared" si="7"/>
        <v>1685358</v>
      </c>
    </row>
    <row r="32" spans="1:32" ht="15" customHeight="1" thickBot="1">
      <c r="A32" s="127" t="s">
        <v>29</v>
      </c>
      <c r="B32" s="128"/>
      <c r="C32" s="57"/>
      <c r="D32" s="59">
        <v>1386711</v>
      </c>
      <c r="E32" s="59">
        <v>534547</v>
      </c>
      <c r="F32" s="59">
        <v>538775</v>
      </c>
      <c r="G32" s="59">
        <v>521575</v>
      </c>
      <c r="H32" s="127" t="s">
        <v>29</v>
      </c>
      <c r="I32" s="128"/>
      <c r="J32" s="57"/>
      <c r="K32" s="59">
        <v>4332355</v>
      </c>
      <c r="L32" s="59">
        <v>3825465</v>
      </c>
      <c r="M32" s="59">
        <v>2704816</v>
      </c>
      <c r="N32" s="59">
        <v>1394637</v>
      </c>
      <c r="P32" s="2">
        <f t="shared" si="9"/>
        <v>6711</v>
      </c>
      <c r="Q32" s="2">
        <f t="shared" si="9"/>
        <v>547</v>
      </c>
      <c r="R32" s="2">
        <f t="shared" si="9"/>
        <v>775</v>
      </c>
      <c r="S32" s="2">
        <f t="shared" si="9"/>
        <v>575</v>
      </c>
      <c r="T32" s="2">
        <f t="shared" si="10"/>
        <v>2355</v>
      </c>
      <c r="U32" s="2">
        <f t="shared" si="10"/>
        <v>5465</v>
      </c>
      <c r="V32" s="2">
        <f t="shared" si="10"/>
        <v>4816</v>
      </c>
      <c r="W32" s="2">
        <f t="shared" si="10"/>
        <v>4637</v>
      </c>
      <c r="Y32" s="3">
        <f t="shared" si="6"/>
        <v>4332355</v>
      </c>
      <c r="Z32" s="3">
        <f t="shared" si="6"/>
        <v>3825465</v>
      </c>
      <c r="AA32" s="3">
        <f t="shared" si="6"/>
        <v>2704816</v>
      </c>
      <c r="AB32" s="3">
        <f t="shared" si="6"/>
        <v>1394637</v>
      </c>
      <c r="AC32" s="3">
        <f t="shared" si="7"/>
        <v>1386711</v>
      </c>
      <c r="AD32" s="3">
        <f t="shared" si="7"/>
        <v>534547</v>
      </c>
      <c r="AE32" s="3">
        <f t="shared" si="7"/>
        <v>538775</v>
      </c>
      <c r="AF32" s="3">
        <f t="shared" si="7"/>
        <v>521575</v>
      </c>
    </row>
    <row r="33" spans="1:32" ht="15" customHeight="1" thickBot="1">
      <c r="A33" s="137" t="s">
        <v>30</v>
      </c>
      <c r="B33" s="138"/>
      <c r="C33" s="57"/>
      <c r="D33" s="58">
        <v>5735362</v>
      </c>
      <c r="E33" s="58">
        <v>5458796</v>
      </c>
      <c r="F33" s="58">
        <v>5667773</v>
      </c>
      <c r="G33" s="58">
        <v>5723783</v>
      </c>
      <c r="H33" s="137" t="s">
        <v>30</v>
      </c>
      <c r="I33" s="138"/>
      <c r="J33" s="57"/>
      <c r="K33" s="58">
        <v>4552023</v>
      </c>
      <c r="L33" s="58">
        <v>5192196</v>
      </c>
      <c r="M33" s="58">
        <v>5514976</v>
      </c>
      <c r="N33" s="58">
        <v>5551262</v>
      </c>
      <c r="P33" s="2">
        <f t="shared" si="9"/>
        <v>5362</v>
      </c>
      <c r="Q33" s="2">
        <f t="shared" si="9"/>
        <v>8796</v>
      </c>
      <c r="R33" s="2">
        <f t="shared" si="9"/>
        <v>7773</v>
      </c>
      <c r="S33" s="2">
        <f t="shared" si="9"/>
        <v>3783</v>
      </c>
      <c r="T33" s="2">
        <f t="shared" si="10"/>
        <v>2023</v>
      </c>
      <c r="U33" s="2">
        <f t="shared" si="10"/>
        <v>2196</v>
      </c>
      <c r="V33" s="2">
        <f t="shared" si="10"/>
        <v>4976</v>
      </c>
      <c r="W33" s="2">
        <f t="shared" si="10"/>
        <v>1262</v>
      </c>
      <c r="Y33" s="3">
        <f t="shared" si="6"/>
        <v>4552023</v>
      </c>
      <c r="Z33" s="3">
        <f t="shared" si="6"/>
        <v>5192196</v>
      </c>
      <c r="AA33" s="3">
        <f t="shared" si="6"/>
        <v>5514976</v>
      </c>
      <c r="AB33" s="3">
        <f t="shared" si="6"/>
        <v>5551262</v>
      </c>
      <c r="AC33" s="3">
        <f t="shared" si="7"/>
        <v>5735362</v>
      </c>
      <c r="AD33" s="3">
        <f t="shared" si="7"/>
        <v>5458796</v>
      </c>
      <c r="AE33" s="3">
        <f t="shared" si="7"/>
        <v>5667773</v>
      </c>
      <c r="AF33" s="3">
        <f t="shared" si="7"/>
        <v>5723783</v>
      </c>
    </row>
    <row r="34" spans="1:32" ht="30" customHeight="1" thickBot="1">
      <c r="A34" s="127" t="s">
        <v>31</v>
      </c>
      <c r="B34" s="128"/>
      <c r="C34" s="57"/>
      <c r="D34" s="59">
        <v>3262350</v>
      </c>
      <c r="E34" s="59">
        <v>3262350</v>
      </c>
      <c r="F34" s="59">
        <v>3262350</v>
      </c>
      <c r="G34" s="59">
        <v>3262350</v>
      </c>
      <c r="H34" s="127" t="s">
        <v>31</v>
      </c>
      <c r="I34" s="128"/>
      <c r="J34" s="57"/>
      <c r="K34" s="59">
        <v>3262350</v>
      </c>
      <c r="L34" s="59">
        <v>3262350</v>
      </c>
      <c r="M34" s="59">
        <v>3262350</v>
      </c>
      <c r="N34" s="59">
        <v>3262350</v>
      </c>
      <c r="P34" s="2">
        <f t="shared" si="9"/>
        <v>2350</v>
      </c>
      <c r="Q34" s="2">
        <f t="shared" si="9"/>
        <v>2350</v>
      </c>
      <c r="R34" s="2">
        <f t="shared" si="9"/>
        <v>2350</v>
      </c>
      <c r="S34" s="2">
        <f t="shared" si="9"/>
        <v>2350</v>
      </c>
      <c r="T34" s="2">
        <f t="shared" si="10"/>
        <v>2350</v>
      </c>
      <c r="U34" s="2">
        <f t="shared" si="10"/>
        <v>2350</v>
      </c>
      <c r="V34" s="2">
        <f t="shared" si="10"/>
        <v>2350</v>
      </c>
      <c r="W34" s="2">
        <f t="shared" si="10"/>
        <v>2350</v>
      </c>
      <c r="Y34" s="3">
        <f t="shared" si="6"/>
        <v>3262350</v>
      </c>
      <c r="Z34" s="3">
        <f t="shared" si="6"/>
        <v>3262350</v>
      </c>
      <c r="AA34" s="3">
        <f t="shared" si="6"/>
        <v>3262350</v>
      </c>
      <c r="AB34" s="3">
        <f t="shared" si="6"/>
        <v>3262350</v>
      </c>
      <c r="AC34" s="3">
        <f t="shared" si="7"/>
        <v>3262350</v>
      </c>
      <c r="AD34" s="3">
        <f t="shared" si="7"/>
        <v>3262350</v>
      </c>
      <c r="AE34" s="3">
        <f t="shared" si="7"/>
        <v>3262350</v>
      </c>
      <c r="AF34" s="3">
        <f t="shared" si="7"/>
        <v>3262350</v>
      </c>
    </row>
    <row r="35" spans="1:32" ht="30" customHeight="1" thickBot="1">
      <c r="A35" s="127" t="s">
        <v>32</v>
      </c>
      <c r="B35" s="128"/>
      <c r="C35" s="57"/>
      <c r="D35" s="59">
        <v>7723</v>
      </c>
      <c r="E35" s="59">
        <v>11693</v>
      </c>
      <c r="F35" s="59">
        <v>11693</v>
      </c>
      <c r="G35" s="59">
        <v>11693</v>
      </c>
      <c r="H35" s="127" t="s">
        <v>32</v>
      </c>
      <c r="I35" s="128"/>
      <c r="J35" s="57"/>
      <c r="K35" s="60"/>
      <c r="L35" s="60"/>
      <c r="M35" s="60"/>
      <c r="N35" s="60"/>
      <c r="P35" s="2">
        <f t="shared" si="9"/>
        <v>3</v>
      </c>
      <c r="Q35" s="2">
        <f t="shared" si="9"/>
        <v>93</v>
      </c>
      <c r="R35" s="2">
        <f t="shared" si="9"/>
        <v>93</v>
      </c>
      <c r="S35" s="2">
        <f t="shared" si="9"/>
        <v>93</v>
      </c>
      <c r="T35" s="2" t="e">
        <f t="shared" si="10"/>
        <v>#VALUE!</v>
      </c>
      <c r="U35" s="2" t="e">
        <f t="shared" si="10"/>
        <v>#VALUE!</v>
      </c>
      <c r="V35" s="2" t="e">
        <f t="shared" si="10"/>
        <v>#VALUE!</v>
      </c>
      <c r="W35" s="2" t="e">
        <f t="shared" si="10"/>
        <v>#VALUE!</v>
      </c>
      <c r="Y35" s="3">
        <f t="shared" si="6"/>
        <v>0</v>
      </c>
      <c r="Z35" s="3">
        <f t="shared" si="6"/>
        <v>0</v>
      </c>
      <c r="AA35" s="3">
        <f t="shared" si="6"/>
        <v>0</v>
      </c>
      <c r="AB35" s="3">
        <f t="shared" si="6"/>
        <v>0</v>
      </c>
      <c r="AC35" s="3">
        <f t="shared" si="7"/>
        <v>7723</v>
      </c>
      <c r="AD35" s="3">
        <f t="shared" si="7"/>
        <v>11693</v>
      </c>
      <c r="AE35" s="3">
        <f t="shared" si="7"/>
        <v>11693</v>
      </c>
      <c r="AF35" s="3">
        <f t="shared" si="7"/>
        <v>11693</v>
      </c>
    </row>
    <row r="36" spans="1:32" ht="30" customHeight="1" thickBot="1">
      <c r="A36" s="127" t="s">
        <v>33</v>
      </c>
      <c r="B36" s="128"/>
      <c r="C36" s="57"/>
      <c r="D36" s="59">
        <v>1855258</v>
      </c>
      <c r="E36" s="59">
        <v>1561291</v>
      </c>
      <c r="F36" s="59">
        <v>1770269</v>
      </c>
      <c r="G36" s="59">
        <v>1636441</v>
      </c>
      <c r="H36" s="127" t="s">
        <v>33</v>
      </c>
      <c r="I36" s="128"/>
      <c r="J36" s="57"/>
      <c r="K36" s="59">
        <v>851959</v>
      </c>
      <c r="L36" s="59">
        <v>1489915</v>
      </c>
      <c r="M36" s="59">
        <v>1676415</v>
      </c>
      <c r="N36" s="59">
        <v>1703665</v>
      </c>
      <c r="P36" s="2">
        <f t="shared" si="9"/>
        <v>5258</v>
      </c>
      <c r="Q36" s="2">
        <f t="shared" si="9"/>
        <v>1291</v>
      </c>
      <c r="R36" s="2">
        <f t="shared" si="9"/>
        <v>269</v>
      </c>
      <c r="S36" s="2">
        <f t="shared" si="9"/>
        <v>6441</v>
      </c>
      <c r="T36" s="2">
        <f t="shared" si="10"/>
        <v>959</v>
      </c>
      <c r="U36" s="2">
        <f t="shared" si="10"/>
        <v>9915</v>
      </c>
      <c r="V36" s="2">
        <f t="shared" si="10"/>
        <v>6415</v>
      </c>
      <c r="W36" s="2">
        <f t="shared" si="10"/>
        <v>3665</v>
      </c>
      <c r="Y36" s="3">
        <f t="shared" si="6"/>
        <v>851959</v>
      </c>
      <c r="Z36" s="3">
        <f t="shared" si="6"/>
        <v>1489915</v>
      </c>
      <c r="AA36" s="3">
        <f t="shared" si="6"/>
        <v>1676415</v>
      </c>
      <c r="AB36" s="3">
        <f t="shared" si="6"/>
        <v>1703665</v>
      </c>
      <c r="AC36" s="3">
        <f t="shared" si="7"/>
        <v>1855258</v>
      </c>
      <c r="AD36" s="3">
        <f t="shared" si="7"/>
        <v>1561291</v>
      </c>
      <c r="AE36" s="3">
        <f t="shared" si="7"/>
        <v>1770269</v>
      </c>
      <c r="AF36" s="3">
        <f t="shared" si="7"/>
        <v>1636441</v>
      </c>
    </row>
    <row r="37" spans="1:32" ht="30" customHeight="1" thickBot="1">
      <c r="A37" s="137" t="s">
        <v>34</v>
      </c>
      <c r="B37" s="138"/>
      <c r="C37" s="57"/>
      <c r="D37" s="62"/>
      <c r="E37" s="62"/>
      <c r="F37" s="62"/>
      <c r="G37" s="62"/>
      <c r="H37" s="137" t="s">
        <v>34</v>
      </c>
      <c r="I37" s="138"/>
      <c r="J37" s="57"/>
      <c r="K37" s="62"/>
      <c r="L37" s="62"/>
      <c r="M37" s="62"/>
      <c r="N37" s="62"/>
      <c r="P37" s="2" t="e">
        <f t="shared" si="9"/>
        <v>#VALUE!</v>
      </c>
      <c r="Q37" s="2" t="e">
        <f t="shared" si="9"/>
        <v>#VALUE!</v>
      </c>
      <c r="R37" s="2" t="e">
        <f t="shared" si="9"/>
        <v>#VALUE!</v>
      </c>
      <c r="S37" s="2" t="e">
        <f t="shared" si="9"/>
        <v>#VALUE!</v>
      </c>
      <c r="T37" s="2" t="e">
        <f t="shared" si="10"/>
        <v>#VALUE!</v>
      </c>
      <c r="U37" s="2" t="e">
        <f t="shared" si="10"/>
        <v>#VALUE!</v>
      </c>
      <c r="V37" s="2" t="e">
        <f t="shared" si="10"/>
        <v>#VALUE!</v>
      </c>
      <c r="W37" s="2" t="e">
        <f t="shared" si="10"/>
        <v>#VALUE!</v>
      </c>
      <c r="Y37" s="3">
        <f t="shared" si="6"/>
        <v>0</v>
      </c>
      <c r="Z37" s="3">
        <f t="shared" si="6"/>
        <v>0</v>
      </c>
      <c r="AA37" s="3">
        <f t="shared" si="6"/>
        <v>0</v>
      </c>
      <c r="AB37" s="3">
        <f t="shared" si="6"/>
        <v>0</v>
      </c>
      <c r="AC37" s="3">
        <f t="shared" si="7"/>
        <v>0</v>
      </c>
      <c r="AD37" s="3">
        <f t="shared" si="7"/>
        <v>0</v>
      </c>
      <c r="AE37" s="3">
        <f t="shared" si="7"/>
        <v>0</v>
      </c>
      <c r="AF37" s="3">
        <f t="shared" si="7"/>
        <v>0</v>
      </c>
    </row>
    <row r="38" spans="1:32" ht="30" customHeight="1" thickBot="1">
      <c r="A38" s="137" t="s">
        <v>35</v>
      </c>
      <c r="B38" s="138"/>
      <c r="C38" s="57"/>
      <c r="D38" s="58">
        <v>8109473</v>
      </c>
      <c r="E38" s="58">
        <v>7548406</v>
      </c>
      <c r="F38" s="58">
        <v>7721688</v>
      </c>
      <c r="G38" s="58">
        <v>7930716</v>
      </c>
      <c r="H38" s="137" t="s">
        <v>35</v>
      </c>
      <c r="I38" s="138"/>
      <c r="J38" s="57"/>
      <c r="K38" s="58">
        <v>10053643</v>
      </c>
      <c r="L38" s="58">
        <v>10592155</v>
      </c>
      <c r="M38" s="58">
        <v>9020201</v>
      </c>
      <c r="N38" s="58">
        <v>9001482</v>
      </c>
      <c r="P38" s="2">
        <f t="shared" si="9"/>
        <v>9473</v>
      </c>
      <c r="Q38" s="2">
        <f t="shared" si="9"/>
        <v>8406</v>
      </c>
      <c r="R38" s="2">
        <f t="shared" si="9"/>
        <v>1688</v>
      </c>
      <c r="S38" s="2">
        <f t="shared" si="9"/>
        <v>716</v>
      </c>
      <c r="T38" s="2">
        <f t="shared" si="10"/>
        <v>53643</v>
      </c>
      <c r="U38" s="2">
        <f t="shared" si="10"/>
        <v>92155</v>
      </c>
      <c r="V38" s="2">
        <f t="shared" si="10"/>
        <v>201</v>
      </c>
      <c r="W38" s="2">
        <f t="shared" si="10"/>
        <v>1482</v>
      </c>
      <c r="Y38" s="3">
        <f t="shared" si="6"/>
        <v>10053643</v>
      </c>
      <c r="Z38" s="3">
        <f t="shared" si="6"/>
        <v>10592155</v>
      </c>
      <c r="AA38" s="3">
        <f t="shared" si="6"/>
        <v>9020201</v>
      </c>
      <c r="AB38" s="3">
        <f t="shared" si="6"/>
        <v>9001482</v>
      </c>
      <c r="AC38" s="3">
        <f t="shared" si="7"/>
        <v>8109473</v>
      </c>
      <c r="AD38" s="3">
        <f t="shared" si="7"/>
        <v>7548406</v>
      </c>
      <c r="AE38" s="3">
        <f t="shared" si="7"/>
        <v>7721688</v>
      </c>
      <c r="AF38" s="3">
        <f t="shared" si="7"/>
        <v>7930716</v>
      </c>
    </row>
    <row r="39" spans="1:32">
      <c r="A39" t="s">
        <v>1725</v>
      </c>
      <c r="B39"/>
      <c r="C39"/>
      <c r="D39"/>
      <c r="E39"/>
      <c r="F39"/>
      <c r="G39"/>
      <c r="H39" t="s">
        <v>1726</v>
      </c>
      <c r="I39"/>
      <c r="J39"/>
      <c r="K39"/>
      <c r="L39"/>
      <c r="M39"/>
      <c r="N39"/>
    </row>
    <row r="40" spans="1:32" ht="48" customHeight="1"/>
    <row r="50" spans="16:23">
      <c r="P50" s="15"/>
      <c r="Q50" s="15"/>
      <c r="R50" s="15"/>
      <c r="S50" s="15"/>
      <c r="T50" s="15"/>
      <c r="U50" s="15"/>
      <c r="V50" s="15"/>
      <c r="W50" s="15"/>
    </row>
    <row r="51" spans="16:23">
      <c r="P51" s="15"/>
      <c r="Q51" s="15"/>
      <c r="R51" s="15"/>
      <c r="S51" s="15"/>
      <c r="T51" s="15"/>
      <c r="U51" s="15"/>
      <c r="V51" s="15"/>
      <c r="W51" s="15"/>
    </row>
    <row r="52" spans="16:23">
      <c r="P52" s="15"/>
      <c r="Q52" s="15"/>
      <c r="R52" s="15"/>
      <c r="S52" s="15"/>
      <c r="T52" s="15"/>
      <c r="U52" s="15"/>
      <c r="V52" s="15"/>
      <c r="W52" s="15"/>
    </row>
    <row r="53" spans="16:23" ht="15" customHeight="1">
      <c r="P53" s="15"/>
      <c r="Q53" s="15"/>
      <c r="R53" s="15"/>
      <c r="S53" s="15"/>
      <c r="T53" s="15"/>
      <c r="U53" s="15"/>
      <c r="V53" s="15"/>
      <c r="W53" s="15"/>
    </row>
  </sheetData>
  <mergeCells count="74">
    <mergeCell ref="A1:C2"/>
    <mergeCell ref="H1:J2"/>
    <mergeCell ref="A3:B3"/>
    <mergeCell ref="H3:I3"/>
    <mergeCell ref="A4:B4"/>
    <mergeCell ref="H4:I4"/>
    <mergeCell ref="A5:B5"/>
    <mergeCell ref="H5:I5"/>
    <mergeCell ref="A6:B6"/>
    <mergeCell ref="H6:I6"/>
    <mergeCell ref="A7:B7"/>
    <mergeCell ref="H7:I7"/>
    <mergeCell ref="A8:B8"/>
    <mergeCell ref="H8:I8"/>
    <mergeCell ref="A9:B9"/>
    <mergeCell ref="H9:I9"/>
    <mergeCell ref="A10:B10"/>
    <mergeCell ref="H10:I10"/>
    <mergeCell ref="A11:B11"/>
    <mergeCell ref="H11:I11"/>
    <mergeCell ref="A12:B12"/>
    <mergeCell ref="H12:I12"/>
    <mergeCell ref="A13:B13"/>
    <mergeCell ref="H13:I13"/>
    <mergeCell ref="A14:B14"/>
    <mergeCell ref="H14:I14"/>
    <mergeCell ref="A15:B15"/>
    <mergeCell ref="H15:I15"/>
    <mergeCell ref="A16:B16"/>
    <mergeCell ref="H16:I16"/>
    <mergeCell ref="A17:G17"/>
    <mergeCell ref="H17:N17"/>
    <mergeCell ref="A18:C18"/>
    <mergeCell ref="H18:J18"/>
    <mergeCell ref="A19:B19"/>
    <mergeCell ref="H19:I19"/>
    <mergeCell ref="A20:B20"/>
    <mergeCell ref="H20:I20"/>
    <mergeCell ref="A21:B21"/>
    <mergeCell ref="H21:I21"/>
    <mergeCell ref="A22:B22"/>
    <mergeCell ref="H22:I22"/>
    <mergeCell ref="A23:B23"/>
    <mergeCell ref="H23:I23"/>
    <mergeCell ref="A24:B24"/>
    <mergeCell ref="H24:I24"/>
    <mergeCell ref="A25:B25"/>
    <mergeCell ref="H25:I25"/>
    <mergeCell ref="A26:B26"/>
    <mergeCell ref="H26:I26"/>
    <mergeCell ref="A27:B27"/>
    <mergeCell ref="H27:I27"/>
    <mergeCell ref="A28:B28"/>
    <mergeCell ref="H28:I28"/>
    <mergeCell ref="A29:B29"/>
    <mergeCell ref="H29:I29"/>
    <mergeCell ref="A30:B30"/>
    <mergeCell ref="H30:I30"/>
    <mergeCell ref="A31:B31"/>
    <mergeCell ref="H31:I31"/>
    <mergeCell ref="A32:B32"/>
    <mergeCell ref="H32:I32"/>
    <mergeCell ref="A33:B33"/>
    <mergeCell ref="H33:I33"/>
    <mergeCell ref="A34:B34"/>
    <mergeCell ref="H34:I34"/>
    <mergeCell ref="A38:B38"/>
    <mergeCell ref="H38:I38"/>
    <mergeCell ref="A35:B35"/>
    <mergeCell ref="H35:I35"/>
    <mergeCell ref="A36:B36"/>
    <mergeCell ref="H36:I36"/>
    <mergeCell ref="A37:B37"/>
    <mergeCell ref="H37:I37"/>
  </mergeCells>
  <pageMargins left="0.7" right="0.7" top="0.75" bottom="0.75" header="0.3" footer="0.3"/>
  <pageSetup orientation="portrait" horizont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showGridLines="0" zoomScale="90" zoomScaleNormal="90" zoomScalePageLayoutView="90" workbookViewId="0">
      <pane xSplit="2" ySplit="2" topLeftCell="C24" activePane="bottomRight" state="frozen"/>
      <selection activeCell="K59" sqref="K59"/>
      <selection pane="topRight" activeCell="K59" sqref="K59"/>
      <selection pane="bottomLeft" activeCell="K59" sqref="K59"/>
      <selection pane="bottomRight" activeCell="K59" sqref="K59"/>
    </sheetView>
  </sheetViews>
  <sheetFormatPr defaultColWidth="9.140625" defaultRowHeight="12.75"/>
  <cols>
    <col min="1" max="1" width="1.42578125" style="6" customWidth="1"/>
    <col min="2" max="2" width="31.7109375" style="7" bestFit="1" customWidth="1"/>
    <col min="3" max="3" width="7.5703125" style="5" bestFit="1" customWidth="1"/>
    <col min="4" max="5" width="14" style="9" bestFit="1" customWidth="1"/>
    <col min="6" max="8" width="15.85546875" style="5" bestFit="1" customWidth="1"/>
    <col min="9" max="9" width="20" style="5" bestFit="1" customWidth="1"/>
    <col min="10" max="11" width="15.85546875" style="5" bestFit="1" customWidth="1"/>
    <col min="12" max="16384" width="9.140625" style="5"/>
  </cols>
  <sheetData>
    <row r="1" spans="1:11">
      <c r="C1" s="8" t="s">
        <v>83</v>
      </c>
      <c r="D1" s="106" t="s">
        <v>1730</v>
      </c>
    </row>
    <row r="2" spans="1:11">
      <c r="A2" s="7"/>
      <c r="B2" s="94" t="s">
        <v>539</v>
      </c>
      <c r="C2" s="101" t="s">
        <v>37</v>
      </c>
      <c r="D2" s="101" t="str">
        <f>'Input yearly CTD'!N18</f>
        <v>Năm 2014</v>
      </c>
      <c r="E2" s="101" t="str">
        <f>'Input yearly CTD'!O18</f>
        <v>Năm 2015</v>
      </c>
      <c r="F2" s="101" t="str">
        <f>'Input yearly CTD'!P18</f>
        <v>Năm 2016</v>
      </c>
      <c r="G2" s="101" t="str">
        <f>'Input yearly CTD'!Q18</f>
        <v>Năm 2017</v>
      </c>
      <c r="H2" s="95"/>
      <c r="I2" s="117" t="s">
        <v>1179</v>
      </c>
      <c r="J2" s="117"/>
      <c r="K2" s="117"/>
    </row>
    <row r="3" spans="1:11">
      <c r="A3" s="7"/>
      <c r="B3" s="69"/>
      <c r="C3" s="70"/>
      <c r="D3" s="70"/>
      <c r="E3" s="70"/>
      <c r="F3" s="70"/>
      <c r="G3" s="70"/>
      <c r="H3" s="70"/>
      <c r="I3" s="118"/>
      <c r="J3" s="119"/>
      <c r="K3" s="120"/>
    </row>
    <row r="4" spans="1:11">
      <c r="A4" s="7"/>
      <c r="B4" s="69" t="s">
        <v>540</v>
      </c>
      <c r="C4" s="70" t="s">
        <v>38</v>
      </c>
      <c r="D4" s="71">
        <f>'Input yearly CTD'!N3</f>
        <v>7633622</v>
      </c>
      <c r="E4" s="71">
        <f>'Input yearly CTD'!O3</f>
        <v>13668916</v>
      </c>
      <c r="F4" s="71">
        <f>'Input yearly CTD'!P3</f>
        <v>20782721</v>
      </c>
      <c r="G4" s="71">
        <f>'Input yearly CTD'!Q3</f>
        <v>27153453</v>
      </c>
      <c r="H4" s="70"/>
      <c r="I4" s="121"/>
      <c r="J4" s="122"/>
      <c r="K4" s="123"/>
    </row>
    <row r="5" spans="1:11">
      <c r="A5" s="7"/>
      <c r="B5" s="69" t="s">
        <v>541</v>
      </c>
      <c r="C5" s="69" t="s">
        <v>38</v>
      </c>
      <c r="D5" s="72">
        <f>'Input yearly CTD'!N5</f>
        <v>555920</v>
      </c>
      <c r="E5" s="72">
        <f>'Input yearly CTD'!O5</f>
        <v>1111836</v>
      </c>
      <c r="F5" s="72">
        <f>'Input yearly CTD'!P5</f>
        <v>1799402</v>
      </c>
      <c r="G5" s="72">
        <f>'Input yearly CTD'!Q5</f>
        <v>2016212</v>
      </c>
      <c r="H5" s="70"/>
      <c r="I5" s="121"/>
      <c r="J5" s="122"/>
      <c r="K5" s="123"/>
    </row>
    <row r="6" spans="1:11">
      <c r="A6" s="7"/>
      <c r="B6" s="69" t="s">
        <v>542</v>
      </c>
      <c r="C6" s="69" t="s">
        <v>38</v>
      </c>
      <c r="D6" s="72">
        <f>'Input yearly CTD'!N15</f>
        <v>327353</v>
      </c>
      <c r="E6" s="72">
        <f>'Input yearly CTD'!O15</f>
        <v>666081</v>
      </c>
      <c r="F6" s="72">
        <f>'Input yearly CTD'!P15</f>
        <v>1422144</v>
      </c>
      <c r="G6" s="72">
        <f>'Input yearly CTD'!Q15</f>
        <v>1652679</v>
      </c>
      <c r="H6" s="70"/>
      <c r="I6" s="121"/>
      <c r="J6" s="122"/>
      <c r="K6" s="123"/>
    </row>
    <row r="7" spans="1:11">
      <c r="A7" s="7"/>
      <c r="B7" s="69" t="s">
        <v>543</v>
      </c>
      <c r="C7" s="69" t="s">
        <v>38</v>
      </c>
      <c r="D7" s="72">
        <f>'Input yearly CTD'!N33</f>
        <v>2527241</v>
      </c>
      <c r="E7" s="72">
        <f>'Input yearly CTD'!O33</f>
        <v>3242536</v>
      </c>
      <c r="F7" s="72">
        <f>'Input yearly CTD'!P33</f>
        <v>6233628</v>
      </c>
      <c r="G7" s="72">
        <f>'Input yearly CTD'!Q33</f>
        <v>7306688</v>
      </c>
      <c r="H7" s="70"/>
      <c r="I7" s="121"/>
      <c r="J7" s="122"/>
      <c r="K7" s="123"/>
    </row>
    <row r="8" spans="1:11">
      <c r="A8" s="7"/>
      <c r="B8" s="69" t="s">
        <v>544</v>
      </c>
      <c r="C8" s="70" t="s">
        <v>38</v>
      </c>
      <c r="D8" s="71">
        <f>'Input yearly CTD'!N29</f>
        <v>4863062</v>
      </c>
      <c r="E8" s="71">
        <f>'Input yearly CTD'!O29</f>
        <v>7815096</v>
      </c>
      <c r="F8" s="71">
        <f>'Input yearly CTD'!P29</f>
        <v>11740871</v>
      </c>
      <c r="G8" s="71">
        <f>'Input yearly CTD'!Q29</f>
        <v>15877318</v>
      </c>
      <c r="H8" s="70"/>
      <c r="I8" s="121"/>
      <c r="J8" s="122"/>
      <c r="K8" s="123"/>
    </row>
    <row r="9" spans="1:11">
      <c r="A9" s="7"/>
      <c r="B9" s="69" t="s">
        <v>545</v>
      </c>
      <c r="C9" s="70" t="s">
        <v>39</v>
      </c>
      <c r="D9" s="71">
        <f>'Input yearly CTD'!N34*1000000/10000</f>
        <v>42200000</v>
      </c>
      <c r="E9" s="71">
        <f>'Input yearly CTD'!O34*1000000/10000</f>
        <v>46857500</v>
      </c>
      <c r="F9" s="71">
        <f>'Input yearly CTD'!P34*1000000/10000</f>
        <v>77050000</v>
      </c>
      <c r="G9" s="71">
        <f>'Input yearly CTD'!Q34*1000000/10000</f>
        <v>77050000</v>
      </c>
      <c r="H9" s="70"/>
      <c r="I9" s="121"/>
      <c r="J9" s="122"/>
      <c r="K9" s="123"/>
    </row>
    <row r="10" spans="1:11">
      <c r="A10" s="7"/>
      <c r="B10" s="69"/>
      <c r="C10" s="70"/>
      <c r="D10" s="71"/>
      <c r="E10" s="71"/>
      <c r="F10" s="71"/>
      <c r="G10" s="71"/>
      <c r="H10" s="70"/>
      <c r="I10" s="121"/>
      <c r="J10" s="122"/>
      <c r="K10" s="123"/>
    </row>
    <row r="11" spans="1:11">
      <c r="A11" s="7"/>
      <c r="B11" s="69" t="s">
        <v>546</v>
      </c>
      <c r="C11" s="69" t="s">
        <v>36</v>
      </c>
      <c r="D11" s="73">
        <f>D5/D4</f>
        <v>7.2825193597482296E-2</v>
      </c>
      <c r="E11" s="73">
        <f>E5/E4</f>
        <v>8.1340466208147014E-2</v>
      </c>
      <c r="F11" s="73">
        <f>F5/F4</f>
        <v>8.6581636735632447E-2</v>
      </c>
      <c r="G11" s="73">
        <f>G5/G4</f>
        <v>7.4252508511532589E-2</v>
      </c>
      <c r="H11" s="70"/>
      <c r="I11" s="121"/>
      <c r="J11" s="122"/>
      <c r="K11" s="123"/>
    </row>
    <row r="12" spans="1:11">
      <c r="A12" s="7"/>
      <c r="B12" s="69" t="s">
        <v>569</v>
      </c>
      <c r="C12" s="70" t="s">
        <v>36</v>
      </c>
      <c r="D12" s="74">
        <f>D6/D4</f>
        <v>4.2883050798166324E-2</v>
      </c>
      <c r="E12" s="73">
        <f>E6/E4</f>
        <v>4.8729613964999127E-2</v>
      </c>
      <c r="F12" s="73">
        <f>F6/F4</f>
        <v>6.8429153237441809E-2</v>
      </c>
      <c r="G12" s="73">
        <f>G6/G4</f>
        <v>6.0864413818750789E-2</v>
      </c>
      <c r="H12" s="70"/>
      <c r="I12" s="121"/>
      <c r="J12" s="122"/>
      <c r="K12" s="123"/>
    </row>
    <row r="13" spans="1:11">
      <c r="A13" s="7"/>
      <c r="B13" s="69" t="s">
        <v>41</v>
      </c>
      <c r="C13" s="70" t="s">
        <v>40</v>
      </c>
      <c r="D13" s="71">
        <f>D6*1000000/D9</f>
        <v>7757.1800947867296</v>
      </c>
      <c r="E13" s="72">
        <f>E6*1000000/E9</f>
        <v>14215.034946379981</v>
      </c>
      <c r="F13" s="72">
        <f>F6*1000000/F9</f>
        <v>18457.417261518494</v>
      </c>
      <c r="G13" s="72">
        <f>G6*1000000/G9</f>
        <v>21449.435431537964</v>
      </c>
      <c r="H13" s="70"/>
      <c r="I13" s="121"/>
      <c r="J13" s="122"/>
      <c r="K13" s="123"/>
    </row>
    <row r="14" spans="1:11">
      <c r="A14" s="7"/>
      <c r="B14" s="69" t="s">
        <v>547</v>
      </c>
      <c r="C14" s="70"/>
      <c r="D14" s="71">
        <f>D7*1000000/D9</f>
        <v>59887.227488151657</v>
      </c>
      <c r="E14" s="72">
        <f>E7*1000000/E9</f>
        <v>69199.935976097739</v>
      </c>
      <c r="F14" s="72">
        <f>F7*1000000/F9</f>
        <v>80903.672939649579</v>
      </c>
      <c r="G14" s="72">
        <f>G7*1000000/G9</f>
        <v>94830.473718364694</v>
      </c>
      <c r="H14" s="70"/>
      <c r="I14" s="121"/>
      <c r="J14" s="122"/>
      <c r="K14" s="123"/>
    </row>
    <row r="15" spans="1:11">
      <c r="A15" s="7"/>
      <c r="B15" s="75" t="s">
        <v>548</v>
      </c>
      <c r="C15" s="70"/>
      <c r="D15" s="71"/>
      <c r="E15" s="72"/>
      <c r="F15" s="72"/>
      <c r="G15" s="72"/>
      <c r="H15" s="70"/>
      <c r="I15" s="121"/>
      <c r="J15" s="122"/>
      <c r="K15" s="123"/>
    </row>
    <row r="16" spans="1:11">
      <c r="A16" s="7"/>
      <c r="B16" s="69" t="s">
        <v>540</v>
      </c>
      <c r="C16" s="76" t="s">
        <v>36</v>
      </c>
      <c r="D16" s="77"/>
      <c r="E16" s="78">
        <f>(E4-D4)/ABS(D4)</f>
        <v>0.79061997044129251</v>
      </c>
      <c r="F16" s="78">
        <f>(F4-E4)/ABS(E4)</f>
        <v>0.52043666081494688</v>
      </c>
      <c r="G16" s="78">
        <f>(G4-F4)/ABS(F4)</f>
        <v>0.30653984143847191</v>
      </c>
      <c r="H16" s="70"/>
      <c r="I16" s="121"/>
      <c r="J16" s="122"/>
      <c r="K16" s="123"/>
    </row>
    <row r="17" spans="1:12">
      <c r="A17" s="7"/>
      <c r="B17" s="69" t="s">
        <v>542</v>
      </c>
      <c r="C17" s="79" t="s">
        <v>36</v>
      </c>
      <c r="D17" s="69"/>
      <c r="E17" s="78">
        <f>(E6-D6)/ABS(D6)</f>
        <v>1.0347484214288551</v>
      </c>
      <c r="F17" s="78">
        <f>(F6-E6)/ABS(E6)</f>
        <v>1.1350916780391573</v>
      </c>
      <c r="G17" s="78">
        <f>(G6-F6)/ABS(F6)</f>
        <v>0.16210383758606722</v>
      </c>
      <c r="H17" s="70"/>
      <c r="I17" s="121"/>
      <c r="J17" s="122"/>
      <c r="K17" s="123"/>
    </row>
    <row r="18" spans="1:12">
      <c r="A18" s="7"/>
      <c r="B18" s="69" t="s">
        <v>41</v>
      </c>
      <c r="C18" s="76" t="s">
        <v>36</v>
      </c>
      <c r="D18" s="77"/>
      <c r="E18" s="78">
        <f>(E13-D13)/ABS(D13)</f>
        <v>0.83250031231494814</v>
      </c>
      <c r="F18" s="78">
        <f>(F13-E13)/ABS(E13)</f>
        <v>0.29844332645969918</v>
      </c>
      <c r="G18" s="78">
        <f>(G13-F13)/ABS(F13)</f>
        <v>0.16210383758606733</v>
      </c>
      <c r="H18" s="70"/>
      <c r="I18" s="121"/>
      <c r="J18" s="122"/>
      <c r="K18" s="123"/>
    </row>
    <row r="19" spans="1:12">
      <c r="A19" s="7"/>
      <c r="B19" s="80" t="s">
        <v>549</v>
      </c>
      <c r="C19" s="79"/>
      <c r="D19" s="69"/>
      <c r="E19" s="74"/>
      <c r="F19" s="74"/>
      <c r="G19" s="74"/>
      <c r="H19" s="70"/>
      <c r="I19" s="124"/>
      <c r="J19" s="125"/>
      <c r="K19" s="126"/>
    </row>
    <row r="20" spans="1:12">
      <c r="A20" s="7"/>
      <c r="B20" s="69" t="s">
        <v>42</v>
      </c>
      <c r="C20" s="81" t="s">
        <v>36</v>
      </c>
      <c r="D20" s="70"/>
      <c r="E20" s="74">
        <f>E6/AVERAGE(D7:E7)</f>
        <v>0.2308862196927195</v>
      </c>
      <c r="F20" s="74">
        <f>F6/AVERAGE(E7:F7)</f>
        <v>0.3001518335900476</v>
      </c>
      <c r="G20" s="74">
        <f>G6/AVERAGE(F7:G7)</f>
        <v>0.24411232352332102</v>
      </c>
      <c r="H20" s="70"/>
      <c r="I20" s="117" t="s">
        <v>1180</v>
      </c>
      <c r="J20" s="117"/>
      <c r="K20" s="117"/>
    </row>
    <row r="21" spans="1:12">
      <c r="A21" s="7"/>
      <c r="B21" s="69" t="s">
        <v>43</v>
      </c>
      <c r="C21" s="81" t="s">
        <v>36</v>
      </c>
      <c r="D21" s="70"/>
      <c r="E21" s="74">
        <f>E6/AVERAGE(D8:E8)</f>
        <v>0.10507535873902187</v>
      </c>
      <c r="F21" s="74">
        <f>F6/AVERAGE(E8:F8)</f>
        <v>0.1454434853566689</v>
      </c>
      <c r="G21" s="74">
        <f>G6/AVERAGE(F8:G8)</f>
        <v>0.11968047579079136</v>
      </c>
      <c r="H21" s="70"/>
      <c r="I21" s="82" t="s">
        <v>1181</v>
      </c>
      <c r="J21" s="82">
        <v>2018</v>
      </c>
      <c r="K21" s="82" t="s">
        <v>1183</v>
      </c>
    </row>
    <row r="22" spans="1:12">
      <c r="A22" s="7"/>
      <c r="B22" s="75" t="s">
        <v>550</v>
      </c>
      <c r="C22" s="81"/>
      <c r="D22" s="70"/>
      <c r="E22" s="74"/>
      <c r="F22" s="74"/>
      <c r="G22" s="74"/>
      <c r="H22" s="70"/>
      <c r="I22" s="70" t="s">
        <v>1182</v>
      </c>
      <c r="J22" s="97">
        <v>28000000</v>
      </c>
      <c r="K22" s="83">
        <f>(K30+J30)/J22</f>
        <v>0.45046764285714286</v>
      </c>
    </row>
    <row r="23" spans="1:12">
      <c r="A23" s="7"/>
      <c r="B23" s="69" t="s">
        <v>551</v>
      </c>
      <c r="C23" s="81" t="s">
        <v>36</v>
      </c>
      <c r="D23" s="74">
        <f>1-D7/D8</f>
        <v>0.4803189842120047</v>
      </c>
      <c r="E23" s="74">
        <f>1-E7/E8</f>
        <v>0.58509326053064481</v>
      </c>
      <c r="F23" s="74">
        <f>1-F7/F8</f>
        <v>0.46906596623027375</v>
      </c>
      <c r="G23" s="74">
        <f>1-G7/G8</f>
        <v>0.53980338492936908</v>
      </c>
      <c r="H23" s="70"/>
      <c r="I23" s="70" t="s">
        <v>1184</v>
      </c>
      <c r="J23" s="97">
        <v>1500000</v>
      </c>
      <c r="K23" s="83">
        <f>(K32+J32)/J23</f>
        <v>0.47878066666666669</v>
      </c>
    </row>
    <row r="24" spans="1:12">
      <c r="A24" s="7"/>
      <c r="B24" s="69" t="s">
        <v>552</v>
      </c>
      <c r="C24" s="81" t="s">
        <v>36</v>
      </c>
      <c r="D24" s="74">
        <f>D8/D7-1</f>
        <v>0.92425732251099113</v>
      </c>
      <c r="E24" s="74">
        <f>E8/E7-1</f>
        <v>1.4101801799579095</v>
      </c>
      <c r="F24" s="74">
        <f>F8/F7-1</f>
        <v>0.88347315560055883</v>
      </c>
      <c r="G24" s="74">
        <f>G8/G7-1</f>
        <v>1.1729842577101963</v>
      </c>
      <c r="H24" s="70"/>
      <c r="I24" s="70" t="s">
        <v>1367</v>
      </c>
      <c r="J24" s="71"/>
      <c r="K24" s="70"/>
    </row>
    <row r="25" spans="1:12">
      <c r="A25" s="7"/>
      <c r="B25" s="69" t="s">
        <v>553</v>
      </c>
      <c r="C25" s="81" t="s">
        <v>40</v>
      </c>
      <c r="D25" s="84">
        <f>'Input yearly CTD'!N19/'Input yearly CTD'!N31</f>
        <v>1.6995253458935455</v>
      </c>
      <c r="E25" s="84">
        <f>'Input yearly CTD'!O19/'Input yearly CTD'!O31</f>
        <v>1.4226114921411592</v>
      </c>
      <c r="F25" s="84">
        <f>'Input yearly CTD'!P19/'Input yearly CTD'!P31</f>
        <v>1.8094822407705344</v>
      </c>
      <c r="G25" s="84">
        <f>'Input yearly CTD'!Q19/'Input yearly CTD'!Q31</f>
        <v>1.6733081627221831</v>
      </c>
      <c r="H25" s="70"/>
      <c r="I25" s="70" t="s">
        <v>1721</v>
      </c>
      <c r="J25" s="85">
        <v>0.3</v>
      </c>
      <c r="K25" s="70"/>
    </row>
    <row r="26" spans="1:12">
      <c r="A26" s="7"/>
      <c r="B26" s="69" t="s">
        <v>554</v>
      </c>
      <c r="C26" s="81" t="s">
        <v>40</v>
      </c>
      <c r="D26" s="84">
        <f>('Input yearly CTD'!N19-'Input yearly CTD'!N23)/'Input yearly CTD'!N31</f>
        <v>1.5735022031168049</v>
      </c>
      <c r="E26" s="84">
        <f>('Input yearly CTD'!O19-'Input yearly CTD'!O23)/'Input yearly CTD'!O31</f>
        <v>1.1920244485080826</v>
      </c>
      <c r="F26" s="84">
        <f>('Input yearly CTD'!P19-'Input yearly CTD'!P23)/'Input yearly CTD'!P31</f>
        <v>1.5836711281975411</v>
      </c>
      <c r="G26" s="84">
        <f>('Input yearly CTD'!Q19-'Input yearly CTD'!Q23)/'Input yearly CTD'!Q31</f>
        <v>1.4543976799235676</v>
      </c>
      <c r="H26" s="70"/>
      <c r="I26" s="70"/>
      <c r="J26" s="70"/>
      <c r="K26" s="70"/>
    </row>
    <row r="27" spans="1:12">
      <c r="A27" s="7"/>
      <c r="B27" s="69"/>
      <c r="C27" s="81"/>
      <c r="D27" s="70"/>
      <c r="E27" s="70"/>
      <c r="F27" s="70"/>
      <c r="G27" s="70"/>
      <c r="H27" s="70"/>
      <c r="I27" s="70"/>
      <c r="J27" s="70"/>
      <c r="K27" s="70"/>
    </row>
    <row r="28" spans="1:12">
      <c r="A28" s="7"/>
      <c r="B28" s="96" t="s">
        <v>567</v>
      </c>
      <c r="C28" s="96" t="s">
        <v>37</v>
      </c>
      <c r="D28" s="96" t="str">
        <f>'Input quaterly CTD'!Y1</f>
        <v>Quý 3/2016</v>
      </c>
      <c r="E28" s="96" t="str">
        <f>'Input quaterly CTD'!Z1</f>
        <v>Quý 4/2016</v>
      </c>
      <c r="F28" s="96" t="str">
        <f>'Input quaterly CTD'!AA1</f>
        <v>Quý 1/2017</v>
      </c>
      <c r="G28" s="96" t="str">
        <f>'Input quaterly CTD'!AB1</f>
        <v>Quý 2/2017</v>
      </c>
      <c r="H28" s="96" t="str">
        <f>'Input quaterly CTD'!AC1</f>
        <v>Quý 3/2017</v>
      </c>
      <c r="I28" s="96" t="str">
        <f>'Input quaterly CTD'!AD1</f>
        <v>Quý 4/2017</v>
      </c>
      <c r="J28" s="96" t="str">
        <f>'Input quaterly CTD'!AE1</f>
        <v>Quý 1/2018</v>
      </c>
      <c r="K28" s="96" t="str">
        <f>'Input quaterly CTD'!AF1</f>
        <v>Quý 2/2018</v>
      </c>
    </row>
    <row r="29" spans="1:12">
      <c r="A29" s="7"/>
      <c r="B29" s="69"/>
      <c r="C29" s="70"/>
      <c r="D29" s="70"/>
      <c r="E29" s="70"/>
      <c r="F29" s="70"/>
      <c r="G29" s="70"/>
      <c r="H29" s="70"/>
      <c r="I29" s="70"/>
      <c r="J29" s="70"/>
      <c r="K29" s="70"/>
    </row>
    <row r="30" spans="1:12">
      <c r="A30" s="7"/>
      <c r="B30" s="69" t="s">
        <v>540</v>
      </c>
      <c r="C30" s="70" t="s">
        <v>38</v>
      </c>
      <c r="D30" s="86">
        <f>'Input quaterly CTD'!Y3</f>
        <v>5316662</v>
      </c>
      <c r="E30" s="86">
        <f>'Input quaterly CTD'!Z3</f>
        <v>7321030</v>
      </c>
      <c r="F30" s="86">
        <f>'Input quaterly CTD'!AA3</f>
        <v>4361300</v>
      </c>
      <c r="G30" s="86">
        <f>'Input quaterly CTD'!AB3</f>
        <v>6183123</v>
      </c>
      <c r="H30" s="86">
        <f>'Input quaterly CTD'!AC3</f>
        <v>7640855</v>
      </c>
      <c r="I30" s="86">
        <f>'Input quaterly CTD'!AD3</f>
        <v>8968175</v>
      </c>
      <c r="J30" s="86">
        <f>'Input quaterly CTD'!AE3</f>
        <v>4311469</v>
      </c>
      <c r="K30" s="86">
        <f>'Input quaterly CTD'!AF3</f>
        <v>8301625</v>
      </c>
    </row>
    <row r="31" spans="1:12">
      <c r="A31" s="7"/>
      <c r="B31" s="69" t="s">
        <v>541</v>
      </c>
      <c r="C31" s="70" t="s">
        <v>38</v>
      </c>
      <c r="D31" s="86">
        <f>'Input quaterly CTD'!Y5</f>
        <v>459471</v>
      </c>
      <c r="E31" s="86">
        <f>'Input quaterly CTD'!Z5</f>
        <v>608903</v>
      </c>
      <c r="F31" s="86">
        <f>'Input quaterly CTD'!AA5</f>
        <v>381829</v>
      </c>
      <c r="G31" s="86">
        <f>'Input quaterly CTD'!AB5</f>
        <v>497074</v>
      </c>
      <c r="H31" s="86">
        <f>'Input quaterly CTD'!AC5</f>
        <v>568094</v>
      </c>
      <c r="I31" s="86">
        <f>'Input quaterly CTD'!AD5</f>
        <v>569215</v>
      </c>
      <c r="J31" s="86">
        <f>'Input quaterly CTD'!AE5</f>
        <v>285678</v>
      </c>
      <c r="K31" s="86">
        <f>'Input quaterly CTD'!AF5</f>
        <v>563943</v>
      </c>
    </row>
    <row r="32" spans="1:12">
      <c r="A32" s="7"/>
      <c r="B32" s="69" t="s">
        <v>542</v>
      </c>
      <c r="C32" s="69" t="s">
        <v>38</v>
      </c>
      <c r="D32" s="87">
        <f>'Input quaterly CTD'!Y15</f>
        <v>365987</v>
      </c>
      <c r="E32" s="87">
        <f>'Input quaterly CTD'!Z15</f>
        <v>460557</v>
      </c>
      <c r="F32" s="87">
        <f>'Input quaterly CTD'!AA15</f>
        <v>300649</v>
      </c>
      <c r="G32" s="87">
        <f>'Input quaterly CTD'!AB15</f>
        <v>412399</v>
      </c>
      <c r="H32" s="87">
        <f>'Input quaterly CTD'!AC15</f>
        <v>477505</v>
      </c>
      <c r="I32" s="87">
        <f>'Input quaterly CTD'!AD15</f>
        <v>462127</v>
      </c>
      <c r="J32" s="87">
        <f>'Input quaterly CTD'!AE15</f>
        <v>290260</v>
      </c>
      <c r="K32" s="87">
        <f>'Input quaterly CTD'!AF15</f>
        <v>427911</v>
      </c>
      <c r="L32" s="10"/>
    </row>
    <row r="33" spans="1:12">
      <c r="A33" s="7"/>
      <c r="B33" s="69" t="s">
        <v>543</v>
      </c>
      <c r="C33" s="70" t="s">
        <v>38</v>
      </c>
      <c r="D33" s="86">
        <f>'Input quaterly CTD'!Y33</f>
        <v>4028633</v>
      </c>
      <c r="E33" s="86">
        <f>'Input quaterly CTD'!Z33</f>
        <v>6233482</v>
      </c>
      <c r="F33" s="86">
        <f>'Input quaterly CTD'!AA33</f>
        <v>6534276</v>
      </c>
      <c r="G33" s="86">
        <f>'Input quaterly CTD'!AB33</f>
        <v>6385904</v>
      </c>
      <c r="H33" s="86">
        <f>'Input quaterly CTD'!AC33</f>
        <v>6844561</v>
      </c>
      <c r="I33" s="86">
        <f>'Input quaterly CTD'!AD33</f>
        <v>7306688</v>
      </c>
      <c r="J33" s="86">
        <f>'Input quaterly CTD'!AE33</f>
        <v>7670184</v>
      </c>
      <c r="K33" s="86">
        <f>'Input quaterly CTD'!AF33</f>
        <v>7608075</v>
      </c>
    </row>
    <row r="34" spans="1:12">
      <c r="A34" s="7"/>
      <c r="B34" s="69" t="s">
        <v>544</v>
      </c>
      <c r="C34" s="70" t="s">
        <v>38</v>
      </c>
      <c r="D34" s="86">
        <f>'Input quaterly CTD'!Y38</f>
        <v>9156664</v>
      </c>
      <c r="E34" s="86">
        <f>'Input quaterly CTD'!Z38</f>
        <v>11740871</v>
      </c>
      <c r="F34" s="86">
        <f>'Input quaterly CTD'!AA38</f>
        <v>11513312</v>
      </c>
      <c r="G34" s="86">
        <f>'Input quaterly CTD'!AB38</f>
        <v>12865478</v>
      </c>
      <c r="H34" s="86">
        <f>'Input quaterly CTD'!AC38</f>
        <v>13439172</v>
      </c>
      <c r="I34" s="86">
        <f>'Input quaterly CTD'!AD38</f>
        <v>16013825</v>
      </c>
      <c r="J34" s="86">
        <f>'Input quaterly CTD'!AE38</f>
        <v>14477322</v>
      </c>
      <c r="K34" s="86">
        <f>'Input quaterly CTD'!AF38</f>
        <v>15325507</v>
      </c>
    </row>
    <row r="35" spans="1:12">
      <c r="A35" s="7"/>
      <c r="B35" s="69" t="s">
        <v>545</v>
      </c>
      <c r="C35" s="70" t="s">
        <v>39</v>
      </c>
      <c r="D35" s="86">
        <f>'Input quaterly CTD'!Y34*1000000/10000</f>
        <v>49197100</v>
      </c>
      <c r="E35" s="86">
        <f>'Input quaterly CTD'!Z34*1000000/10000</f>
        <v>77050000</v>
      </c>
      <c r="F35" s="86">
        <f>'Input quaterly CTD'!AA34*1000000/10000</f>
        <v>77050000</v>
      </c>
      <c r="G35" s="86">
        <f>'Input quaterly CTD'!AB34*1000000/10000</f>
        <v>77050000</v>
      </c>
      <c r="H35" s="86">
        <f>'Input quaterly CTD'!AC34*1000000/10000</f>
        <v>77050000</v>
      </c>
      <c r="I35" s="86">
        <f>'Input quaterly CTD'!AD34*1000000/10000</f>
        <v>77050000</v>
      </c>
      <c r="J35" s="86">
        <f>'Input quaterly CTD'!AE34*1000000/10000</f>
        <v>78355000</v>
      </c>
      <c r="K35" s="86">
        <f>'Input quaterly CTD'!AF34*1000000/10000</f>
        <v>78355000</v>
      </c>
    </row>
    <row r="36" spans="1:12">
      <c r="A36" s="7"/>
      <c r="B36" s="69"/>
      <c r="C36" s="70"/>
      <c r="D36" s="86"/>
      <c r="E36" s="86"/>
      <c r="F36" s="86"/>
      <c r="G36" s="86"/>
      <c r="H36" s="86"/>
      <c r="I36" s="86"/>
      <c r="J36" s="86"/>
      <c r="K36" s="86"/>
    </row>
    <row r="37" spans="1:12">
      <c r="A37" s="7"/>
      <c r="B37" s="69" t="s">
        <v>546</v>
      </c>
      <c r="C37" s="70" t="s">
        <v>36</v>
      </c>
      <c r="D37" s="88">
        <f>D31/D30</f>
        <v>8.6420953598329173E-2</v>
      </c>
      <c r="E37" s="88">
        <f t="shared" ref="E37:J37" si="0">E31/E30</f>
        <v>8.3171766814232426E-2</v>
      </c>
      <c r="F37" s="88">
        <f t="shared" si="0"/>
        <v>8.7549354550248773E-2</v>
      </c>
      <c r="G37" s="88">
        <f t="shared" si="0"/>
        <v>8.0392060775760082E-2</v>
      </c>
      <c r="H37" s="88">
        <f t="shared" si="0"/>
        <v>7.4349532872957286E-2</v>
      </c>
      <c r="I37" s="88">
        <f t="shared" si="0"/>
        <v>6.3470550028294492E-2</v>
      </c>
      <c r="J37" s="88">
        <f t="shared" si="0"/>
        <v>6.6260014858044905E-2</v>
      </c>
      <c r="K37" s="88">
        <f>K31/K30</f>
        <v>6.7931639889780612E-2</v>
      </c>
      <c r="L37" s="11"/>
    </row>
    <row r="38" spans="1:12">
      <c r="A38" s="7"/>
      <c r="B38" s="69" t="s">
        <v>570</v>
      </c>
      <c r="C38" s="70" t="s">
        <v>36</v>
      </c>
      <c r="D38" s="88">
        <f>D32/D30</f>
        <v>6.8837740672625047E-2</v>
      </c>
      <c r="E38" s="88">
        <f t="shared" ref="E38:K38" si="1">E32/E30</f>
        <v>6.2908771033584068E-2</v>
      </c>
      <c r="F38" s="88">
        <f t="shared" si="1"/>
        <v>6.8935638456423545E-2</v>
      </c>
      <c r="G38" s="88">
        <f t="shared" si="1"/>
        <v>6.6697524859201412E-2</v>
      </c>
      <c r="H38" s="88">
        <f t="shared" si="1"/>
        <v>6.2493660722523853E-2</v>
      </c>
      <c r="I38" s="88">
        <f t="shared" si="1"/>
        <v>5.152965904434291E-2</v>
      </c>
      <c r="J38" s="88">
        <f t="shared" si="1"/>
        <v>6.7322761685170415E-2</v>
      </c>
      <c r="K38" s="88">
        <f t="shared" si="1"/>
        <v>5.1545450438920094E-2</v>
      </c>
      <c r="L38" s="11"/>
    </row>
    <row r="39" spans="1:12">
      <c r="A39" s="7"/>
      <c r="B39" s="69" t="s">
        <v>41</v>
      </c>
      <c r="C39" s="70" t="s">
        <v>40</v>
      </c>
      <c r="D39" s="71">
        <f>D32*1000000/D35</f>
        <v>7439.1986519530619</v>
      </c>
      <c r="E39" s="71">
        <f t="shared" ref="E39:K39" si="2">E32*1000000/E35</f>
        <v>5977.3783257624918</v>
      </c>
      <c r="F39" s="71">
        <f t="shared" si="2"/>
        <v>3901.9987021414668</v>
      </c>
      <c r="G39" s="71">
        <f t="shared" si="2"/>
        <v>5352.3556132381573</v>
      </c>
      <c r="H39" s="71">
        <f t="shared" si="2"/>
        <v>6197.3393900064893</v>
      </c>
      <c r="I39" s="71">
        <f t="shared" si="2"/>
        <v>5997.7547047371836</v>
      </c>
      <c r="J39" s="71">
        <f t="shared" si="2"/>
        <v>3704.4221810988452</v>
      </c>
      <c r="K39" s="71">
        <f t="shared" si="2"/>
        <v>5461.1830770212491</v>
      </c>
    </row>
    <row r="40" spans="1:12">
      <c r="A40" s="7"/>
      <c r="B40" s="69" t="s">
        <v>547</v>
      </c>
      <c r="C40" s="70"/>
      <c r="D40" s="71">
        <f>D33*1000000/D35</f>
        <v>81887.611261639409</v>
      </c>
      <c r="E40" s="71">
        <f t="shared" ref="E40:K40" si="3">E33*1000000/E35</f>
        <v>80901.778066190789</v>
      </c>
      <c r="F40" s="71">
        <f t="shared" si="3"/>
        <v>84805.658663205715</v>
      </c>
      <c r="G40" s="71">
        <f t="shared" si="3"/>
        <v>82880</v>
      </c>
      <c r="H40" s="71">
        <f t="shared" si="3"/>
        <v>88832.719013627517</v>
      </c>
      <c r="I40" s="71">
        <f t="shared" si="3"/>
        <v>94830.473718364694</v>
      </c>
      <c r="J40" s="71">
        <f t="shared" si="3"/>
        <v>97890.166549677742</v>
      </c>
      <c r="K40" s="71">
        <f t="shared" si="3"/>
        <v>97097.504945440625</v>
      </c>
    </row>
    <row r="41" spans="1:12">
      <c r="A41" s="7"/>
      <c r="B41" s="80" t="s">
        <v>560</v>
      </c>
      <c r="C41" s="69"/>
      <c r="D41" s="69"/>
      <c r="E41" s="69"/>
      <c r="F41" s="69"/>
      <c r="G41" s="69"/>
      <c r="H41" s="69"/>
      <c r="I41" s="69"/>
      <c r="J41" s="69"/>
      <c r="K41" s="69"/>
      <c r="L41" s="12"/>
    </row>
    <row r="42" spans="1:12">
      <c r="A42" s="7"/>
      <c r="B42" s="69" t="s">
        <v>562</v>
      </c>
      <c r="C42" s="76" t="s">
        <v>36</v>
      </c>
      <c r="D42" s="77"/>
      <c r="E42" s="89"/>
      <c r="F42" s="89"/>
      <c r="G42" s="89"/>
      <c r="H42" s="78">
        <f>(H30-D30)/ABS(D30)</f>
        <v>0.4371526721089285</v>
      </c>
      <c r="I42" s="78">
        <f>(I30-E30)/ABS(E30)</f>
        <v>0.22498815057444102</v>
      </c>
      <c r="J42" s="78">
        <f>(J30-F30)/ABS(F30)</f>
        <v>-1.1425721688487378E-2</v>
      </c>
      <c r="K42" s="78">
        <f>(K30-G30)/ABS(G30)</f>
        <v>0.34262653354947009</v>
      </c>
      <c r="L42" s="12"/>
    </row>
    <row r="43" spans="1:12">
      <c r="A43" s="7"/>
      <c r="B43" s="69" t="s">
        <v>563</v>
      </c>
      <c r="C43" s="79" t="s">
        <v>36</v>
      </c>
      <c r="D43" s="69"/>
      <c r="E43" s="73">
        <f>E30/D30-1</f>
        <v>0.37699744689431069</v>
      </c>
      <c r="F43" s="73">
        <f t="shared" ref="F43:K43" si="4">F30/E30-1</f>
        <v>-0.40427781336779112</v>
      </c>
      <c r="G43" s="73">
        <f t="shared" si="4"/>
        <v>0.41772476096576705</v>
      </c>
      <c r="H43" s="73">
        <f t="shared" si="4"/>
        <v>0.23575982557681607</v>
      </c>
      <c r="I43" s="73">
        <f>I30/H30-1</f>
        <v>0.17371354383769888</v>
      </c>
      <c r="J43" s="73">
        <f t="shared" si="4"/>
        <v>-0.51924789603235888</v>
      </c>
      <c r="K43" s="73">
        <f t="shared" si="4"/>
        <v>0.9254748207629464</v>
      </c>
      <c r="L43" s="12"/>
    </row>
    <row r="44" spans="1:12" s="8" customFormat="1">
      <c r="A44" s="13"/>
      <c r="B44" s="69" t="s">
        <v>561</v>
      </c>
      <c r="C44" s="76" t="s">
        <v>36</v>
      </c>
      <c r="D44" s="77"/>
      <c r="E44" s="89"/>
      <c r="F44" s="89"/>
      <c r="G44" s="89"/>
      <c r="H44" s="78">
        <f>(H32-D32)/ABS(D32)</f>
        <v>0.30470481191954907</v>
      </c>
      <c r="I44" s="78">
        <f>(I32-E32)/ABS(E32)</f>
        <v>3.4089157259579164E-3</v>
      </c>
      <c r="J44" s="78">
        <f>(J32-F32)/ABS(F32)</f>
        <v>-3.4555245485599489E-2</v>
      </c>
      <c r="K44" s="98">
        <f>(K32-G32)/ABS(G32)</f>
        <v>3.761405823001511E-2</v>
      </c>
      <c r="L44" s="14"/>
    </row>
    <row r="45" spans="1:12">
      <c r="A45" s="7"/>
      <c r="B45" s="69" t="s">
        <v>566</v>
      </c>
      <c r="C45" s="79" t="s">
        <v>36</v>
      </c>
      <c r="D45" s="69"/>
      <c r="E45" s="73">
        <f>E32/D32-1</f>
        <v>0.25839715618314307</v>
      </c>
      <c r="F45" s="73">
        <f t="shared" ref="F45:K45" si="5">F32/E32-1</f>
        <v>-0.3472056661824704</v>
      </c>
      <c r="G45" s="73">
        <f t="shared" si="5"/>
        <v>0.37169589787426527</v>
      </c>
      <c r="H45" s="73">
        <f>(H32-G32)/ABS(G32)</f>
        <v>0.15787138184137206</v>
      </c>
      <c r="I45" s="73">
        <f>I32/H32-1</f>
        <v>-3.2204898378027424E-2</v>
      </c>
      <c r="J45" s="73">
        <f t="shared" si="5"/>
        <v>-0.37190426008434907</v>
      </c>
      <c r="K45" s="73">
        <f t="shared" si="5"/>
        <v>0.47423344587611105</v>
      </c>
      <c r="L45" s="12"/>
    </row>
    <row r="46" spans="1:12" s="8" customFormat="1">
      <c r="A46" s="13"/>
      <c r="B46" s="69" t="s">
        <v>564</v>
      </c>
      <c r="C46" s="76" t="s">
        <v>36</v>
      </c>
      <c r="D46" s="77"/>
      <c r="E46" s="89"/>
      <c r="F46" s="89"/>
      <c r="G46" s="89"/>
      <c r="H46" s="78">
        <f>(H39-D39)/ABS(D39)</f>
        <v>-0.16693454766402011</v>
      </c>
      <c r="I46" s="78">
        <f>(I39-E39)/ABS(E39)</f>
        <v>3.4089157259579164E-3</v>
      </c>
      <c r="J46" s="78">
        <f>(J39-F39)/ABS(F39)</f>
        <v>-5.0634696760454866E-2</v>
      </c>
      <c r="K46" s="98">
        <f>(K39-G39)/ABS(G39)</f>
        <v>2.0332629527441207E-2</v>
      </c>
      <c r="L46" s="14"/>
    </row>
    <row r="47" spans="1:12">
      <c r="A47" s="7"/>
      <c r="B47" s="69" t="s">
        <v>565</v>
      </c>
      <c r="C47" s="79" t="s">
        <v>36</v>
      </c>
      <c r="D47" s="69"/>
      <c r="E47" s="73">
        <f>E39/D39-1</f>
        <v>-0.19650239153202187</v>
      </c>
      <c r="F47" s="73">
        <f t="shared" ref="F47:K47" si="6">F39/E39-1</f>
        <v>-0.34720566618247029</v>
      </c>
      <c r="G47" s="73">
        <f t="shared" si="6"/>
        <v>0.37169589787426527</v>
      </c>
      <c r="H47" s="73">
        <f t="shared" si="6"/>
        <v>0.15787138184137195</v>
      </c>
      <c r="I47" s="73">
        <f>I39/H39-1</f>
        <v>-3.2204898378027424E-2</v>
      </c>
      <c r="J47" s="73">
        <f t="shared" si="6"/>
        <v>-0.38236517439217788</v>
      </c>
      <c r="K47" s="73">
        <f t="shared" si="6"/>
        <v>0.47423344587611083</v>
      </c>
      <c r="L47" s="12"/>
    </row>
    <row r="48" spans="1:12">
      <c r="A48" s="7"/>
      <c r="B48" s="80" t="s">
        <v>549</v>
      </c>
      <c r="C48" s="79"/>
      <c r="D48" s="69"/>
      <c r="E48" s="69"/>
      <c r="F48" s="69"/>
      <c r="G48" s="69"/>
      <c r="H48" s="69"/>
      <c r="I48" s="69"/>
      <c r="J48" s="69"/>
      <c r="K48" s="69"/>
      <c r="L48" s="12"/>
    </row>
    <row r="49" spans="1:12">
      <c r="A49" s="7"/>
      <c r="B49" s="69" t="s">
        <v>42</v>
      </c>
      <c r="C49" s="79" t="s">
        <v>36</v>
      </c>
      <c r="D49" s="69"/>
      <c r="E49" s="73">
        <f>E32/AVERAGE(D33:E33)</f>
        <v>8.9758690094585772E-2</v>
      </c>
      <c r="F49" s="73">
        <f t="shared" ref="F49:K49" si="7">F32/AVERAGE(E33:F33)</f>
        <v>4.7095034226055973E-2</v>
      </c>
      <c r="G49" s="73">
        <f t="shared" si="7"/>
        <v>6.3837965105749295E-2</v>
      </c>
      <c r="H49" s="73">
        <f t="shared" si="7"/>
        <v>7.2182648153333986E-2</v>
      </c>
      <c r="I49" s="73">
        <f>I32/AVERAGE(H33:I33)</f>
        <v>6.5312538843744466E-2</v>
      </c>
      <c r="J49" s="73">
        <f t="shared" si="7"/>
        <v>3.8761097777960579E-2</v>
      </c>
      <c r="K49" s="73">
        <f t="shared" si="7"/>
        <v>5.601567560806503E-2</v>
      </c>
      <c r="L49" s="12"/>
    </row>
    <row r="50" spans="1:12">
      <c r="A50" s="7"/>
      <c r="B50" s="69" t="s">
        <v>43</v>
      </c>
      <c r="C50" s="81" t="s">
        <v>36</v>
      </c>
      <c r="D50" s="70"/>
      <c r="E50" s="74">
        <f>E32/AVERAGE(D34:E34)</f>
        <v>4.4077638821995037E-2</v>
      </c>
      <c r="F50" s="74">
        <f t="shared" ref="F50:K50" si="8">F32/AVERAGE(E34:F34)</f>
        <v>2.5857627421268681E-2</v>
      </c>
      <c r="G50" s="74">
        <f t="shared" si="8"/>
        <v>3.383260613016479E-2</v>
      </c>
      <c r="H50" s="74">
        <f t="shared" si="8"/>
        <v>3.630574822322289E-2</v>
      </c>
      <c r="I50" s="73">
        <f>I32/AVERAGE(H34:I34)</f>
        <v>3.1380643538584545E-2</v>
      </c>
      <c r="J50" s="73">
        <f t="shared" si="8"/>
        <v>1.9038968917764885E-2</v>
      </c>
      <c r="K50" s="73">
        <f t="shared" si="8"/>
        <v>2.8716132955029203E-2</v>
      </c>
      <c r="L50" s="12"/>
    </row>
    <row r="51" spans="1:12">
      <c r="A51" s="7"/>
      <c r="B51" s="75" t="s">
        <v>550</v>
      </c>
      <c r="C51" s="81"/>
      <c r="D51" s="70"/>
      <c r="E51" s="70"/>
      <c r="F51" s="70"/>
      <c r="G51" s="70"/>
      <c r="H51" s="70"/>
      <c r="I51" s="70"/>
      <c r="J51" s="70"/>
      <c r="K51" s="70"/>
    </row>
    <row r="52" spans="1:12">
      <c r="A52" s="7"/>
      <c r="B52" s="69" t="s">
        <v>551</v>
      </c>
      <c r="C52" s="81" t="s">
        <v>36</v>
      </c>
      <c r="D52" s="74">
        <f t="shared" ref="D52:K52" si="9">1-D33/D34</f>
        <v>0.5600326712872723</v>
      </c>
      <c r="E52" s="74">
        <f t="shared" si="9"/>
        <v>0.46907840142354007</v>
      </c>
      <c r="F52" s="74">
        <f t="shared" si="9"/>
        <v>0.43245905261665796</v>
      </c>
      <c r="G52" s="74">
        <f t="shared" si="9"/>
        <v>0.50364036221584618</v>
      </c>
      <c r="H52" s="74">
        <f t="shared" si="9"/>
        <v>0.49070069197715449</v>
      </c>
      <c r="I52" s="74">
        <f t="shared" si="9"/>
        <v>0.54372624903794065</v>
      </c>
      <c r="J52" s="74">
        <f t="shared" si="9"/>
        <v>0.47019317522950721</v>
      </c>
      <c r="K52" s="74">
        <f t="shared" si="9"/>
        <v>0.50356781018729102</v>
      </c>
    </row>
    <row r="53" spans="1:12">
      <c r="A53" s="7"/>
      <c r="B53" s="69" t="s">
        <v>552</v>
      </c>
      <c r="C53" s="81" t="s">
        <v>36</v>
      </c>
      <c r="D53" s="74">
        <f t="shared" ref="D53:K53" si="10">D34/D33-1</f>
        <v>1.272896041908012</v>
      </c>
      <c r="E53" s="74">
        <f t="shared" si="10"/>
        <v>0.88351727012286241</v>
      </c>
      <c r="F53" s="74">
        <f t="shared" si="10"/>
        <v>0.76198740304205081</v>
      </c>
      <c r="G53" s="74">
        <f t="shared" si="10"/>
        <v>1.0146682443080888</v>
      </c>
      <c r="H53" s="74">
        <f t="shared" si="10"/>
        <v>0.96348195304271522</v>
      </c>
      <c r="I53" s="74">
        <f t="shared" si="10"/>
        <v>1.1916667305350934</v>
      </c>
      <c r="J53" s="74">
        <f t="shared" si="10"/>
        <v>0.88748040464218336</v>
      </c>
      <c r="K53" s="74">
        <f t="shared" si="10"/>
        <v>1.0143738067776673</v>
      </c>
    </row>
    <row r="54" spans="1:12">
      <c r="A54" s="7"/>
      <c r="B54" s="69" t="s">
        <v>553</v>
      </c>
      <c r="C54" s="81" t="s">
        <v>40</v>
      </c>
      <c r="D54" s="84">
        <f>'Input quaterly CTD'!Y19/'Input quaterly CTD'!Y31</f>
        <v>1.5862318285343906</v>
      </c>
      <c r="E54" s="84">
        <f>'Input quaterly CTD'!Z19/'Input quaterly CTD'!Z31</f>
        <v>1.8093633793692663</v>
      </c>
      <c r="F54" s="84">
        <f>'Input quaterly CTD'!AA19/'Input quaterly CTD'!AA31</f>
        <v>2.0415715623357058</v>
      </c>
      <c r="G54" s="84">
        <f>'Input quaterly CTD'!AB19/'Input quaterly CTD'!AB31</f>
        <v>1.7711820112384928</v>
      </c>
      <c r="H54" s="84">
        <f>'Input quaterly CTD'!AD19/'Input quaterly CTD'!AC31</f>
        <v>2.1969824258369042</v>
      </c>
      <c r="I54" s="84">
        <f>'Input quaterly CTD'!AD19/'Input quaterly CTD'!AD31</f>
        <v>1.6632815963248422</v>
      </c>
      <c r="J54" s="84">
        <f>'Input quaterly CTD'!AE19/'Input quaterly CTD'!AE31</f>
        <v>1.8982398466442993</v>
      </c>
      <c r="K54" s="84">
        <f>'Input quaterly CTD'!AF19/'Input quaterly CTD'!AF31</f>
        <v>1.8050519560060831</v>
      </c>
    </row>
    <row r="55" spans="1:12">
      <c r="A55" s="7"/>
      <c r="B55" s="69" t="s">
        <v>554</v>
      </c>
      <c r="C55" s="81" t="s">
        <v>40</v>
      </c>
      <c r="D55" s="90">
        <f>('Input quaterly CTD'!Y19-'Input quaterly CTD'!Y23)/'Input quaterly CTD'!Y31</f>
        <v>1.3922964635569903</v>
      </c>
      <c r="E55" s="90">
        <f>('Input quaterly CTD'!Z19-'Input quaterly CTD'!Z23)/'Input quaterly CTD'!Z31</f>
        <v>1.5835582661325176</v>
      </c>
      <c r="F55" s="90">
        <f>('Input quaterly CTD'!AA19-'Input quaterly CTD'!AA23)/'Input quaterly CTD'!AA31</f>
        <v>1.7859659419817286</v>
      </c>
      <c r="G55" s="90">
        <f>('Input quaterly CTD'!AB19-'Input quaterly CTD'!AB23)/'Input quaterly CTD'!AB31</f>
        <v>1.5357717771885093</v>
      </c>
      <c r="H55" s="90">
        <f>('Input quaterly CTD'!AD19-'Input quaterly CTD'!AC23)/'Input quaterly CTD'!AC31</f>
        <v>1.9440920673925099</v>
      </c>
      <c r="I55" s="90">
        <f>('Input quaterly CTD'!AD19-'Input quaterly CTD'!AD23)/'Input quaterly CTD'!AD31</f>
        <v>1.4478074106868211</v>
      </c>
      <c r="J55" s="90">
        <f>('Input quaterly CTD'!AE19-'Input quaterly CTD'!AE23)/'Input quaterly CTD'!AE31</f>
        <v>1.5617869388098631</v>
      </c>
      <c r="K55" s="90">
        <f>('Input quaterly CTD'!AF19-'Input quaterly CTD'!AF23)/'Input quaterly CTD'!AF31</f>
        <v>1.5575353077653726</v>
      </c>
    </row>
    <row r="56" spans="1:12">
      <c r="A56" s="7"/>
      <c r="B56" s="91" t="s">
        <v>555</v>
      </c>
      <c r="C56" s="70"/>
      <c r="D56" s="71"/>
      <c r="E56" s="71"/>
      <c r="F56" s="71"/>
      <c r="G56" s="71"/>
      <c r="H56" s="71"/>
      <c r="I56" s="71"/>
      <c r="J56" s="71"/>
      <c r="K56" s="71"/>
    </row>
    <row r="57" spans="1:12">
      <c r="A57" s="7"/>
      <c r="B57" s="69" t="s">
        <v>556</v>
      </c>
      <c r="C57" s="70" t="s">
        <v>45</v>
      </c>
      <c r="D57" s="71"/>
      <c r="E57" s="71"/>
      <c r="F57" s="71"/>
      <c r="G57" s="71"/>
      <c r="H57" s="71"/>
      <c r="I57" s="71"/>
      <c r="J57" s="71"/>
      <c r="K57" s="71">
        <f>'Tổng hợp'!D7</f>
        <v>147500</v>
      </c>
    </row>
    <row r="58" spans="1:12">
      <c r="A58" s="7"/>
      <c r="B58" s="69" t="s">
        <v>557</v>
      </c>
      <c r="C58" s="70" t="s">
        <v>38</v>
      </c>
      <c r="D58" s="71"/>
      <c r="E58" s="71"/>
      <c r="F58" s="71"/>
      <c r="G58" s="71"/>
      <c r="H58" s="71"/>
      <c r="I58" s="71"/>
      <c r="J58" s="71"/>
      <c r="K58" s="71">
        <f>K57*K35/1000000</f>
        <v>11557362.5</v>
      </c>
    </row>
    <row r="59" spans="1:12">
      <c r="A59" s="7"/>
      <c r="B59" s="69" t="s">
        <v>558</v>
      </c>
      <c r="C59" s="70" t="s">
        <v>40</v>
      </c>
      <c r="D59" s="71"/>
      <c r="E59" s="71"/>
      <c r="F59" s="71"/>
      <c r="G59" s="71"/>
      <c r="H59" s="71"/>
      <c r="I59" s="71"/>
      <c r="J59" s="71"/>
      <c r="K59" s="92">
        <f>K57/(SUM(H32:K32)*1000000/K35)</f>
        <v>6.9714932956448985</v>
      </c>
    </row>
    <row r="60" spans="1:12">
      <c r="A60" s="7"/>
      <c r="B60" s="69" t="s">
        <v>559</v>
      </c>
      <c r="C60" s="70" t="s">
        <v>40</v>
      </c>
      <c r="D60" s="71"/>
      <c r="E60" s="71"/>
      <c r="F60" s="71"/>
      <c r="G60" s="71"/>
      <c r="H60" s="71"/>
      <c r="I60" s="71"/>
      <c r="J60" s="71"/>
      <c r="K60" s="93">
        <f>K57/K40</f>
        <v>1.5190915573256047</v>
      </c>
    </row>
  </sheetData>
  <mergeCells count="3">
    <mergeCell ref="I2:K2"/>
    <mergeCell ref="I3:K19"/>
    <mergeCell ref="I20:K20"/>
  </mergeCells>
  <conditionalFormatting sqref="E16:G18">
    <cfRule type="cellIs" dxfId="35" priority="3" operator="lessThan">
      <formula>0</formula>
    </cfRule>
    <cfRule type="cellIs" dxfId="34" priority="4" operator="greaterThan">
      <formula>0</formula>
    </cfRule>
  </conditionalFormatting>
  <conditionalFormatting sqref="H42:K42 H44:K44 H46:K46">
    <cfRule type="cellIs" dxfId="33" priority="1" operator="lessThan">
      <formula>0</formula>
    </cfRule>
    <cfRule type="cellIs" dxfId="32" priority="2" operator="greaterThan">
      <formula>0</formula>
    </cfRule>
  </conditionalFormatting>
  <pageMargins left="0.7" right="0.7" top="0.75" bottom="0.75" header="0.3" footer="0.3"/>
  <pageSetup orientation="portrait" horizontalDpi="30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pane xSplit="3" ySplit="1" topLeftCell="D2" activePane="bottomRight" state="frozen"/>
      <selection activeCell="K59" sqref="K59"/>
      <selection pane="topRight" activeCell="K59" sqref="K59"/>
      <selection pane="bottomLeft" activeCell="K59" sqref="K59"/>
      <selection pane="bottomRight" activeCell="K59" sqref="K59"/>
    </sheetView>
  </sheetViews>
  <sheetFormatPr defaultColWidth="8.85546875" defaultRowHeight="15"/>
  <cols>
    <col min="1" max="3" width="8.85546875" style="15"/>
    <col min="4" max="7" width="16.140625" style="15" customWidth="1"/>
    <col min="8" max="8" width="8.85546875" style="15"/>
    <col min="9" max="12" width="10.140625" style="15" bestFit="1" customWidth="1"/>
    <col min="13" max="13" width="8.85546875" style="15"/>
    <col min="14" max="17" width="14.140625" style="2" bestFit="1" customWidth="1"/>
    <col min="18" max="18" width="9.140625" style="15" bestFit="1" customWidth="1"/>
    <col min="19" max="16384" width="8.85546875" style="15"/>
  </cols>
  <sheetData>
    <row r="1" spans="1:17" ht="49.5" customHeight="1">
      <c r="A1" s="129" t="s">
        <v>0</v>
      </c>
      <c r="B1" s="130"/>
      <c r="C1" s="131"/>
      <c r="D1" s="55" t="s">
        <v>1512</v>
      </c>
      <c r="E1" s="55" t="s">
        <v>1513</v>
      </c>
      <c r="F1" s="55" t="s">
        <v>1514</v>
      </c>
      <c r="G1" s="55" t="s">
        <v>1574</v>
      </c>
      <c r="I1" s="15" t="str">
        <f>REPLACE(D1,9,27,"")</f>
        <v>Năm 2014</v>
      </c>
      <c r="J1" s="15" t="str">
        <f>REPLACE(E1,9,27,"")</f>
        <v>Năm 2015</v>
      </c>
      <c r="K1" s="15" t="str">
        <f>REPLACE(F1,9,27,"")</f>
        <v>Năm 2016</v>
      </c>
      <c r="L1" s="15" t="str">
        <f>REPLACE(G1,9,27,"")</f>
        <v>Năm 2017</v>
      </c>
      <c r="N1" s="2" t="str">
        <f>I1</f>
        <v>Năm 2014</v>
      </c>
      <c r="O1" s="2" t="str">
        <f>J1</f>
        <v>Năm 2015</v>
      </c>
      <c r="P1" s="2" t="str">
        <f>K1</f>
        <v>Năm 2016</v>
      </c>
      <c r="Q1" s="2" t="str">
        <f>L1</f>
        <v>Năm 2017</v>
      </c>
    </row>
    <row r="2" spans="1:17" ht="49.5" customHeight="1" thickBot="1">
      <c r="A2" s="132"/>
      <c r="B2" s="133"/>
      <c r="C2" s="134"/>
      <c r="D2" s="56" t="s">
        <v>1680</v>
      </c>
      <c r="E2" s="56" t="s">
        <v>1680</v>
      </c>
      <c r="F2" s="56" t="s">
        <v>1680</v>
      </c>
      <c r="G2" s="56" t="s">
        <v>1680</v>
      </c>
    </row>
    <row r="3" spans="1:17" ht="45" customHeight="1" thickBot="1">
      <c r="A3" s="135" t="s">
        <v>1</v>
      </c>
      <c r="B3" s="136"/>
      <c r="C3" s="57"/>
      <c r="D3" s="58">
        <v>7633622</v>
      </c>
      <c r="E3" s="58">
        <v>13668916</v>
      </c>
      <c r="F3" s="58">
        <v>20782721</v>
      </c>
      <c r="G3" s="58">
        <v>27153453</v>
      </c>
      <c r="I3" s="16">
        <f>REPLACE(D3,1,3,"")/1</f>
        <v>3622</v>
      </c>
      <c r="J3" s="16">
        <f t="shared" ref="J3:L16" si="0">REPLACE(E3,1,3,"")/1</f>
        <v>68916</v>
      </c>
      <c r="K3" s="16">
        <f t="shared" si="0"/>
        <v>82721</v>
      </c>
      <c r="L3" s="16">
        <f t="shared" si="0"/>
        <v>53453</v>
      </c>
      <c r="N3" s="2">
        <f>D3</f>
        <v>7633622</v>
      </c>
      <c r="O3" s="2">
        <f t="shared" ref="O3:Q17" si="1">E3</f>
        <v>13668916</v>
      </c>
      <c r="P3" s="2">
        <f t="shared" si="1"/>
        <v>20782721</v>
      </c>
      <c r="Q3" s="2">
        <f t="shared" si="1"/>
        <v>27153453</v>
      </c>
    </row>
    <row r="4" spans="1:17" ht="61.5" customHeight="1" thickBot="1">
      <c r="A4" s="127" t="s">
        <v>2</v>
      </c>
      <c r="B4" s="128"/>
      <c r="C4" s="57"/>
      <c r="D4" s="59">
        <v>7077702</v>
      </c>
      <c r="E4" s="59">
        <v>12557080</v>
      </c>
      <c r="F4" s="59">
        <v>18983319</v>
      </c>
      <c r="G4" s="59">
        <v>25137241</v>
      </c>
      <c r="I4" s="16">
        <f t="shared" ref="I4:I16" si="2">REPLACE(D4,1,3,"")/1</f>
        <v>7702</v>
      </c>
      <c r="J4" s="16">
        <f t="shared" si="0"/>
        <v>57080</v>
      </c>
      <c r="K4" s="16">
        <f t="shared" si="0"/>
        <v>83319</v>
      </c>
      <c r="L4" s="16">
        <f t="shared" si="0"/>
        <v>37241</v>
      </c>
      <c r="N4" s="2">
        <f t="shared" ref="N4:Q38" si="3">D4</f>
        <v>7077702</v>
      </c>
      <c r="O4" s="2">
        <f t="shared" si="1"/>
        <v>12557080</v>
      </c>
      <c r="P4" s="2">
        <f t="shared" si="1"/>
        <v>18983319</v>
      </c>
      <c r="Q4" s="2">
        <f t="shared" si="1"/>
        <v>25137241</v>
      </c>
    </row>
    <row r="5" spans="1:17" ht="61.5" customHeight="1" thickBot="1">
      <c r="A5" s="137" t="s">
        <v>3</v>
      </c>
      <c r="B5" s="138"/>
      <c r="C5" s="57"/>
      <c r="D5" s="58">
        <v>555920</v>
      </c>
      <c r="E5" s="58">
        <v>1111836</v>
      </c>
      <c r="F5" s="58">
        <v>1799402</v>
      </c>
      <c r="G5" s="58">
        <v>2016212</v>
      </c>
      <c r="I5" s="16">
        <f t="shared" si="2"/>
        <v>920</v>
      </c>
      <c r="J5" s="16">
        <f t="shared" si="0"/>
        <v>1836</v>
      </c>
      <c r="K5" s="16">
        <f t="shared" si="0"/>
        <v>9402</v>
      </c>
      <c r="L5" s="16">
        <f t="shared" si="0"/>
        <v>6212</v>
      </c>
      <c r="N5" s="2">
        <f t="shared" si="3"/>
        <v>555920</v>
      </c>
      <c r="O5" s="2">
        <f t="shared" si="1"/>
        <v>1111836</v>
      </c>
      <c r="P5" s="2">
        <f t="shared" si="1"/>
        <v>1799402</v>
      </c>
      <c r="Q5" s="2">
        <f t="shared" si="1"/>
        <v>2016212</v>
      </c>
    </row>
    <row r="6" spans="1:17" ht="30" customHeight="1" thickBot="1">
      <c r="A6" s="127" t="s">
        <v>4</v>
      </c>
      <c r="B6" s="128"/>
      <c r="C6" s="57"/>
      <c r="D6" s="59">
        <v>118764</v>
      </c>
      <c r="E6" s="59">
        <v>126103</v>
      </c>
      <c r="F6" s="59">
        <v>170168</v>
      </c>
      <c r="G6" s="59">
        <v>325276</v>
      </c>
      <c r="I6" s="16">
        <f t="shared" si="2"/>
        <v>764</v>
      </c>
      <c r="J6" s="16">
        <f t="shared" si="0"/>
        <v>103</v>
      </c>
      <c r="K6" s="16">
        <f t="shared" si="0"/>
        <v>168</v>
      </c>
      <c r="L6" s="16">
        <f t="shared" si="0"/>
        <v>276</v>
      </c>
      <c r="N6" s="2">
        <f t="shared" si="3"/>
        <v>118764</v>
      </c>
      <c r="O6" s="2">
        <f t="shared" si="1"/>
        <v>126103</v>
      </c>
      <c r="P6" s="2">
        <f t="shared" si="1"/>
        <v>170168</v>
      </c>
      <c r="Q6" s="2">
        <f t="shared" si="1"/>
        <v>325276</v>
      </c>
    </row>
    <row r="7" spans="1:17" ht="15" customHeight="1" thickBot="1">
      <c r="A7" s="127" t="s">
        <v>5</v>
      </c>
      <c r="B7" s="128"/>
      <c r="C7" s="57"/>
      <c r="D7" s="60">
        <v>373</v>
      </c>
      <c r="E7" s="59">
        <v>1591</v>
      </c>
      <c r="F7" s="60">
        <v>281</v>
      </c>
      <c r="G7" s="60">
        <v>46</v>
      </c>
      <c r="I7" s="16" t="e">
        <f t="shared" si="2"/>
        <v>#VALUE!</v>
      </c>
      <c r="J7" s="16">
        <f t="shared" si="0"/>
        <v>1</v>
      </c>
      <c r="K7" s="16" t="e">
        <f t="shared" si="0"/>
        <v>#VALUE!</v>
      </c>
      <c r="L7" s="16" t="e">
        <f t="shared" si="0"/>
        <v>#VALUE!</v>
      </c>
      <c r="N7" s="2">
        <f t="shared" si="3"/>
        <v>373</v>
      </c>
      <c r="O7" s="2">
        <f t="shared" si="1"/>
        <v>1591</v>
      </c>
      <c r="P7" s="2">
        <f t="shared" si="1"/>
        <v>281</v>
      </c>
      <c r="Q7" s="2">
        <f t="shared" si="1"/>
        <v>46</v>
      </c>
    </row>
    <row r="8" spans="1:17" ht="15.75" customHeight="1" thickBot="1">
      <c r="A8" s="127" t="s">
        <v>6</v>
      </c>
      <c r="B8" s="128"/>
      <c r="C8" s="57"/>
      <c r="D8" s="60" t="s">
        <v>818</v>
      </c>
      <c r="E8" s="60"/>
      <c r="F8" s="59">
        <v>1888</v>
      </c>
      <c r="G8" s="60"/>
      <c r="I8" s="16" t="e">
        <f t="shared" si="2"/>
        <v>#VALUE!</v>
      </c>
      <c r="J8" s="16" t="e">
        <f t="shared" si="0"/>
        <v>#VALUE!</v>
      </c>
      <c r="K8" s="16">
        <f t="shared" si="0"/>
        <v>8</v>
      </c>
      <c r="L8" s="16" t="e">
        <f t="shared" si="0"/>
        <v>#VALUE!</v>
      </c>
      <c r="N8" s="2" t="str">
        <f t="shared" si="3"/>
        <v>-</v>
      </c>
      <c r="O8" s="2">
        <f t="shared" si="1"/>
        <v>0</v>
      </c>
      <c r="P8" s="2">
        <f t="shared" si="1"/>
        <v>1888</v>
      </c>
      <c r="Q8" s="2">
        <f t="shared" si="1"/>
        <v>0</v>
      </c>
    </row>
    <row r="9" spans="1:17" ht="37.5" customHeight="1" thickBot="1">
      <c r="A9" s="127" t="s">
        <v>7</v>
      </c>
      <c r="B9" s="128"/>
      <c r="C9" s="57"/>
      <c r="D9" s="59">
        <v>214752</v>
      </c>
      <c r="E9" s="59">
        <v>362817</v>
      </c>
      <c r="F9" s="59">
        <v>297253</v>
      </c>
      <c r="G9" s="59">
        <v>394573</v>
      </c>
      <c r="I9" s="16">
        <f t="shared" si="2"/>
        <v>752</v>
      </c>
      <c r="J9" s="16">
        <f t="shared" si="0"/>
        <v>817</v>
      </c>
      <c r="K9" s="16">
        <f t="shared" si="0"/>
        <v>253</v>
      </c>
      <c r="L9" s="16">
        <f t="shared" si="0"/>
        <v>573</v>
      </c>
      <c r="N9" s="2">
        <f t="shared" si="3"/>
        <v>214752</v>
      </c>
      <c r="O9" s="2">
        <f t="shared" si="1"/>
        <v>362817</v>
      </c>
      <c r="P9" s="2">
        <f t="shared" si="1"/>
        <v>297253</v>
      </c>
      <c r="Q9" s="2">
        <f t="shared" si="1"/>
        <v>394573</v>
      </c>
    </row>
    <row r="10" spans="1:17" ht="61.5" customHeight="1" thickBot="1">
      <c r="A10" s="137" t="s">
        <v>8</v>
      </c>
      <c r="B10" s="138"/>
      <c r="C10" s="57"/>
      <c r="D10" s="58">
        <v>459559</v>
      </c>
      <c r="E10" s="58">
        <v>887394</v>
      </c>
      <c r="F10" s="58">
        <v>1702739</v>
      </c>
      <c r="G10" s="58">
        <v>1978546</v>
      </c>
      <c r="I10" s="16">
        <f t="shared" si="2"/>
        <v>559</v>
      </c>
      <c r="J10" s="16">
        <f t="shared" si="0"/>
        <v>394</v>
      </c>
      <c r="K10" s="16">
        <f t="shared" si="0"/>
        <v>2739</v>
      </c>
      <c r="L10" s="16">
        <f t="shared" si="0"/>
        <v>8546</v>
      </c>
      <c r="N10" s="2">
        <f t="shared" si="3"/>
        <v>459559</v>
      </c>
      <c r="O10" s="2">
        <f t="shared" si="1"/>
        <v>887394</v>
      </c>
      <c r="P10" s="2">
        <f t="shared" si="1"/>
        <v>1702739</v>
      </c>
      <c r="Q10" s="2">
        <f t="shared" si="1"/>
        <v>1978546</v>
      </c>
    </row>
    <row r="11" spans="1:17" ht="15" customHeight="1" thickBot="1">
      <c r="A11" s="127" t="s">
        <v>9</v>
      </c>
      <c r="B11" s="128"/>
      <c r="C11" s="57"/>
      <c r="D11" s="59">
        <v>13995</v>
      </c>
      <c r="E11" s="59">
        <v>39275</v>
      </c>
      <c r="F11" s="59">
        <v>60183</v>
      </c>
      <c r="G11" s="59">
        <v>82196</v>
      </c>
      <c r="I11" s="16">
        <f t="shared" si="2"/>
        <v>95</v>
      </c>
      <c r="J11" s="16">
        <f t="shared" si="0"/>
        <v>75</v>
      </c>
      <c r="K11" s="16">
        <f t="shared" si="0"/>
        <v>83</v>
      </c>
      <c r="L11" s="16">
        <f t="shared" si="0"/>
        <v>96</v>
      </c>
      <c r="N11" s="2">
        <f t="shared" si="3"/>
        <v>13995</v>
      </c>
      <c r="O11" s="2">
        <f t="shared" si="1"/>
        <v>39275</v>
      </c>
      <c r="P11" s="2">
        <f t="shared" si="1"/>
        <v>60183</v>
      </c>
      <c r="Q11" s="2">
        <f t="shared" si="1"/>
        <v>82196</v>
      </c>
    </row>
    <row r="12" spans="1:17" ht="45" customHeight="1" thickBot="1">
      <c r="A12" s="127" t="s">
        <v>10</v>
      </c>
      <c r="B12" s="128"/>
      <c r="C12" s="57"/>
      <c r="D12" s="59">
        <v>-9267</v>
      </c>
      <c r="E12" s="60"/>
      <c r="F12" s="60"/>
      <c r="G12" s="60"/>
      <c r="I12" s="16">
        <f t="shared" si="2"/>
        <v>67</v>
      </c>
      <c r="J12" s="16" t="e">
        <f t="shared" si="0"/>
        <v>#VALUE!</v>
      </c>
      <c r="K12" s="16" t="e">
        <f t="shared" si="0"/>
        <v>#VALUE!</v>
      </c>
      <c r="L12" s="16" t="e">
        <f t="shared" si="0"/>
        <v>#VALUE!</v>
      </c>
      <c r="N12" s="2">
        <f t="shared" si="3"/>
        <v>-9267</v>
      </c>
      <c r="O12" s="2">
        <f t="shared" si="1"/>
        <v>0</v>
      </c>
      <c r="P12" s="2">
        <f t="shared" si="1"/>
        <v>0</v>
      </c>
      <c r="Q12" s="2">
        <f t="shared" si="1"/>
        <v>0</v>
      </c>
    </row>
    <row r="13" spans="1:17" ht="37.5" customHeight="1" thickBot="1">
      <c r="A13" s="137" t="s">
        <v>11</v>
      </c>
      <c r="B13" s="138"/>
      <c r="C13" s="57"/>
      <c r="D13" s="58">
        <v>464287</v>
      </c>
      <c r="E13" s="58">
        <v>926669</v>
      </c>
      <c r="F13" s="58">
        <v>1762922</v>
      </c>
      <c r="G13" s="58">
        <v>2060743</v>
      </c>
      <c r="I13" s="16">
        <f t="shared" si="2"/>
        <v>287</v>
      </c>
      <c r="J13" s="16">
        <f t="shared" si="0"/>
        <v>669</v>
      </c>
      <c r="K13" s="16">
        <f t="shared" si="0"/>
        <v>2922</v>
      </c>
      <c r="L13" s="16">
        <f t="shared" si="0"/>
        <v>743</v>
      </c>
      <c r="N13" s="2">
        <f t="shared" si="3"/>
        <v>464287</v>
      </c>
      <c r="O13" s="2">
        <f t="shared" si="1"/>
        <v>926669</v>
      </c>
      <c r="P13" s="2">
        <f t="shared" si="1"/>
        <v>1762922</v>
      </c>
      <c r="Q13" s="2">
        <f t="shared" si="1"/>
        <v>2060743</v>
      </c>
    </row>
    <row r="14" spans="1:17" ht="61.5" customHeight="1" thickBot="1">
      <c r="A14" s="137" t="s">
        <v>12</v>
      </c>
      <c r="B14" s="138"/>
      <c r="C14" s="57"/>
      <c r="D14" s="58">
        <v>357466</v>
      </c>
      <c r="E14" s="58">
        <v>732803</v>
      </c>
      <c r="F14" s="58">
        <v>1422144</v>
      </c>
      <c r="G14" s="58">
        <v>1652679</v>
      </c>
      <c r="I14" s="16">
        <f t="shared" si="2"/>
        <v>466</v>
      </c>
      <c r="J14" s="16">
        <f t="shared" si="0"/>
        <v>803</v>
      </c>
      <c r="K14" s="16">
        <f t="shared" si="0"/>
        <v>2144</v>
      </c>
      <c r="L14" s="16">
        <f t="shared" si="0"/>
        <v>2679</v>
      </c>
      <c r="N14" s="2">
        <f t="shared" si="3"/>
        <v>357466</v>
      </c>
      <c r="O14" s="2">
        <f t="shared" si="1"/>
        <v>732803</v>
      </c>
      <c r="P14" s="2">
        <f t="shared" si="1"/>
        <v>1422144</v>
      </c>
      <c r="Q14" s="2">
        <f t="shared" si="1"/>
        <v>1652679</v>
      </c>
    </row>
    <row r="15" spans="1:17" ht="61.5" customHeight="1" thickBot="1">
      <c r="A15" s="137" t="s">
        <v>13</v>
      </c>
      <c r="B15" s="138"/>
      <c r="C15" s="57"/>
      <c r="D15" s="58">
        <v>327353</v>
      </c>
      <c r="E15" s="58">
        <v>666081</v>
      </c>
      <c r="F15" s="58">
        <v>1422144</v>
      </c>
      <c r="G15" s="58">
        <v>1652679</v>
      </c>
      <c r="I15" s="16">
        <f t="shared" si="2"/>
        <v>353</v>
      </c>
      <c r="J15" s="16">
        <f t="shared" si="0"/>
        <v>81</v>
      </c>
      <c r="K15" s="16">
        <f t="shared" si="0"/>
        <v>2144</v>
      </c>
      <c r="L15" s="16">
        <f t="shared" si="0"/>
        <v>2679</v>
      </c>
      <c r="N15" s="2">
        <f t="shared" si="3"/>
        <v>327353</v>
      </c>
      <c r="O15" s="2">
        <f t="shared" si="1"/>
        <v>666081</v>
      </c>
      <c r="P15" s="2">
        <f t="shared" si="1"/>
        <v>1422144</v>
      </c>
      <c r="Q15" s="2">
        <f t="shared" si="1"/>
        <v>1652679</v>
      </c>
    </row>
    <row r="16" spans="1:17" ht="37.5" customHeight="1" thickBot="1">
      <c r="A16" s="127" t="s">
        <v>14</v>
      </c>
      <c r="B16" s="128"/>
      <c r="C16" s="57"/>
      <c r="D16" s="59">
        <v>7769</v>
      </c>
      <c r="E16" s="59">
        <v>14770</v>
      </c>
      <c r="F16" s="59">
        <v>20669</v>
      </c>
      <c r="G16" s="59">
        <v>20436</v>
      </c>
      <c r="I16" s="16">
        <f t="shared" si="2"/>
        <v>9</v>
      </c>
      <c r="J16" s="16">
        <f t="shared" si="0"/>
        <v>70</v>
      </c>
      <c r="K16" s="16">
        <f t="shared" si="0"/>
        <v>69</v>
      </c>
      <c r="L16" s="16">
        <f t="shared" si="0"/>
        <v>36</v>
      </c>
      <c r="N16" s="2">
        <f t="shared" si="3"/>
        <v>7769</v>
      </c>
      <c r="O16" s="2">
        <f t="shared" si="1"/>
        <v>14770</v>
      </c>
      <c r="P16" s="2">
        <f t="shared" si="1"/>
        <v>20669</v>
      </c>
      <c r="Q16" s="2">
        <f t="shared" si="1"/>
        <v>20436</v>
      </c>
    </row>
    <row r="17" spans="1:17" ht="15" customHeight="1" thickBot="1">
      <c r="A17" s="139"/>
      <c r="B17" s="139"/>
      <c r="C17" s="139"/>
      <c r="D17" s="139"/>
      <c r="E17" s="139"/>
      <c r="F17" s="139"/>
      <c r="G17" s="139"/>
      <c r="N17" s="2">
        <f t="shared" si="3"/>
        <v>0</v>
      </c>
      <c r="O17" s="2">
        <f t="shared" si="1"/>
        <v>0</v>
      </c>
      <c r="P17" s="2">
        <f t="shared" si="1"/>
        <v>0</v>
      </c>
      <c r="Q17" s="2">
        <f t="shared" si="1"/>
        <v>0</v>
      </c>
    </row>
    <row r="18" spans="1:17" ht="15" customHeight="1" thickBot="1">
      <c r="A18" s="140" t="s">
        <v>15</v>
      </c>
      <c r="B18" s="141"/>
      <c r="C18" s="142"/>
      <c r="D18" s="61" t="s">
        <v>1681</v>
      </c>
      <c r="E18" s="61" t="s">
        <v>1682</v>
      </c>
      <c r="F18" s="61" t="s">
        <v>1683</v>
      </c>
      <c r="G18" s="61" t="s">
        <v>1684</v>
      </c>
      <c r="I18" s="15" t="str">
        <f>REPLACE(D18,9,27,"")</f>
        <v>Năm 2014</v>
      </c>
      <c r="J18" s="15" t="str">
        <f>REPLACE(E18,9,27,"")</f>
        <v>Năm 2015</v>
      </c>
      <c r="K18" s="15" t="str">
        <f>REPLACE(F18,9,27,"")</f>
        <v>Năm 2016</v>
      </c>
      <c r="L18" s="15" t="str">
        <f>REPLACE(G18,9,27,"")</f>
        <v>Năm 2017</v>
      </c>
      <c r="N18" s="2" t="str">
        <f>I18</f>
        <v>Năm 2014</v>
      </c>
      <c r="O18" s="2" t="str">
        <f>J18</f>
        <v>Năm 2015</v>
      </c>
      <c r="P18" s="2" t="str">
        <f>K18</f>
        <v>Năm 2016</v>
      </c>
      <c r="Q18" s="2" t="str">
        <f>L18</f>
        <v>Năm 2017</v>
      </c>
    </row>
    <row r="19" spans="1:17" ht="15" customHeight="1" thickBot="1">
      <c r="A19" s="135" t="s">
        <v>16</v>
      </c>
      <c r="B19" s="136"/>
      <c r="C19" s="57"/>
      <c r="D19" s="58">
        <v>3635696</v>
      </c>
      <c r="E19" s="58">
        <v>6485875</v>
      </c>
      <c r="F19" s="58">
        <v>9943465</v>
      </c>
      <c r="G19" s="58">
        <v>14323046</v>
      </c>
      <c r="I19" s="16">
        <f t="shared" ref="I19:L38" si="4">REPLACE(D19,1,3,"")/1</f>
        <v>5696</v>
      </c>
      <c r="J19" s="16">
        <f t="shared" si="4"/>
        <v>5875</v>
      </c>
      <c r="K19" s="16">
        <f t="shared" si="4"/>
        <v>3465</v>
      </c>
      <c r="L19" s="16">
        <f t="shared" si="4"/>
        <v>23046</v>
      </c>
      <c r="N19" s="2">
        <f t="shared" si="3"/>
        <v>3635696</v>
      </c>
      <c r="O19" s="2">
        <f t="shared" si="3"/>
        <v>6485875</v>
      </c>
      <c r="P19" s="2">
        <f t="shared" si="3"/>
        <v>9943465</v>
      </c>
      <c r="Q19" s="2">
        <f t="shared" si="3"/>
        <v>14323046</v>
      </c>
    </row>
    <row r="20" spans="1:17" ht="61.5" customHeight="1" thickBot="1">
      <c r="A20" s="127" t="s">
        <v>17</v>
      </c>
      <c r="B20" s="128"/>
      <c r="C20" s="57"/>
      <c r="D20" s="59">
        <v>469023</v>
      </c>
      <c r="E20" s="59">
        <v>1461622</v>
      </c>
      <c r="F20" s="59">
        <v>1996628</v>
      </c>
      <c r="G20" s="59">
        <v>3311115</v>
      </c>
      <c r="I20" s="16">
        <f t="shared" si="4"/>
        <v>23</v>
      </c>
      <c r="J20" s="16">
        <f t="shared" si="4"/>
        <v>1622</v>
      </c>
      <c r="K20" s="16">
        <f t="shared" si="4"/>
        <v>6628</v>
      </c>
      <c r="L20" s="16">
        <f t="shared" si="4"/>
        <v>1115</v>
      </c>
      <c r="N20" s="2">
        <f t="shared" si="3"/>
        <v>469023</v>
      </c>
      <c r="O20" s="2">
        <f t="shared" si="3"/>
        <v>1461622</v>
      </c>
      <c r="P20" s="2">
        <f t="shared" si="3"/>
        <v>1996628</v>
      </c>
      <c r="Q20" s="2">
        <f t="shared" si="3"/>
        <v>3311115</v>
      </c>
    </row>
    <row r="21" spans="1:17" ht="30" customHeight="1" thickBot="1">
      <c r="A21" s="127" t="s">
        <v>18</v>
      </c>
      <c r="B21" s="128"/>
      <c r="C21" s="57"/>
      <c r="D21" s="59">
        <v>629080</v>
      </c>
      <c r="E21" s="59">
        <v>928100</v>
      </c>
      <c r="F21" s="59">
        <v>2675000</v>
      </c>
      <c r="G21" s="59">
        <v>2478527</v>
      </c>
      <c r="I21" s="16">
        <f t="shared" si="4"/>
        <v>80</v>
      </c>
      <c r="J21" s="16">
        <f t="shared" si="4"/>
        <v>100</v>
      </c>
      <c r="K21" s="16">
        <f t="shared" si="4"/>
        <v>5000</v>
      </c>
      <c r="L21" s="16">
        <f t="shared" si="4"/>
        <v>8527</v>
      </c>
      <c r="N21" s="2">
        <f t="shared" si="3"/>
        <v>629080</v>
      </c>
      <c r="O21" s="2">
        <f t="shared" si="3"/>
        <v>928100</v>
      </c>
      <c r="P21" s="2">
        <f t="shared" si="3"/>
        <v>2675000</v>
      </c>
      <c r="Q21" s="2">
        <f t="shared" si="3"/>
        <v>2478527</v>
      </c>
    </row>
    <row r="22" spans="1:17" ht="30" customHeight="1" thickBot="1">
      <c r="A22" s="127" t="s">
        <v>19</v>
      </c>
      <c r="B22" s="128"/>
      <c r="C22" s="57"/>
      <c r="D22" s="59">
        <v>2129478</v>
      </c>
      <c r="E22" s="59">
        <v>2608590</v>
      </c>
      <c r="F22" s="59">
        <v>3483691</v>
      </c>
      <c r="G22" s="59">
        <v>6343652</v>
      </c>
      <c r="I22" s="16">
        <f t="shared" si="4"/>
        <v>9478</v>
      </c>
      <c r="J22" s="16">
        <f t="shared" si="4"/>
        <v>8590</v>
      </c>
      <c r="K22" s="16">
        <f t="shared" si="4"/>
        <v>3691</v>
      </c>
      <c r="L22" s="16">
        <f t="shared" si="4"/>
        <v>3652</v>
      </c>
      <c r="N22" s="2">
        <f t="shared" si="3"/>
        <v>2129478</v>
      </c>
      <c r="O22" s="2">
        <f t="shared" si="3"/>
        <v>2608590</v>
      </c>
      <c r="P22" s="2">
        <f t="shared" si="3"/>
        <v>3483691</v>
      </c>
      <c r="Q22" s="2">
        <f t="shared" si="3"/>
        <v>6343652</v>
      </c>
    </row>
    <row r="23" spans="1:17" ht="15" customHeight="1" thickBot="1">
      <c r="A23" s="127" t="s">
        <v>20</v>
      </c>
      <c r="B23" s="128"/>
      <c r="C23" s="57"/>
      <c r="D23" s="59">
        <v>269594</v>
      </c>
      <c r="E23" s="59">
        <v>1051277</v>
      </c>
      <c r="F23" s="59">
        <v>1240877</v>
      </c>
      <c r="G23" s="59">
        <v>1873812</v>
      </c>
      <c r="I23" s="16">
        <f t="shared" si="4"/>
        <v>594</v>
      </c>
      <c r="J23" s="16">
        <f t="shared" si="4"/>
        <v>1277</v>
      </c>
      <c r="K23" s="16">
        <f t="shared" si="4"/>
        <v>877</v>
      </c>
      <c r="L23" s="16">
        <f t="shared" si="4"/>
        <v>3812</v>
      </c>
      <c r="N23" s="2">
        <f t="shared" si="3"/>
        <v>269594</v>
      </c>
      <c r="O23" s="2">
        <f t="shared" si="3"/>
        <v>1051277</v>
      </c>
      <c r="P23" s="2">
        <f t="shared" si="3"/>
        <v>1240877</v>
      </c>
      <c r="Q23" s="2">
        <f t="shared" si="3"/>
        <v>1873812</v>
      </c>
    </row>
    <row r="24" spans="1:17" ht="30" customHeight="1" thickBot="1">
      <c r="A24" s="127" t="s">
        <v>21</v>
      </c>
      <c r="B24" s="128"/>
      <c r="C24" s="57"/>
      <c r="D24" s="59">
        <v>138521</v>
      </c>
      <c r="E24" s="59">
        <v>436286</v>
      </c>
      <c r="F24" s="59">
        <v>547270</v>
      </c>
      <c r="G24" s="59">
        <v>315941</v>
      </c>
      <c r="I24" s="16">
        <f t="shared" si="4"/>
        <v>521</v>
      </c>
      <c r="J24" s="16">
        <f t="shared" si="4"/>
        <v>286</v>
      </c>
      <c r="K24" s="16">
        <f t="shared" si="4"/>
        <v>270</v>
      </c>
      <c r="L24" s="16">
        <f t="shared" si="4"/>
        <v>941</v>
      </c>
      <c r="N24" s="2">
        <f t="shared" si="3"/>
        <v>138521</v>
      </c>
      <c r="O24" s="2">
        <f t="shared" si="3"/>
        <v>436286</v>
      </c>
      <c r="P24" s="2">
        <f t="shared" si="3"/>
        <v>547270</v>
      </c>
      <c r="Q24" s="2">
        <f t="shared" si="3"/>
        <v>315941</v>
      </c>
    </row>
    <row r="25" spans="1:17" ht="15" customHeight="1" thickBot="1">
      <c r="A25" s="137" t="s">
        <v>22</v>
      </c>
      <c r="B25" s="138"/>
      <c r="C25" s="57"/>
      <c r="D25" s="58">
        <v>1227365</v>
      </c>
      <c r="E25" s="58">
        <v>1329221</v>
      </c>
      <c r="F25" s="58">
        <v>1797406</v>
      </c>
      <c r="G25" s="58">
        <v>1554272</v>
      </c>
      <c r="I25" s="16">
        <f t="shared" si="4"/>
        <v>7365</v>
      </c>
      <c r="J25" s="16">
        <f t="shared" si="4"/>
        <v>9221</v>
      </c>
      <c r="K25" s="16">
        <f t="shared" si="4"/>
        <v>7406</v>
      </c>
      <c r="L25" s="16">
        <f t="shared" si="4"/>
        <v>4272</v>
      </c>
      <c r="N25" s="2">
        <f t="shared" si="3"/>
        <v>1227365</v>
      </c>
      <c r="O25" s="2">
        <f t="shared" si="3"/>
        <v>1329221</v>
      </c>
      <c r="P25" s="2">
        <f t="shared" si="3"/>
        <v>1797406</v>
      </c>
      <c r="Q25" s="2">
        <f t="shared" si="3"/>
        <v>1554272</v>
      </c>
    </row>
    <row r="26" spans="1:17" ht="25.5" customHeight="1" thickBot="1">
      <c r="A26" s="127" t="s">
        <v>23</v>
      </c>
      <c r="B26" s="128"/>
      <c r="C26" s="57"/>
      <c r="D26" s="59">
        <v>254678</v>
      </c>
      <c r="E26" s="59">
        <v>439784</v>
      </c>
      <c r="F26" s="59">
        <v>585368</v>
      </c>
      <c r="G26" s="59">
        <v>767485</v>
      </c>
      <c r="I26" s="16">
        <f t="shared" si="4"/>
        <v>678</v>
      </c>
      <c r="J26" s="16">
        <f t="shared" si="4"/>
        <v>784</v>
      </c>
      <c r="K26" s="16">
        <f t="shared" si="4"/>
        <v>368</v>
      </c>
      <c r="L26" s="16">
        <f t="shared" si="4"/>
        <v>485</v>
      </c>
      <c r="N26" s="2">
        <f t="shared" si="3"/>
        <v>254678</v>
      </c>
      <c r="O26" s="2">
        <f t="shared" si="3"/>
        <v>439784</v>
      </c>
      <c r="P26" s="2">
        <f t="shared" si="3"/>
        <v>585368</v>
      </c>
      <c r="Q26" s="2">
        <f t="shared" si="3"/>
        <v>767485</v>
      </c>
    </row>
    <row r="27" spans="1:17" ht="15.75" customHeight="1" thickBot="1">
      <c r="A27" s="127" t="s">
        <v>24</v>
      </c>
      <c r="B27" s="128"/>
      <c r="C27" s="57"/>
      <c r="D27" s="59">
        <v>104795</v>
      </c>
      <c r="E27" s="59">
        <v>91814</v>
      </c>
      <c r="F27" s="59">
        <v>78054</v>
      </c>
      <c r="G27" s="59">
        <v>50051</v>
      </c>
      <c r="I27" s="16">
        <f t="shared" si="4"/>
        <v>795</v>
      </c>
      <c r="J27" s="16">
        <f t="shared" si="4"/>
        <v>14</v>
      </c>
      <c r="K27" s="16">
        <f t="shared" si="4"/>
        <v>54</v>
      </c>
      <c r="L27" s="16">
        <f t="shared" si="4"/>
        <v>51</v>
      </c>
      <c r="N27" s="2">
        <f t="shared" si="3"/>
        <v>104795</v>
      </c>
      <c r="O27" s="2">
        <f t="shared" si="3"/>
        <v>91814</v>
      </c>
      <c r="P27" s="2">
        <f t="shared" si="3"/>
        <v>78054</v>
      </c>
      <c r="Q27" s="2">
        <f t="shared" si="3"/>
        <v>50051</v>
      </c>
    </row>
    <row r="28" spans="1:17" ht="30" customHeight="1" thickBot="1">
      <c r="A28" s="127" t="s">
        <v>25</v>
      </c>
      <c r="B28" s="128"/>
      <c r="C28" s="57"/>
      <c r="D28" s="59">
        <v>781240</v>
      </c>
      <c r="E28" s="59">
        <v>492937</v>
      </c>
      <c r="F28" s="59">
        <v>714784</v>
      </c>
      <c r="G28" s="59">
        <v>377205</v>
      </c>
      <c r="I28" s="16">
        <f t="shared" si="4"/>
        <v>240</v>
      </c>
      <c r="J28" s="16">
        <f t="shared" si="4"/>
        <v>937</v>
      </c>
      <c r="K28" s="16">
        <f t="shared" si="4"/>
        <v>784</v>
      </c>
      <c r="L28" s="16">
        <f t="shared" si="4"/>
        <v>205</v>
      </c>
      <c r="N28" s="2">
        <f t="shared" si="3"/>
        <v>781240</v>
      </c>
      <c r="O28" s="2">
        <f t="shared" si="3"/>
        <v>492937</v>
      </c>
      <c r="P28" s="2">
        <f t="shared" si="3"/>
        <v>714784</v>
      </c>
      <c r="Q28" s="2">
        <f t="shared" si="3"/>
        <v>377205</v>
      </c>
    </row>
    <row r="29" spans="1:17" ht="15" customHeight="1" thickBot="1">
      <c r="A29" s="137" t="s">
        <v>26</v>
      </c>
      <c r="B29" s="138"/>
      <c r="C29" s="57"/>
      <c r="D29" s="58">
        <v>4863062</v>
      </c>
      <c r="E29" s="58">
        <v>7815096</v>
      </c>
      <c r="F29" s="58">
        <v>11740871</v>
      </c>
      <c r="G29" s="58">
        <v>15877318</v>
      </c>
      <c r="I29" s="16">
        <f t="shared" si="4"/>
        <v>3062</v>
      </c>
      <c r="J29" s="16">
        <f t="shared" si="4"/>
        <v>5096</v>
      </c>
      <c r="K29" s="16">
        <f t="shared" si="4"/>
        <v>40871</v>
      </c>
      <c r="L29" s="16">
        <f t="shared" si="4"/>
        <v>77318</v>
      </c>
      <c r="N29" s="2">
        <f t="shared" si="3"/>
        <v>4863062</v>
      </c>
      <c r="O29" s="2">
        <f t="shared" si="3"/>
        <v>7815096</v>
      </c>
      <c r="P29" s="2">
        <f t="shared" si="3"/>
        <v>11740871</v>
      </c>
      <c r="Q29" s="2">
        <f t="shared" si="3"/>
        <v>15877318</v>
      </c>
    </row>
    <row r="30" spans="1:17" ht="15" customHeight="1" thickBot="1">
      <c r="A30" s="137" t="s">
        <v>27</v>
      </c>
      <c r="B30" s="138"/>
      <c r="C30" s="57"/>
      <c r="D30" s="58">
        <v>2153670</v>
      </c>
      <c r="E30" s="58">
        <v>4572560</v>
      </c>
      <c r="F30" s="58">
        <v>5507243</v>
      </c>
      <c r="G30" s="58">
        <v>8570630</v>
      </c>
      <c r="I30" s="16">
        <f t="shared" si="4"/>
        <v>3670</v>
      </c>
      <c r="J30" s="16">
        <f t="shared" si="4"/>
        <v>2560</v>
      </c>
      <c r="K30" s="16">
        <f t="shared" si="4"/>
        <v>7243</v>
      </c>
      <c r="L30" s="16">
        <f t="shared" si="4"/>
        <v>630</v>
      </c>
      <c r="N30" s="2">
        <f t="shared" si="3"/>
        <v>2153670</v>
      </c>
      <c r="O30" s="2">
        <f t="shared" si="3"/>
        <v>4572560</v>
      </c>
      <c r="P30" s="2">
        <f t="shared" si="3"/>
        <v>5507243</v>
      </c>
      <c r="Q30" s="2">
        <f t="shared" si="3"/>
        <v>8570630</v>
      </c>
    </row>
    <row r="31" spans="1:17" ht="15" customHeight="1" thickBot="1">
      <c r="A31" s="127" t="s">
        <v>28</v>
      </c>
      <c r="B31" s="128"/>
      <c r="C31" s="57"/>
      <c r="D31" s="59">
        <v>2139242</v>
      </c>
      <c r="E31" s="59">
        <v>4559133</v>
      </c>
      <c r="F31" s="59">
        <v>5495199</v>
      </c>
      <c r="G31" s="59">
        <v>8559718</v>
      </c>
      <c r="I31" s="16">
        <f t="shared" si="4"/>
        <v>9242</v>
      </c>
      <c r="J31" s="16">
        <f t="shared" si="4"/>
        <v>9133</v>
      </c>
      <c r="K31" s="16">
        <f t="shared" si="4"/>
        <v>5199</v>
      </c>
      <c r="L31" s="16">
        <f t="shared" si="4"/>
        <v>9718</v>
      </c>
      <c r="N31" s="2">
        <f t="shared" si="3"/>
        <v>2139242</v>
      </c>
      <c r="O31" s="2">
        <f t="shared" si="3"/>
        <v>4559133</v>
      </c>
      <c r="P31" s="2">
        <f t="shared" si="3"/>
        <v>5495199</v>
      </c>
      <c r="Q31" s="2">
        <f t="shared" si="3"/>
        <v>8559718</v>
      </c>
    </row>
    <row r="32" spans="1:17" ht="15.75" customHeight="1" thickBot="1">
      <c r="A32" s="127" t="s">
        <v>29</v>
      </c>
      <c r="B32" s="128"/>
      <c r="C32" s="57"/>
      <c r="D32" s="59">
        <v>14428</v>
      </c>
      <c r="E32" s="59">
        <v>13427</v>
      </c>
      <c r="F32" s="59">
        <v>12044</v>
      </c>
      <c r="G32" s="59">
        <v>10912</v>
      </c>
      <c r="I32" s="16">
        <f t="shared" si="4"/>
        <v>28</v>
      </c>
      <c r="J32" s="16">
        <f t="shared" si="4"/>
        <v>27</v>
      </c>
      <c r="K32" s="16">
        <f t="shared" si="4"/>
        <v>44</v>
      </c>
      <c r="L32" s="16">
        <f t="shared" si="4"/>
        <v>12</v>
      </c>
      <c r="N32" s="2">
        <f t="shared" si="3"/>
        <v>14428</v>
      </c>
      <c r="O32" s="2">
        <f t="shared" si="3"/>
        <v>13427</v>
      </c>
      <c r="P32" s="2">
        <f t="shared" si="3"/>
        <v>12044</v>
      </c>
      <c r="Q32" s="2">
        <f t="shared" si="3"/>
        <v>10912</v>
      </c>
    </row>
    <row r="33" spans="1:18" ht="15" customHeight="1" thickBot="1">
      <c r="A33" s="137" t="s">
        <v>30</v>
      </c>
      <c r="B33" s="138"/>
      <c r="C33" s="57"/>
      <c r="D33" s="58">
        <v>2527241</v>
      </c>
      <c r="E33" s="58">
        <v>3242536</v>
      </c>
      <c r="F33" s="58">
        <v>6233628</v>
      </c>
      <c r="G33" s="58">
        <v>7306688</v>
      </c>
      <c r="I33" s="16">
        <f t="shared" si="4"/>
        <v>7241</v>
      </c>
      <c r="J33" s="16">
        <f t="shared" si="4"/>
        <v>2536</v>
      </c>
      <c r="K33" s="16">
        <f t="shared" si="4"/>
        <v>3628</v>
      </c>
      <c r="L33" s="16">
        <f t="shared" si="4"/>
        <v>6688</v>
      </c>
      <c r="N33" s="2">
        <f t="shared" si="3"/>
        <v>2527241</v>
      </c>
      <c r="O33" s="2">
        <f t="shared" si="3"/>
        <v>3242536</v>
      </c>
      <c r="P33" s="2">
        <f t="shared" si="3"/>
        <v>6233628</v>
      </c>
      <c r="Q33" s="2">
        <f t="shared" si="3"/>
        <v>7306688</v>
      </c>
      <c r="R33" s="16"/>
    </row>
    <row r="34" spans="1:18" ht="30" customHeight="1" thickBot="1">
      <c r="A34" s="127" t="s">
        <v>31</v>
      </c>
      <c r="B34" s="128"/>
      <c r="C34" s="57"/>
      <c r="D34" s="59">
        <v>422000</v>
      </c>
      <c r="E34" s="59">
        <v>468575</v>
      </c>
      <c r="F34" s="59">
        <v>770500</v>
      </c>
      <c r="G34" s="59">
        <v>770500</v>
      </c>
      <c r="I34" s="16">
        <f t="shared" si="4"/>
        <v>0</v>
      </c>
      <c r="J34" s="16">
        <f t="shared" si="4"/>
        <v>575</v>
      </c>
      <c r="K34" s="16">
        <f t="shared" si="4"/>
        <v>500</v>
      </c>
      <c r="L34" s="16">
        <f t="shared" si="4"/>
        <v>500</v>
      </c>
      <c r="N34" s="2">
        <f t="shared" si="3"/>
        <v>422000</v>
      </c>
      <c r="O34" s="2">
        <f t="shared" si="3"/>
        <v>468575</v>
      </c>
      <c r="P34" s="2">
        <f t="shared" si="3"/>
        <v>770500</v>
      </c>
      <c r="Q34" s="2">
        <f t="shared" si="3"/>
        <v>770500</v>
      </c>
    </row>
    <row r="35" spans="1:18" ht="30" customHeight="1" thickBot="1">
      <c r="A35" s="127" t="s">
        <v>32</v>
      </c>
      <c r="B35" s="128"/>
      <c r="C35" s="57"/>
      <c r="D35" s="59">
        <v>869140</v>
      </c>
      <c r="E35" s="59">
        <v>1385224</v>
      </c>
      <c r="F35" s="59">
        <v>2958550</v>
      </c>
      <c r="G35" s="59">
        <v>2958550</v>
      </c>
      <c r="I35" s="16">
        <f t="shared" si="4"/>
        <v>140</v>
      </c>
      <c r="J35" s="16">
        <f t="shared" si="4"/>
        <v>5224</v>
      </c>
      <c r="K35" s="16">
        <f t="shared" si="4"/>
        <v>8550</v>
      </c>
      <c r="L35" s="16">
        <f t="shared" si="4"/>
        <v>8550</v>
      </c>
      <c r="N35" s="2">
        <f t="shared" si="3"/>
        <v>869140</v>
      </c>
      <c r="O35" s="2">
        <f t="shared" si="3"/>
        <v>1385224</v>
      </c>
      <c r="P35" s="2">
        <f t="shared" si="3"/>
        <v>2958550</v>
      </c>
      <c r="Q35" s="2">
        <f t="shared" si="3"/>
        <v>2958550</v>
      </c>
    </row>
    <row r="36" spans="1:18" ht="37.5" customHeight="1" thickBot="1">
      <c r="A36" s="127" t="s">
        <v>33</v>
      </c>
      <c r="B36" s="128"/>
      <c r="C36" s="57"/>
      <c r="D36" s="59">
        <v>560148</v>
      </c>
      <c r="E36" s="59">
        <v>639053</v>
      </c>
      <c r="F36" s="59">
        <v>1435367</v>
      </c>
      <c r="G36" s="59">
        <v>1741481</v>
      </c>
      <c r="I36" s="16">
        <f t="shared" si="4"/>
        <v>148</v>
      </c>
      <c r="J36" s="16">
        <f t="shared" si="4"/>
        <v>53</v>
      </c>
      <c r="K36" s="16">
        <f t="shared" si="4"/>
        <v>5367</v>
      </c>
      <c r="L36" s="16">
        <f t="shared" si="4"/>
        <v>1481</v>
      </c>
      <c r="N36" s="2">
        <f t="shared" si="3"/>
        <v>560148</v>
      </c>
      <c r="O36" s="2">
        <f t="shared" si="3"/>
        <v>639053</v>
      </c>
      <c r="P36" s="2">
        <f t="shared" si="3"/>
        <v>1435367</v>
      </c>
      <c r="Q36" s="2">
        <f t="shared" si="3"/>
        <v>1741481</v>
      </c>
    </row>
    <row r="37" spans="1:18" ht="30" customHeight="1" thickBot="1">
      <c r="A37" s="137" t="s">
        <v>34</v>
      </c>
      <c r="B37" s="138"/>
      <c r="C37" s="57"/>
      <c r="D37" s="58">
        <v>182151</v>
      </c>
      <c r="E37" s="62"/>
      <c r="F37" s="62"/>
      <c r="G37" s="62"/>
      <c r="I37" s="16">
        <f t="shared" si="4"/>
        <v>151</v>
      </c>
      <c r="J37" s="16" t="e">
        <f t="shared" si="4"/>
        <v>#VALUE!</v>
      </c>
      <c r="K37" s="16" t="e">
        <f t="shared" si="4"/>
        <v>#VALUE!</v>
      </c>
      <c r="L37" s="16" t="e">
        <f t="shared" si="4"/>
        <v>#VALUE!</v>
      </c>
      <c r="N37" s="2">
        <f t="shared" si="3"/>
        <v>182151</v>
      </c>
      <c r="O37" s="2">
        <f t="shared" si="3"/>
        <v>0</v>
      </c>
      <c r="P37" s="2">
        <f t="shared" si="3"/>
        <v>0</v>
      </c>
      <c r="Q37" s="2">
        <f t="shared" si="3"/>
        <v>0</v>
      </c>
    </row>
    <row r="38" spans="1:18" ht="30" customHeight="1" thickBot="1">
      <c r="A38" s="137" t="s">
        <v>35</v>
      </c>
      <c r="B38" s="138"/>
      <c r="C38" s="57"/>
      <c r="D38" s="58">
        <v>4863062</v>
      </c>
      <c r="E38" s="58">
        <v>7815096</v>
      </c>
      <c r="F38" s="58">
        <v>11740871</v>
      </c>
      <c r="G38" s="58">
        <v>15877318</v>
      </c>
      <c r="I38" s="16">
        <f t="shared" si="4"/>
        <v>3062</v>
      </c>
      <c r="J38" s="16">
        <f t="shared" si="4"/>
        <v>5096</v>
      </c>
      <c r="K38" s="16">
        <f t="shared" si="4"/>
        <v>40871</v>
      </c>
      <c r="L38" s="16">
        <f t="shared" si="4"/>
        <v>77318</v>
      </c>
      <c r="N38" s="2">
        <f t="shared" si="3"/>
        <v>4863062</v>
      </c>
      <c r="O38" s="2">
        <f t="shared" si="3"/>
        <v>7815096</v>
      </c>
      <c r="P38" s="2">
        <f t="shared" si="3"/>
        <v>11740871</v>
      </c>
      <c r="Q38" s="2">
        <f t="shared" si="3"/>
        <v>15877318</v>
      </c>
    </row>
    <row r="39" spans="1:18">
      <c r="A39" t="s">
        <v>1729</v>
      </c>
      <c r="B39"/>
      <c r="C39"/>
      <c r="D39"/>
      <c r="E39"/>
      <c r="F39"/>
      <c r="G39"/>
    </row>
  </sheetData>
  <mergeCells count="37">
    <mergeCell ref="A7:B7"/>
    <mergeCell ref="A1:C2"/>
    <mergeCell ref="A3:B3"/>
    <mergeCell ref="A4:B4"/>
    <mergeCell ref="A5:B5"/>
    <mergeCell ref="A6:B6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G17"/>
    <mergeCell ref="A18:C18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8:B38"/>
    <mergeCell ref="A32:B32"/>
    <mergeCell ref="A33:B33"/>
    <mergeCell ref="A34:B34"/>
    <mergeCell ref="A35:B35"/>
    <mergeCell ref="A36:B36"/>
    <mergeCell ref="A37:B37"/>
  </mergeCells>
  <pageMargins left="0.7" right="0.7" top="0.75" bottom="0.75" header="0.3" footer="0.3"/>
  <pageSetup orientation="portrait" horizont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workbookViewId="0">
      <pane xSplit="3" ySplit="1" topLeftCell="F2" activePane="bottomRight" state="frozen"/>
      <selection activeCell="K59" sqref="K59"/>
      <selection pane="topRight" activeCell="K59" sqref="K59"/>
      <selection pane="bottomLeft" activeCell="K59" sqref="K59"/>
      <selection pane="bottomRight" activeCell="K59" sqref="K59"/>
    </sheetView>
  </sheetViews>
  <sheetFormatPr defaultColWidth="8.85546875" defaultRowHeight="15"/>
  <cols>
    <col min="1" max="1" width="11.42578125" style="15" customWidth="1"/>
    <col min="2" max="3" width="8.85546875" style="15"/>
    <col min="4" max="6" width="15.42578125" style="15" bestFit="1" customWidth="1"/>
    <col min="7" max="7" width="16.140625" style="15" bestFit="1" customWidth="1"/>
    <col min="8" max="8" width="12.85546875" style="15" customWidth="1"/>
    <col min="9" max="9" width="11.42578125" style="15" customWidth="1"/>
    <col min="10" max="10" width="8.85546875" style="15"/>
    <col min="11" max="11" width="16.140625" style="15" customWidth="1"/>
    <col min="12" max="14" width="15.42578125" style="15" bestFit="1" customWidth="1"/>
    <col min="15" max="15" width="8.85546875" style="15"/>
    <col min="16" max="19" width="13.140625" style="1" bestFit="1" customWidth="1"/>
    <col min="20" max="23" width="12.140625" style="1" bestFit="1" customWidth="1"/>
    <col min="24" max="24" width="8.85546875" style="15"/>
    <col min="25" max="32" width="14.140625" style="15" bestFit="1" customWidth="1"/>
    <col min="33" max="16384" width="8.85546875" style="15"/>
  </cols>
  <sheetData>
    <row r="1" spans="1:32" ht="49.5" customHeight="1">
      <c r="A1" s="129" t="s">
        <v>0</v>
      </c>
      <c r="B1" s="130"/>
      <c r="C1" s="131"/>
      <c r="D1" s="55" t="s">
        <v>1424</v>
      </c>
      <c r="E1" s="55" t="s">
        <v>1573</v>
      </c>
      <c r="F1" s="55" t="s">
        <v>1611</v>
      </c>
      <c r="G1" s="55" t="s">
        <v>1612</v>
      </c>
      <c r="H1" s="143" t="s">
        <v>0</v>
      </c>
      <c r="I1" s="130"/>
      <c r="J1" s="131"/>
      <c r="K1" s="55" t="s">
        <v>1425</v>
      </c>
      <c r="L1" s="55" t="s">
        <v>1421</v>
      </c>
      <c r="M1" s="55" t="s">
        <v>1422</v>
      </c>
      <c r="N1" s="55" t="s">
        <v>1423</v>
      </c>
      <c r="P1" s="1" t="str">
        <f>REPLACE(D1,11,27,"")</f>
        <v>Quý 3/2017</v>
      </c>
      <c r="Q1" s="1" t="str">
        <f>REPLACE(E1,11,27,"")</f>
        <v>Quý 4/2017</v>
      </c>
      <c r="R1" s="1" t="str">
        <f>REPLACE(F1,11,27,"")</f>
        <v>Quý 1/2018</v>
      </c>
      <c r="S1" s="1" t="str">
        <f>REPLACE(G1,11,27,"")</f>
        <v>Quý 2/2018</v>
      </c>
      <c r="T1" s="1" t="str">
        <f>REPLACE(K1,11,27,"")</f>
        <v>Quý 3/2016</v>
      </c>
      <c r="U1" s="1" t="str">
        <f>REPLACE(L1,11,27,"")</f>
        <v>Quý 4/2016</v>
      </c>
      <c r="V1" s="1" t="str">
        <f>REPLACE(M1,11,27,"")</f>
        <v>Quý 1/2017</v>
      </c>
      <c r="W1" s="1" t="str">
        <f>REPLACE(N1,11,27,"")</f>
        <v>Quý 2/2017</v>
      </c>
      <c r="Y1" s="3" t="str">
        <f>T1</f>
        <v>Quý 3/2016</v>
      </c>
      <c r="Z1" s="3" t="str">
        <f>U1</f>
        <v>Quý 4/2016</v>
      </c>
      <c r="AA1" s="3" t="str">
        <f>V1</f>
        <v>Quý 1/2017</v>
      </c>
      <c r="AB1" s="3" t="str">
        <f>W1</f>
        <v>Quý 2/2017</v>
      </c>
      <c r="AC1" s="3" t="str">
        <f>P1</f>
        <v>Quý 3/2017</v>
      </c>
      <c r="AD1" s="3" t="str">
        <f>Q1</f>
        <v>Quý 4/2017</v>
      </c>
      <c r="AE1" s="3" t="str">
        <f>R1</f>
        <v>Quý 1/2018</v>
      </c>
      <c r="AF1" s="3" t="str">
        <f>S1</f>
        <v>Quý 2/2018</v>
      </c>
    </row>
    <row r="2" spans="1:32" ht="49.5" customHeight="1" thickBot="1">
      <c r="A2" s="132"/>
      <c r="B2" s="133"/>
      <c r="C2" s="134"/>
      <c r="D2" s="56" t="s">
        <v>1670</v>
      </c>
      <c r="E2" s="56" t="s">
        <v>1671</v>
      </c>
      <c r="F2" s="56" t="s">
        <v>1672</v>
      </c>
      <c r="G2" s="56" t="s">
        <v>1669</v>
      </c>
      <c r="H2" s="144"/>
      <c r="I2" s="133"/>
      <c r="J2" s="134"/>
      <c r="K2" s="56" t="s">
        <v>1670</v>
      </c>
      <c r="L2" s="56" t="s">
        <v>1671</v>
      </c>
      <c r="M2" s="56" t="s">
        <v>1672</v>
      </c>
      <c r="N2" s="56" t="s">
        <v>1669</v>
      </c>
      <c r="Y2" s="3"/>
      <c r="Z2" s="3"/>
      <c r="AA2" s="3"/>
      <c r="AB2" s="3"/>
      <c r="AC2" s="3"/>
      <c r="AD2" s="3"/>
      <c r="AE2" s="3"/>
      <c r="AF2" s="3"/>
    </row>
    <row r="3" spans="1:32" ht="61.5" customHeight="1" thickBot="1">
      <c r="A3" s="135" t="s">
        <v>1</v>
      </c>
      <c r="B3" s="136"/>
      <c r="C3" s="57"/>
      <c r="D3" s="58">
        <v>7640855</v>
      </c>
      <c r="E3" s="58">
        <v>8968175</v>
      </c>
      <c r="F3" s="58">
        <v>4311469</v>
      </c>
      <c r="G3" s="58">
        <v>8301625</v>
      </c>
      <c r="H3" s="135" t="s">
        <v>1</v>
      </c>
      <c r="I3" s="136"/>
      <c r="J3" s="57"/>
      <c r="K3" s="58">
        <v>5316662</v>
      </c>
      <c r="L3" s="58">
        <v>7321030</v>
      </c>
      <c r="M3" s="58">
        <v>4361300</v>
      </c>
      <c r="N3" s="58">
        <v>6183123</v>
      </c>
      <c r="P3" s="2">
        <f>REPLACE(D3,1,3,"")/1</f>
        <v>855</v>
      </c>
      <c r="Q3" s="2">
        <f t="shared" ref="Q3:S16" si="0">REPLACE(E3,1,3,"")/1</f>
        <v>8175</v>
      </c>
      <c r="R3" s="2">
        <f t="shared" si="0"/>
        <v>1469</v>
      </c>
      <c r="S3" s="2">
        <f t="shared" si="0"/>
        <v>1625</v>
      </c>
      <c r="T3" s="2">
        <f>REPLACE(K3,1,3,"")/1</f>
        <v>6662</v>
      </c>
      <c r="U3" s="2">
        <f t="shared" ref="U3:W16" si="1">REPLACE(L3,1,3,"")/1</f>
        <v>1030</v>
      </c>
      <c r="V3" s="2">
        <f t="shared" si="1"/>
        <v>1300</v>
      </c>
      <c r="W3" s="2">
        <f t="shared" si="1"/>
        <v>3123</v>
      </c>
      <c r="Y3" s="3">
        <f>K3</f>
        <v>5316662</v>
      </c>
      <c r="Z3" s="3">
        <f t="shared" ref="Z3:AB17" si="2">L3</f>
        <v>7321030</v>
      </c>
      <c r="AA3" s="3">
        <f t="shared" si="2"/>
        <v>4361300</v>
      </c>
      <c r="AB3" s="3">
        <f t="shared" si="2"/>
        <v>6183123</v>
      </c>
      <c r="AC3" s="3">
        <f>D3</f>
        <v>7640855</v>
      </c>
      <c r="AD3" s="3">
        <f t="shared" ref="AD3:AF17" si="3">E3</f>
        <v>8968175</v>
      </c>
      <c r="AE3" s="3">
        <f t="shared" si="3"/>
        <v>4311469</v>
      </c>
      <c r="AF3" s="3">
        <f t="shared" si="3"/>
        <v>8301625</v>
      </c>
    </row>
    <row r="4" spans="1:32" ht="15" customHeight="1" thickBot="1">
      <c r="A4" s="127" t="s">
        <v>2</v>
      </c>
      <c r="B4" s="128"/>
      <c r="C4" s="57"/>
      <c r="D4" s="59">
        <v>7072761</v>
      </c>
      <c r="E4" s="59">
        <v>8398960</v>
      </c>
      <c r="F4" s="59">
        <v>4025791</v>
      </c>
      <c r="G4" s="59">
        <v>7737681</v>
      </c>
      <c r="H4" s="127" t="s">
        <v>2</v>
      </c>
      <c r="I4" s="128"/>
      <c r="J4" s="57"/>
      <c r="K4" s="59">
        <v>4857190</v>
      </c>
      <c r="L4" s="59">
        <v>6712127</v>
      </c>
      <c r="M4" s="59">
        <v>3979471</v>
      </c>
      <c r="N4" s="59">
        <v>5686049</v>
      </c>
      <c r="P4" s="2">
        <f t="shared" ref="P4:P16" si="4">REPLACE(D4,1,3,"")/1</f>
        <v>2761</v>
      </c>
      <c r="Q4" s="2">
        <f t="shared" si="0"/>
        <v>8960</v>
      </c>
      <c r="R4" s="2">
        <f t="shared" si="0"/>
        <v>5791</v>
      </c>
      <c r="S4" s="2">
        <f t="shared" si="0"/>
        <v>7681</v>
      </c>
      <c r="T4" s="2">
        <f t="shared" ref="T4:U16" si="5">REPLACE(K4,1,3,"")/1</f>
        <v>7190</v>
      </c>
      <c r="U4" s="2">
        <f t="shared" si="5"/>
        <v>2127</v>
      </c>
      <c r="V4" s="2">
        <f t="shared" si="1"/>
        <v>9471</v>
      </c>
      <c r="W4" s="2">
        <f t="shared" si="1"/>
        <v>6049</v>
      </c>
      <c r="Y4" s="3">
        <f t="shared" ref="Y4:AB38" si="6">K4</f>
        <v>4857190</v>
      </c>
      <c r="Z4" s="3">
        <f t="shared" si="2"/>
        <v>6712127</v>
      </c>
      <c r="AA4" s="3">
        <f t="shared" si="2"/>
        <v>3979471</v>
      </c>
      <c r="AB4" s="3">
        <f t="shared" si="2"/>
        <v>5686049</v>
      </c>
      <c r="AC4" s="3">
        <f t="shared" ref="AC4:AF38" si="7">D4</f>
        <v>7072761</v>
      </c>
      <c r="AD4" s="3">
        <f t="shared" si="3"/>
        <v>8398960</v>
      </c>
      <c r="AE4" s="3">
        <f t="shared" si="3"/>
        <v>4025791</v>
      </c>
      <c r="AF4" s="3">
        <f t="shared" si="3"/>
        <v>7737681</v>
      </c>
    </row>
    <row r="5" spans="1:32" ht="61.5" customHeight="1" thickBot="1">
      <c r="A5" s="137" t="s">
        <v>3</v>
      </c>
      <c r="B5" s="138"/>
      <c r="C5" s="57"/>
      <c r="D5" s="58">
        <v>568094</v>
      </c>
      <c r="E5" s="58">
        <v>569215</v>
      </c>
      <c r="F5" s="58">
        <v>285678</v>
      </c>
      <c r="G5" s="58">
        <v>563943</v>
      </c>
      <c r="H5" s="137" t="s">
        <v>3</v>
      </c>
      <c r="I5" s="138"/>
      <c r="J5" s="57"/>
      <c r="K5" s="58">
        <v>459471</v>
      </c>
      <c r="L5" s="58">
        <v>608903</v>
      </c>
      <c r="M5" s="58">
        <v>381829</v>
      </c>
      <c r="N5" s="58">
        <v>497074</v>
      </c>
      <c r="P5" s="2">
        <f t="shared" si="4"/>
        <v>94</v>
      </c>
      <c r="Q5" s="2">
        <f t="shared" si="0"/>
        <v>215</v>
      </c>
      <c r="R5" s="2">
        <f t="shared" si="0"/>
        <v>678</v>
      </c>
      <c r="S5" s="2">
        <f t="shared" si="0"/>
        <v>943</v>
      </c>
      <c r="T5" s="2">
        <f t="shared" si="5"/>
        <v>471</v>
      </c>
      <c r="U5" s="2">
        <f t="shared" si="1"/>
        <v>903</v>
      </c>
      <c r="V5" s="2">
        <f t="shared" si="1"/>
        <v>829</v>
      </c>
      <c r="W5" s="2">
        <f t="shared" si="1"/>
        <v>74</v>
      </c>
      <c r="Y5" s="3">
        <f t="shared" si="6"/>
        <v>459471</v>
      </c>
      <c r="Z5" s="3">
        <f t="shared" si="2"/>
        <v>608903</v>
      </c>
      <c r="AA5" s="3">
        <f t="shared" si="2"/>
        <v>381829</v>
      </c>
      <c r="AB5" s="3">
        <f t="shared" si="2"/>
        <v>497074</v>
      </c>
      <c r="AC5" s="3">
        <f t="shared" si="7"/>
        <v>568094</v>
      </c>
      <c r="AD5" s="3">
        <f t="shared" si="3"/>
        <v>569215</v>
      </c>
      <c r="AE5" s="3">
        <f t="shared" si="3"/>
        <v>285678</v>
      </c>
      <c r="AF5" s="3">
        <f t="shared" si="3"/>
        <v>563943</v>
      </c>
    </row>
    <row r="6" spans="1:32" ht="37.5" customHeight="1" thickBot="1">
      <c r="A6" s="127" t="s">
        <v>4</v>
      </c>
      <c r="B6" s="128"/>
      <c r="C6" s="57"/>
      <c r="D6" s="59">
        <v>86391</v>
      </c>
      <c r="E6" s="59">
        <v>88256</v>
      </c>
      <c r="F6" s="59">
        <v>84029</v>
      </c>
      <c r="G6" s="59">
        <v>79965</v>
      </c>
      <c r="H6" s="127" t="s">
        <v>4</v>
      </c>
      <c r="I6" s="128"/>
      <c r="J6" s="57"/>
      <c r="K6" s="59">
        <v>39599</v>
      </c>
      <c r="L6" s="59">
        <v>59561</v>
      </c>
      <c r="M6" s="59">
        <v>65413</v>
      </c>
      <c r="N6" s="59">
        <v>85217</v>
      </c>
      <c r="P6" s="2">
        <f t="shared" si="4"/>
        <v>91</v>
      </c>
      <c r="Q6" s="2">
        <f t="shared" si="0"/>
        <v>56</v>
      </c>
      <c r="R6" s="2">
        <f t="shared" si="0"/>
        <v>29</v>
      </c>
      <c r="S6" s="2">
        <f t="shared" si="0"/>
        <v>65</v>
      </c>
      <c r="T6" s="2">
        <f t="shared" si="5"/>
        <v>99</v>
      </c>
      <c r="U6" s="2">
        <f t="shared" si="1"/>
        <v>61</v>
      </c>
      <c r="V6" s="2">
        <f t="shared" si="1"/>
        <v>13</v>
      </c>
      <c r="W6" s="2">
        <f t="shared" si="1"/>
        <v>17</v>
      </c>
      <c r="Y6" s="3">
        <f t="shared" si="6"/>
        <v>39599</v>
      </c>
      <c r="Z6" s="3">
        <f t="shared" si="2"/>
        <v>59561</v>
      </c>
      <c r="AA6" s="3">
        <f t="shared" si="2"/>
        <v>65413</v>
      </c>
      <c r="AB6" s="3">
        <f t="shared" si="2"/>
        <v>85217</v>
      </c>
      <c r="AC6" s="3">
        <f t="shared" si="7"/>
        <v>86391</v>
      </c>
      <c r="AD6" s="3">
        <f t="shared" si="3"/>
        <v>88256</v>
      </c>
      <c r="AE6" s="3">
        <f t="shared" si="3"/>
        <v>84029</v>
      </c>
      <c r="AF6" s="3">
        <f t="shared" si="3"/>
        <v>79965</v>
      </c>
    </row>
    <row r="7" spans="1:32" ht="15" customHeight="1" thickBot="1">
      <c r="A7" s="127" t="s">
        <v>5</v>
      </c>
      <c r="B7" s="128"/>
      <c r="C7" s="57"/>
      <c r="D7" s="60">
        <v>11</v>
      </c>
      <c r="E7" s="60">
        <v>14</v>
      </c>
      <c r="F7" s="60">
        <v>3</v>
      </c>
      <c r="G7" s="60">
        <v>43</v>
      </c>
      <c r="H7" s="127" t="s">
        <v>5</v>
      </c>
      <c r="I7" s="128"/>
      <c r="J7" s="57"/>
      <c r="K7" s="60">
        <v>39</v>
      </c>
      <c r="L7" s="60">
        <v>260</v>
      </c>
      <c r="M7" s="60" t="s">
        <v>818</v>
      </c>
      <c r="N7" s="60">
        <v>20</v>
      </c>
      <c r="P7" s="2" t="e">
        <f t="shared" si="4"/>
        <v>#VALUE!</v>
      </c>
      <c r="Q7" s="2" t="e">
        <f t="shared" si="0"/>
        <v>#VALUE!</v>
      </c>
      <c r="R7" s="2" t="e">
        <f t="shared" si="0"/>
        <v>#VALUE!</v>
      </c>
      <c r="S7" s="2" t="e">
        <f t="shared" si="0"/>
        <v>#VALUE!</v>
      </c>
      <c r="T7" s="2" t="e">
        <f t="shared" si="5"/>
        <v>#VALUE!</v>
      </c>
      <c r="U7" s="2" t="e">
        <f t="shared" si="1"/>
        <v>#VALUE!</v>
      </c>
      <c r="V7" s="2" t="e">
        <f t="shared" si="1"/>
        <v>#VALUE!</v>
      </c>
      <c r="W7" s="2" t="e">
        <f t="shared" si="1"/>
        <v>#VALUE!</v>
      </c>
      <c r="Y7" s="3">
        <f t="shared" si="6"/>
        <v>39</v>
      </c>
      <c r="Z7" s="3">
        <f t="shared" si="2"/>
        <v>260</v>
      </c>
      <c r="AA7" s="3" t="str">
        <f t="shared" si="2"/>
        <v>-</v>
      </c>
      <c r="AB7" s="3">
        <f t="shared" si="2"/>
        <v>20</v>
      </c>
      <c r="AC7" s="3">
        <f t="shared" si="7"/>
        <v>11</v>
      </c>
      <c r="AD7" s="3">
        <f t="shared" si="3"/>
        <v>14</v>
      </c>
      <c r="AE7" s="3">
        <f t="shared" si="3"/>
        <v>3</v>
      </c>
      <c r="AF7" s="3">
        <f t="shared" si="3"/>
        <v>43</v>
      </c>
    </row>
    <row r="8" spans="1:32" ht="15.75" customHeight="1" thickBot="1">
      <c r="A8" s="127" t="s">
        <v>6</v>
      </c>
      <c r="B8" s="128"/>
      <c r="C8" s="57"/>
      <c r="D8" s="60"/>
      <c r="E8" s="60"/>
      <c r="F8" s="60"/>
      <c r="G8" s="60"/>
      <c r="H8" s="127" t="s">
        <v>6</v>
      </c>
      <c r="I8" s="128"/>
      <c r="J8" s="57"/>
      <c r="K8" s="60">
        <v>68</v>
      </c>
      <c r="L8" s="60"/>
      <c r="M8" s="60"/>
      <c r="N8" s="60" t="s">
        <v>818</v>
      </c>
      <c r="P8" s="2" t="e">
        <f t="shared" si="4"/>
        <v>#VALUE!</v>
      </c>
      <c r="Q8" s="2" t="e">
        <f t="shared" si="0"/>
        <v>#VALUE!</v>
      </c>
      <c r="R8" s="2" t="e">
        <f t="shared" si="0"/>
        <v>#VALUE!</v>
      </c>
      <c r="S8" s="2" t="e">
        <f t="shared" si="0"/>
        <v>#VALUE!</v>
      </c>
      <c r="T8" s="2" t="e">
        <f t="shared" si="5"/>
        <v>#VALUE!</v>
      </c>
      <c r="U8" s="2" t="e">
        <f t="shared" si="1"/>
        <v>#VALUE!</v>
      </c>
      <c r="V8" s="2" t="e">
        <f t="shared" si="1"/>
        <v>#VALUE!</v>
      </c>
      <c r="W8" s="2" t="e">
        <f t="shared" si="1"/>
        <v>#VALUE!</v>
      </c>
      <c r="Y8" s="3">
        <f t="shared" si="6"/>
        <v>68</v>
      </c>
      <c r="Z8" s="3">
        <f t="shared" si="2"/>
        <v>0</v>
      </c>
      <c r="AA8" s="3">
        <f t="shared" si="2"/>
        <v>0</v>
      </c>
      <c r="AB8" s="3" t="str">
        <f t="shared" si="2"/>
        <v>-</v>
      </c>
      <c r="AC8" s="3">
        <f t="shared" si="7"/>
        <v>0</v>
      </c>
      <c r="AD8" s="3">
        <f t="shared" si="3"/>
        <v>0</v>
      </c>
      <c r="AE8" s="3">
        <f t="shared" si="3"/>
        <v>0</v>
      </c>
      <c r="AF8" s="3">
        <f t="shared" si="3"/>
        <v>0</v>
      </c>
    </row>
    <row r="9" spans="1:32" ht="37.5" customHeight="1" thickBot="1">
      <c r="A9" s="127" t="s">
        <v>7</v>
      </c>
      <c r="B9" s="128"/>
      <c r="C9" s="57"/>
      <c r="D9" s="59">
        <v>87104</v>
      </c>
      <c r="E9" s="59">
        <v>123048</v>
      </c>
      <c r="F9" s="59">
        <v>135519</v>
      </c>
      <c r="G9" s="59">
        <v>124843</v>
      </c>
      <c r="H9" s="127" t="s">
        <v>7</v>
      </c>
      <c r="I9" s="128"/>
      <c r="J9" s="57"/>
      <c r="K9" s="59">
        <v>72209</v>
      </c>
      <c r="L9" s="59">
        <v>121366</v>
      </c>
      <c r="M9" s="59">
        <v>94711</v>
      </c>
      <c r="N9" s="59">
        <v>89710</v>
      </c>
      <c r="P9" s="2">
        <f t="shared" si="4"/>
        <v>4</v>
      </c>
      <c r="Q9" s="2">
        <f t="shared" si="0"/>
        <v>48</v>
      </c>
      <c r="R9" s="2">
        <f t="shared" si="0"/>
        <v>519</v>
      </c>
      <c r="S9" s="2">
        <f t="shared" si="0"/>
        <v>843</v>
      </c>
      <c r="T9" s="2">
        <f t="shared" si="5"/>
        <v>9</v>
      </c>
      <c r="U9" s="2">
        <f t="shared" si="1"/>
        <v>366</v>
      </c>
      <c r="V9" s="2">
        <f t="shared" si="1"/>
        <v>11</v>
      </c>
      <c r="W9" s="2">
        <f t="shared" si="1"/>
        <v>10</v>
      </c>
      <c r="Y9" s="3">
        <f t="shared" si="6"/>
        <v>72209</v>
      </c>
      <c r="Z9" s="3">
        <f t="shared" si="2"/>
        <v>121366</v>
      </c>
      <c r="AA9" s="3">
        <f t="shared" si="2"/>
        <v>94711</v>
      </c>
      <c r="AB9" s="3">
        <f t="shared" si="2"/>
        <v>89710</v>
      </c>
      <c r="AC9" s="3">
        <f t="shared" si="7"/>
        <v>87104</v>
      </c>
      <c r="AD9" s="3">
        <f t="shared" si="3"/>
        <v>123048</v>
      </c>
      <c r="AE9" s="3">
        <f t="shared" si="3"/>
        <v>135519</v>
      </c>
      <c r="AF9" s="3">
        <f t="shared" si="3"/>
        <v>124843</v>
      </c>
    </row>
    <row r="10" spans="1:32" ht="61.5" customHeight="1" thickBot="1">
      <c r="A10" s="137" t="s">
        <v>8</v>
      </c>
      <c r="B10" s="138"/>
      <c r="C10" s="57"/>
      <c r="D10" s="58">
        <v>574536</v>
      </c>
      <c r="E10" s="58">
        <v>554090</v>
      </c>
      <c r="F10" s="58">
        <v>297343</v>
      </c>
      <c r="G10" s="58">
        <v>520353</v>
      </c>
      <c r="H10" s="137" t="s">
        <v>8</v>
      </c>
      <c r="I10" s="138"/>
      <c r="J10" s="57"/>
      <c r="K10" s="58">
        <v>440331</v>
      </c>
      <c r="L10" s="58">
        <v>555720</v>
      </c>
      <c r="M10" s="58">
        <v>356769</v>
      </c>
      <c r="N10" s="58">
        <v>493151</v>
      </c>
      <c r="P10" s="2">
        <f t="shared" si="4"/>
        <v>536</v>
      </c>
      <c r="Q10" s="2">
        <f t="shared" si="0"/>
        <v>90</v>
      </c>
      <c r="R10" s="2">
        <f t="shared" si="0"/>
        <v>343</v>
      </c>
      <c r="S10" s="2">
        <f t="shared" si="0"/>
        <v>353</v>
      </c>
      <c r="T10" s="2">
        <f t="shared" si="5"/>
        <v>331</v>
      </c>
      <c r="U10" s="2">
        <f t="shared" si="1"/>
        <v>720</v>
      </c>
      <c r="V10" s="2">
        <f t="shared" si="1"/>
        <v>769</v>
      </c>
      <c r="W10" s="2">
        <f t="shared" si="1"/>
        <v>151</v>
      </c>
      <c r="Y10" s="3">
        <f t="shared" si="6"/>
        <v>440331</v>
      </c>
      <c r="Z10" s="3">
        <f t="shared" si="2"/>
        <v>555720</v>
      </c>
      <c r="AA10" s="3">
        <f t="shared" si="2"/>
        <v>356769</v>
      </c>
      <c r="AB10" s="3">
        <f t="shared" si="2"/>
        <v>493151</v>
      </c>
      <c r="AC10" s="3">
        <f t="shared" si="7"/>
        <v>574536</v>
      </c>
      <c r="AD10" s="3">
        <f t="shared" si="3"/>
        <v>554090</v>
      </c>
      <c r="AE10" s="3">
        <f t="shared" si="3"/>
        <v>297343</v>
      </c>
      <c r="AF10" s="3">
        <f t="shared" si="3"/>
        <v>520353</v>
      </c>
    </row>
    <row r="11" spans="1:32" ht="15" customHeight="1" thickBot="1">
      <c r="A11" s="127" t="s">
        <v>9</v>
      </c>
      <c r="B11" s="128"/>
      <c r="C11" s="57"/>
      <c r="D11" s="59">
        <v>22444</v>
      </c>
      <c r="E11" s="59">
        <v>17185</v>
      </c>
      <c r="F11" s="59">
        <v>50435</v>
      </c>
      <c r="G11" s="59">
        <v>14488</v>
      </c>
      <c r="H11" s="127" t="s">
        <v>9</v>
      </c>
      <c r="I11" s="128"/>
      <c r="J11" s="57"/>
      <c r="K11" s="59">
        <v>15265</v>
      </c>
      <c r="L11" s="59">
        <v>19012</v>
      </c>
      <c r="M11" s="59">
        <v>18542</v>
      </c>
      <c r="N11" s="59">
        <v>24025</v>
      </c>
      <c r="P11" s="2">
        <f t="shared" si="4"/>
        <v>44</v>
      </c>
      <c r="Q11" s="2">
        <f t="shared" si="0"/>
        <v>85</v>
      </c>
      <c r="R11" s="2">
        <f t="shared" si="0"/>
        <v>35</v>
      </c>
      <c r="S11" s="2">
        <f t="shared" si="0"/>
        <v>88</v>
      </c>
      <c r="T11" s="2">
        <f t="shared" si="5"/>
        <v>65</v>
      </c>
      <c r="U11" s="2">
        <f t="shared" si="1"/>
        <v>12</v>
      </c>
      <c r="V11" s="2">
        <f t="shared" si="1"/>
        <v>42</v>
      </c>
      <c r="W11" s="2">
        <f t="shared" si="1"/>
        <v>25</v>
      </c>
      <c r="Y11" s="3">
        <f t="shared" si="6"/>
        <v>15265</v>
      </c>
      <c r="Z11" s="3">
        <f t="shared" si="2"/>
        <v>19012</v>
      </c>
      <c r="AA11" s="3">
        <f t="shared" si="2"/>
        <v>18542</v>
      </c>
      <c r="AB11" s="3">
        <f t="shared" si="2"/>
        <v>24025</v>
      </c>
      <c r="AC11" s="3">
        <f t="shared" si="7"/>
        <v>22444</v>
      </c>
      <c r="AD11" s="3">
        <f t="shared" si="3"/>
        <v>17185</v>
      </c>
      <c r="AE11" s="3">
        <f t="shared" si="3"/>
        <v>50435</v>
      </c>
      <c r="AF11" s="3">
        <f t="shared" si="3"/>
        <v>14488</v>
      </c>
    </row>
    <row r="12" spans="1:32" ht="45" customHeight="1" thickBot="1">
      <c r="A12" s="127" t="s">
        <v>10</v>
      </c>
      <c r="B12" s="128"/>
      <c r="C12" s="57"/>
      <c r="D12" s="60"/>
      <c r="E12" s="60"/>
      <c r="F12" s="60"/>
      <c r="G12" s="60"/>
      <c r="H12" s="127" t="s">
        <v>10</v>
      </c>
      <c r="I12" s="128"/>
      <c r="J12" s="57"/>
      <c r="K12" s="60"/>
      <c r="L12" s="60"/>
      <c r="M12" s="60"/>
      <c r="N12" s="60" t="s">
        <v>818</v>
      </c>
      <c r="P12" s="2" t="e">
        <f t="shared" si="4"/>
        <v>#VALUE!</v>
      </c>
      <c r="Q12" s="2" t="e">
        <f t="shared" si="0"/>
        <v>#VALUE!</v>
      </c>
      <c r="R12" s="2" t="e">
        <f t="shared" si="0"/>
        <v>#VALUE!</v>
      </c>
      <c r="S12" s="2" t="e">
        <f t="shared" si="0"/>
        <v>#VALUE!</v>
      </c>
      <c r="T12" s="2" t="e">
        <f t="shared" si="5"/>
        <v>#VALUE!</v>
      </c>
      <c r="U12" s="2" t="e">
        <f t="shared" si="1"/>
        <v>#VALUE!</v>
      </c>
      <c r="V12" s="2" t="e">
        <f t="shared" si="1"/>
        <v>#VALUE!</v>
      </c>
      <c r="W12" s="2" t="e">
        <f t="shared" si="1"/>
        <v>#VALUE!</v>
      </c>
      <c r="Y12" s="3">
        <f t="shared" si="6"/>
        <v>0</v>
      </c>
      <c r="Z12" s="3">
        <f t="shared" si="2"/>
        <v>0</v>
      </c>
      <c r="AA12" s="3">
        <f t="shared" si="2"/>
        <v>0</v>
      </c>
      <c r="AB12" s="3" t="str">
        <f t="shared" si="2"/>
        <v>-</v>
      </c>
      <c r="AC12" s="3">
        <f t="shared" si="7"/>
        <v>0</v>
      </c>
      <c r="AD12" s="3">
        <f t="shared" si="3"/>
        <v>0</v>
      </c>
      <c r="AE12" s="3">
        <f t="shared" si="3"/>
        <v>0</v>
      </c>
      <c r="AF12" s="3">
        <f t="shared" si="3"/>
        <v>0</v>
      </c>
    </row>
    <row r="13" spans="1:32" ht="37.5" customHeight="1" thickBot="1">
      <c r="A13" s="137" t="s">
        <v>11</v>
      </c>
      <c r="B13" s="138"/>
      <c r="C13" s="57"/>
      <c r="D13" s="58">
        <v>596980</v>
      </c>
      <c r="E13" s="58">
        <v>571275</v>
      </c>
      <c r="F13" s="58">
        <v>347778</v>
      </c>
      <c r="G13" s="58">
        <v>534841</v>
      </c>
      <c r="H13" s="137" t="s">
        <v>11</v>
      </c>
      <c r="I13" s="138"/>
      <c r="J13" s="57"/>
      <c r="K13" s="58">
        <v>455596</v>
      </c>
      <c r="L13" s="58">
        <v>574732</v>
      </c>
      <c r="M13" s="58">
        <v>375312</v>
      </c>
      <c r="N13" s="58">
        <v>517176</v>
      </c>
      <c r="P13" s="2">
        <f t="shared" si="4"/>
        <v>980</v>
      </c>
      <c r="Q13" s="2">
        <f t="shared" si="0"/>
        <v>275</v>
      </c>
      <c r="R13" s="2">
        <f t="shared" si="0"/>
        <v>778</v>
      </c>
      <c r="S13" s="2">
        <f t="shared" si="0"/>
        <v>841</v>
      </c>
      <c r="T13" s="2">
        <f t="shared" si="5"/>
        <v>596</v>
      </c>
      <c r="U13" s="2">
        <f t="shared" si="1"/>
        <v>732</v>
      </c>
      <c r="V13" s="2">
        <f t="shared" si="1"/>
        <v>312</v>
      </c>
      <c r="W13" s="2">
        <f t="shared" si="1"/>
        <v>176</v>
      </c>
      <c r="Y13" s="3">
        <f t="shared" si="6"/>
        <v>455596</v>
      </c>
      <c r="Z13" s="3">
        <f t="shared" si="2"/>
        <v>574732</v>
      </c>
      <c r="AA13" s="3">
        <f t="shared" si="2"/>
        <v>375312</v>
      </c>
      <c r="AB13" s="3">
        <f t="shared" si="2"/>
        <v>517176</v>
      </c>
      <c r="AC13" s="3">
        <f t="shared" si="7"/>
        <v>596980</v>
      </c>
      <c r="AD13" s="3">
        <f t="shared" si="3"/>
        <v>571275</v>
      </c>
      <c r="AE13" s="3">
        <f t="shared" si="3"/>
        <v>347778</v>
      </c>
      <c r="AF13" s="3">
        <f t="shared" si="3"/>
        <v>534841</v>
      </c>
    </row>
    <row r="14" spans="1:32" ht="49.5" customHeight="1" thickBot="1">
      <c r="A14" s="137" t="s">
        <v>12</v>
      </c>
      <c r="B14" s="138"/>
      <c r="C14" s="57"/>
      <c r="D14" s="58">
        <v>477505</v>
      </c>
      <c r="E14" s="58">
        <v>462127</v>
      </c>
      <c r="F14" s="58">
        <v>290260</v>
      </c>
      <c r="G14" s="58">
        <v>427911</v>
      </c>
      <c r="H14" s="137" t="s">
        <v>12</v>
      </c>
      <c r="I14" s="138"/>
      <c r="J14" s="57"/>
      <c r="K14" s="58">
        <v>365987</v>
      </c>
      <c r="L14" s="58">
        <v>460557</v>
      </c>
      <c r="M14" s="58">
        <v>300649</v>
      </c>
      <c r="N14" s="58">
        <v>412399</v>
      </c>
      <c r="P14" s="2">
        <f t="shared" si="4"/>
        <v>505</v>
      </c>
      <c r="Q14" s="2">
        <f t="shared" si="0"/>
        <v>127</v>
      </c>
      <c r="R14" s="2">
        <f t="shared" si="0"/>
        <v>260</v>
      </c>
      <c r="S14" s="2">
        <f t="shared" si="0"/>
        <v>911</v>
      </c>
      <c r="T14" s="2">
        <f t="shared" si="5"/>
        <v>987</v>
      </c>
      <c r="U14" s="2">
        <f t="shared" si="1"/>
        <v>557</v>
      </c>
      <c r="V14" s="2">
        <f t="shared" si="1"/>
        <v>649</v>
      </c>
      <c r="W14" s="2">
        <f t="shared" si="1"/>
        <v>399</v>
      </c>
      <c r="Y14" s="3">
        <f t="shared" si="6"/>
        <v>365987</v>
      </c>
      <c r="Z14" s="3">
        <f t="shared" si="2"/>
        <v>460557</v>
      </c>
      <c r="AA14" s="3">
        <f t="shared" si="2"/>
        <v>300649</v>
      </c>
      <c r="AB14" s="3">
        <f t="shared" si="2"/>
        <v>412399</v>
      </c>
      <c r="AC14" s="3">
        <f t="shared" si="7"/>
        <v>477505</v>
      </c>
      <c r="AD14" s="3">
        <f t="shared" si="3"/>
        <v>462127</v>
      </c>
      <c r="AE14" s="3">
        <f t="shared" si="3"/>
        <v>290260</v>
      </c>
      <c r="AF14" s="3">
        <f t="shared" si="3"/>
        <v>427911</v>
      </c>
    </row>
    <row r="15" spans="1:32" ht="61.5" customHeight="1" thickBot="1">
      <c r="A15" s="137" t="s">
        <v>13</v>
      </c>
      <c r="B15" s="138"/>
      <c r="C15" s="57"/>
      <c r="D15" s="58">
        <v>477505</v>
      </c>
      <c r="E15" s="58">
        <v>462127</v>
      </c>
      <c r="F15" s="58">
        <v>290260</v>
      </c>
      <c r="G15" s="58">
        <v>427911</v>
      </c>
      <c r="H15" s="137" t="s">
        <v>13</v>
      </c>
      <c r="I15" s="138"/>
      <c r="J15" s="57"/>
      <c r="K15" s="58">
        <v>365987</v>
      </c>
      <c r="L15" s="58">
        <v>460557</v>
      </c>
      <c r="M15" s="58">
        <v>300649</v>
      </c>
      <c r="N15" s="58">
        <v>412399</v>
      </c>
      <c r="P15" s="2">
        <f t="shared" si="4"/>
        <v>505</v>
      </c>
      <c r="Q15" s="2">
        <f t="shared" si="0"/>
        <v>127</v>
      </c>
      <c r="R15" s="2">
        <f t="shared" si="0"/>
        <v>260</v>
      </c>
      <c r="S15" s="2">
        <f t="shared" si="0"/>
        <v>911</v>
      </c>
      <c r="T15" s="2">
        <f t="shared" si="5"/>
        <v>987</v>
      </c>
      <c r="U15" s="2">
        <f t="shared" si="1"/>
        <v>557</v>
      </c>
      <c r="V15" s="2">
        <f t="shared" si="1"/>
        <v>649</v>
      </c>
      <c r="W15" s="2">
        <f t="shared" si="1"/>
        <v>399</v>
      </c>
      <c r="Y15" s="3">
        <f t="shared" si="6"/>
        <v>365987</v>
      </c>
      <c r="Z15" s="3">
        <f t="shared" si="2"/>
        <v>460557</v>
      </c>
      <c r="AA15" s="3">
        <f t="shared" si="2"/>
        <v>300649</v>
      </c>
      <c r="AB15" s="3">
        <f t="shared" si="2"/>
        <v>412399</v>
      </c>
      <c r="AC15" s="3">
        <f t="shared" si="7"/>
        <v>477505</v>
      </c>
      <c r="AD15" s="3">
        <f t="shared" si="3"/>
        <v>462127</v>
      </c>
      <c r="AE15" s="3">
        <f t="shared" si="3"/>
        <v>290260</v>
      </c>
      <c r="AF15" s="3">
        <f t="shared" si="3"/>
        <v>427911</v>
      </c>
    </row>
    <row r="16" spans="1:32" ht="30" customHeight="1" thickBot="1">
      <c r="A16" s="127" t="s">
        <v>14</v>
      </c>
      <c r="B16" s="128"/>
      <c r="C16" s="57"/>
      <c r="D16" s="59">
        <v>5904</v>
      </c>
      <c r="E16" s="59">
        <v>5733</v>
      </c>
      <c r="F16" s="59">
        <v>3529</v>
      </c>
      <c r="G16" s="59">
        <v>5194</v>
      </c>
      <c r="H16" s="127" t="s">
        <v>14</v>
      </c>
      <c r="I16" s="128"/>
      <c r="J16" s="57"/>
      <c r="K16" s="59">
        <v>7346</v>
      </c>
      <c r="L16" s="59">
        <v>6418</v>
      </c>
      <c r="M16" s="59">
        <v>3710</v>
      </c>
      <c r="N16" s="59">
        <v>5089</v>
      </c>
      <c r="P16" s="2">
        <f t="shared" si="4"/>
        <v>4</v>
      </c>
      <c r="Q16" s="2">
        <f t="shared" si="0"/>
        <v>3</v>
      </c>
      <c r="R16" s="2">
        <f t="shared" si="0"/>
        <v>9</v>
      </c>
      <c r="S16" s="2">
        <f t="shared" si="0"/>
        <v>4</v>
      </c>
      <c r="T16" s="2">
        <f t="shared" si="5"/>
        <v>6</v>
      </c>
      <c r="U16" s="2">
        <f t="shared" si="1"/>
        <v>8</v>
      </c>
      <c r="V16" s="2">
        <f t="shared" si="1"/>
        <v>0</v>
      </c>
      <c r="W16" s="2">
        <f t="shared" si="1"/>
        <v>9</v>
      </c>
      <c r="Y16" s="3">
        <f t="shared" si="6"/>
        <v>7346</v>
      </c>
      <c r="Z16" s="3">
        <f t="shared" si="2"/>
        <v>6418</v>
      </c>
      <c r="AA16" s="3">
        <f t="shared" si="2"/>
        <v>3710</v>
      </c>
      <c r="AB16" s="3">
        <f t="shared" si="2"/>
        <v>5089</v>
      </c>
      <c r="AC16" s="3">
        <f t="shared" si="7"/>
        <v>5904</v>
      </c>
      <c r="AD16" s="3">
        <f t="shared" si="3"/>
        <v>5733</v>
      </c>
      <c r="AE16" s="3">
        <f t="shared" si="3"/>
        <v>3529</v>
      </c>
      <c r="AF16" s="3">
        <f t="shared" si="3"/>
        <v>5194</v>
      </c>
    </row>
    <row r="17" spans="1:32" ht="15.75" thickBot="1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P17" s="2">
        <f>D17</f>
        <v>0</v>
      </c>
      <c r="Q17" s="2">
        <f>E17</f>
        <v>0</v>
      </c>
      <c r="R17" s="2">
        <f>F17</f>
        <v>0</v>
      </c>
      <c r="S17" s="2">
        <f>G17</f>
        <v>0</v>
      </c>
      <c r="T17" s="2">
        <f>K17</f>
        <v>0</v>
      </c>
      <c r="U17" s="2">
        <f>L17</f>
        <v>0</v>
      </c>
      <c r="V17" s="2">
        <f>M17</f>
        <v>0</v>
      </c>
      <c r="W17" s="2">
        <f>N17</f>
        <v>0</v>
      </c>
      <c r="Y17" s="3">
        <f t="shared" si="6"/>
        <v>0</v>
      </c>
      <c r="Z17" s="3">
        <f t="shared" si="2"/>
        <v>0</v>
      </c>
      <c r="AA17" s="3">
        <f t="shared" si="2"/>
        <v>0</v>
      </c>
      <c r="AB17" s="3">
        <f t="shared" si="2"/>
        <v>0</v>
      </c>
      <c r="AC17" s="3">
        <f t="shared" si="7"/>
        <v>0</v>
      </c>
      <c r="AD17" s="3">
        <f t="shared" si="3"/>
        <v>0</v>
      </c>
      <c r="AE17" s="3">
        <f t="shared" si="3"/>
        <v>0</v>
      </c>
      <c r="AF17" s="3">
        <f t="shared" si="3"/>
        <v>0</v>
      </c>
    </row>
    <row r="18" spans="1:32" ht="48" customHeight="1" thickBot="1">
      <c r="A18" s="140" t="s">
        <v>15</v>
      </c>
      <c r="B18" s="141"/>
      <c r="C18" s="142"/>
      <c r="D18" s="61" t="s">
        <v>1674</v>
      </c>
      <c r="E18" s="61" t="s">
        <v>1675</v>
      </c>
      <c r="F18" s="61" t="s">
        <v>1676</v>
      </c>
      <c r="G18" s="61" t="s">
        <v>1718</v>
      </c>
      <c r="H18" s="145" t="s">
        <v>15</v>
      </c>
      <c r="I18" s="141"/>
      <c r="J18" s="142"/>
      <c r="K18" s="61" t="s">
        <v>1677</v>
      </c>
      <c r="L18" s="61" t="s">
        <v>1678</v>
      </c>
      <c r="M18" s="61" t="s">
        <v>1679</v>
      </c>
      <c r="N18" s="61" t="s">
        <v>1673</v>
      </c>
      <c r="P18" s="1" t="str">
        <f>REPLACE(D18,11,27,"")</f>
        <v>Quý 3/2017</v>
      </c>
      <c r="Q18" s="1" t="str">
        <f>REPLACE(E18,11,27,"")</f>
        <v>Quý 4/2017</v>
      </c>
      <c r="R18" s="1" t="str">
        <f>REPLACE(F18,11,27,"")</f>
        <v>Quý 1/2018</v>
      </c>
      <c r="S18" s="1" t="str">
        <f>REPLACE(G18,11,27,"")</f>
        <v>Quý 2/2018</v>
      </c>
      <c r="T18" s="1" t="str">
        <f>REPLACE(K18,11,27,"")</f>
        <v>Quý 3/2016</v>
      </c>
      <c r="U18" s="1" t="str">
        <f>REPLACE(L18,11,27,"")</f>
        <v>Quý 4/2016</v>
      </c>
      <c r="V18" s="1" t="str">
        <f>REPLACE(M18,11,27,"")</f>
        <v>Quý 1/2017</v>
      </c>
      <c r="W18" s="1" t="str">
        <f>REPLACE(N18,11,27,"")</f>
        <v>Quý 2/2017</v>
      </c>
      <c r="Y18" s="3" t="str">
        <f>Y1</f>
        <v>Quý 3/2016</v>
      </c>
      <c r="Z18" s="3" t="str">
        <f t="shared" ref="Z18:AF18" si="8">Z1</f>
        <v>Quý 4/2016</v>
      </c>
      <c r="AA18" s="3" t="str">
        <f t="shared" si="8"/>
        <v>Quý 1/2017</v>
      </c>
      <c r="AB18" s="3" t="str">
        <f t="shared" si="8"/>
        <v>Quý 2/2017</v>
      </c>
      <c r="AC18" s="3" t="str">
        <f t="shared" si="8"/>
        <v>Quý 3/2017</v>
      </c>
      <c r="AD18" s="3" t="str">
        <f t="shared" si="8"/>
        <v>Quý 4/2017</v>
      </c>
      <c r="AE18" s="3" t="str">
        <f t="shared" si="8"/>
        <v>Quý 1/2018</v>
      </c>
      <c r="AF18" s="3" t="str">
        <f t="shared" si="8"/>
        <v>Quý 2/2018</v>
      </c>
    </row>
    <row r="19" spans="1:32" ht="15" customHeight="1" thickBot="1">
      <c r="A19" s="135" t="s">
        <v>16</v>
      </c>
      <c r="B19" s="136"/>
      <c r="C19" s="57"/>
      <c r="D19" s="58">
        <v>11923157</v>
      </c>
      <c r="E19" s="58">
        <v>14464271</v>
      </c>
      <c r="F19" s="58">
        <v>12900867</v>
      </c>
      <c r="G19" s="58">
        <v>13910669</v>
      </c>
      <c r="H19" s="135" t="s">
        <v>16</v>
      </c>
      <c r="I19" s="136"/>
      <c r="J19" s="57"/>
      <c r="K19" s="58">
        <v>8115143</v>
      </c>
      <c r="L19" s="58">
        <v>9943076</v>
      </c>
      <c r="M19" s="58">
        <v>10142993</v>
      </c>
      <c r="N19" s="58">
        <v>11457176</v>
      </c>
      <c r="P19" s="2">
        <f t="shared" ref="P19:S38" si="9">REPLACE(D19,1,3,"")/1</f>
        <v>23157</v>
      </c>
      <c r="Q19" s="2">
        <f t="shared" si="9"/>
        <v>64271</v>
      </c>
      <c r="R19" s="2">
        <f t="shared" si="9"/>
        <v>867</v>
      </c>
      <c r="S19" s="2">
        <f t="shared" si="9"/>
        <v>10669</v>
      </c>
      <c r="T19" s="2">
        <f t="shared" ref="T19:W38" si="10">REPLACE(K19,1,3,"")/1</f>
        <v>5143</v>
      </c>
      <c r="U19" s="2">
        <f t="shared" si="10"/>
        <v>3076</v>
      </c>
      <c r="V19" s="2">
        <f t="shared" si="10"/>
        <v>42993</v>
      </c>
      <c r="W19" s="2">
        <f t="shared" si="10"/>
        <v>57176</v>
      </c>
      <c r="Y19" s="3">
        <f t="shared" si="6"/>
        <v>8115143</v>
      </c>
      <c r="Z19" s="3">
        <f t="shared" si="6"/>
        <v>9943076</v>
      </c>
      <c r="AA19" s="3">
        <f t="shared" si="6"/>
        <v>10142993</v>
      </c>
      <c r="AB19" s="3">
        <f t="shared" si="6"/>
        <v>11457176</v>
      </c>
      <c r="AC19" s="3">
        <f t="shared" si="7"/>
        <v>11923157</v>
      </c>
      <c r="AD19" s="3">
        <f t="shared" si="7"/>
        <v>14464271</v>
      </c>
      <c r="AE19" s="3">
        <f t="shared" si="7"/>
        <v>12900867</v>
      </c>
      <c r="AF19" s="3">
        <f t="shared" si="7"/>
        <v>13910669</v>
      </c>
    </row>
    <row r="20" spans="1:32" ht="61.5" customHeight="1" thickBot="1">
      <c r="A20" s="127" t="s">
        <v>17</v>
      </c>
      <c r="B20" s="128"/>
      <c r="C20" s="57"/>
      <c r="D20" s="59">
        <v>2180920</v>
      </c>
      <c r="E20" s="59">
        <v>3311115</v>
      </c>
      <c r="F20" s="59">
        <v>1286980</v>
      </c>
      <c r="G20" s="59">
        <v>586652</v>
      </c>
      <c r="H20" s="127" t="s">
        <v>17</v>
      </c>
      <c r="I20" s="128"/>
      <c r="J20" s="57"/>
      <c r="K20" s="59">
        <v>2139299</v>
      </c>
      <c r="L20" s="59">
        <v>1996628</v>
      </c>
      <c r="M20" s="59">
        <v>1369109</v>
      </c>
      <c r="N20" s="59">
        <v>1786772</v>
      </c>
      <c r="P20" s="2">
        <f t="shared" si="9"/>
        <v>920</v>
      </c>
      <c r="Q20" s="2">
        <f t="shared" si="9"/>
        <v>1115</v>
      </c>
      <c r="R20" s="2">
        <f t="shared" si="9"/>
        <v>6980</v>
      </c>
      <c r="S20" s="2">
        <f t="shared" si="9"/>
        <v>652</v>
      </c>
      <c r="T20" s="2">
        <f t="shared" si="10"/>
        <v>9299</v>
      </c>
      <c r="U20" s="2">
        <f t="shared" si="10"/>
        <v>6628</v>
      </c>
      <c r="V20" s="2">
        <f t="shared" si="10"/>
        <v>9109</v>
      </c>
      <c r="W20" s="2">
        <f t="shared" si="10"/>
        <v>6772</v>
      </c>
      <c r="Y20" s="3">
        <f t="shared" si="6"/>
        <v>2139299</v>
      </c>
      <c r="Z20" s="3">
        <f t="shared" si="6"/>
        <v>1996628</v>
      </c>
      <c r="AA20" s="3">
        <f t="shared" si="6"/>
        <v>1369109</v>
      </c>
      <c r="AB20" s="3">
        <f t="shared" si="6"/>
        <v>1786772</v>
      </c>
      <c r="AC20" s="3">
        <f t="shared" si="7"/>
        <v>2180920</v>
      </c>
      <c r="AD20" s="3">
        <f t="shared" si="7"/>
        <v>3311115</v>
      </c>
      <c r="AE20" s="3">
        <f t="shared" si="7"/>
        <v>1286980</v>
      </c>
      <c r="AF20" s="3">
        <f t="shared" si="7"/>
        <v>586652</v>
      </c>
    </row>
    <row r="21" spans="1:32" ht="30" customHeight="1" thickBot="1">
      <c r="A21" s="127" t="s">
        <v>18</v>
      </c>
      <c r="B21" s="128"/>
      <c r="C21" s="57"/>
      <c r="D21" s="59">
        <v>3188497</v>
      </c>
      <c r="E21" s="59">
        <v>2478527</v>
      </c>
      <c r="F21" s="59">
        <v>3848127</v>
      </c>
      <c r="G21" s="59">
        <v>4134627</v>
      </c>
      <c r="H21" s="127" t="s">
        <v>18</v>
      </c>
      <c r="I21" s="128"/>
      <c r="J21" s="57"/>
      <c r="K21" s="59">
        <v>1742000</v>
      </c>
      <c r="L21" s="59">
        <v>2675000</v>
      </c>
      <c r="M21" s="59">
        <v>3790000</v>
      </c>
      <c r="N21" s="59">
        <v>3885900</v>
      </c>
      <c r="P21" s="2">
        <f t="shared" si="9"/>
        <v>8497</v>
      </c>
      <c r="Q21" s="2">
        <f t="shared" si="9"/>
        <v>8527</v>
      </c>
      <c r="R21" s="2">
        <f t="shared" si="9"/>
        <v>8127</v>
      </c>
      <c r="S21" s="2">
        <f t="shared" si="9"/>
        <v>4627</v>
      </c>
      <c r="T21" s="2">
        <f t="shared" si="10"/>
        <v>2000</v>
      </c>
      <c r="U21" s="2">
        <f t="shared" si="10"/>
        <v>5000</v>
      </c>
      <c r="V21" s="2">
        <f t="shared" si="10"/>
        <v>0</v>
      </c>
      <c r="W21" s="2">
        <f t="shared" si="10"/>
        <v>5900</v>
      </c>
      <c r="Y21" s="3">
        <f t="shared" si="6"/>
        <v>1742000</v>
      </c>
      <c r="Z21" s="3">
        <f t="shared" si="6"/>
        <v>2675000</v>
      </c>
      <c r="AA21" s="3">
        <f t="shared" si="6"/>
        <v>3790000</v>
      </c>
      <c r="AB21" s="3">
        <f t="shared" si="6"/>
        <v>3885900</v>
      </c>
      <c r="AC21" s="3">
        <f t="shared" si="7"/>
        <v>3188497</v>
      </c>
      <c r="AD21" s="3">
        <f t="shared" si="7"/>
        <v>2478527</v>
      </c>
      <c r="AE21" s="3">
        <f t="shared" si="7"/>
        <v>3848127</v>
      </c>
      <c r="AF21" s="3">
        <f t="shared" si="7"/>
        <v>4134627</v>
      </c>
    </row>
    <row r="22" spans="1:32" ht="30" customHeight="1" thickBot="1">
      <c r="A22" s="127" t="s">
        <v>19</v>
      </c>
      <c r="B22" s="128"/>
      <c r="C22" s="57"/>
      <c r="D22" s="59">
        <v>4628296</v>
      </c>
      <c r="E22" s="59">
        <v>6480158</v>
      </c>
      <c r="F22" s="59">
        <v>5151022</v>
      </c>
      <c r="G22" s="59">
        <v>6980041</v>
      </c>
      <c r="H22" s="127" t="s">
        <v>19</v>
      </c>
      <c r="I22" s="128"/>
      <c r="J22" s="57"/>
      <c r="K22" s="59">
        <v>2753735</v>
      </c>
      <c r="L22" s="59">
        <v>3483691</v>
      </c>
      <c r="M22" s="59">
        <v>3436763</v>
      </c>
      <c r="N22" s="59">
        <v>3994429</v>
      </c>
      <c r="P22" s="2">
        <f t="shared" si="9"/>
        <v>8296</v>
      </c>
      <c r="Q22" s="2">
        <f t="shared" si="9"/>
        <v>158</v>
      </c>
      <c r="R22" s="2">
        <f t="shared" si="9"/>
        <v>1022</v>
      </c>
      <c r="S22" s="2">
        <f t="shared" si="9"/>
        <v>41</v>
      </c>
      <c r="T22" s="2">
        <f t="shared" si="10"/>
        <v>3735</v>
      </c>
      <c r="U22" s="2">
        <f t="shared" si="10"/>
        <v>3691</v>
      </c>
      <c r="V22" s="2">
        <f t="shared" si="10"/>
        <v>6763</v>
      </c>
      <c r="W22" s="2">
        <f t="shared" si="10"/>
        <v>4429</v>
      </c>
      <c r="Y22" s="3">
        <f t="shared" si="6"/>
        <v>2753735</v>
      </c>
      <c r="Z22" s="3">
        <f t="shared" si="6"/>
        <v>3483691</v>
      </c>
      <c r="AA22" s="3">
        <f t="shared" si="6"/>
        <v>3436763</v>
      </c>
      <c r="AB22" s="3">
        <f t="shared" si="6"/>
        <v>3994429</v>
      </c>
      <c r="AC22" s="3">
        <f t="shared" si="7"/>
        <v>4628296</v>
      </c>
      <c r="AD22" s="3">
        <f t="shared" si="7"/>
        <v>6480158</v>
      </c>
      <c r="AE22" s="3">
        <f t="shared" si="7"/>
        <v>5151022</v>
      </c>
      <c r="AF22" s="3">
        <f t="shared" si="7"/>
        <v>6980041</v>
      </c>
    </row>
    <row r="23" spans="1:32" ht="15" customHeight="1" thickBot="1">
      <c r="A23" s="127" t="s">
        <v>20</v>
      </c>
      <c r="B23" s="128"/>
      <c r="C23" s="57"/>
      <c r="D23" s="59">
        <v>1664954</v>
      </c>
      <c r="E23" s="59">
        <v>1873812</v>
      </c>
      <c r="F23" s="59">
        <v>2286610</v>
      </c>
      <c r="G23" s="59">
        <v>1907492</v>
      </c>
      <c r="H23" s="127" t="s">
        <v>20</v>
      </c>
      <c r="I23" s="128"/>
      <c r="J23" s="57"/>
      <c r="K23" s="59">
        <v>992171</v>
      </c>
      <c r="L23" s="59">
        <v>1240877</v>
      </c>
      <c r="M23" s="59">
        <v>1269907</v>
      </c>
      <c r="N23" s="59">
        <v>1522789</v>
      </c>
      <c r="P23" s="2">
        <f t="shared" si="9"/>
        <v>4954</v>
      </c>
      <c r="Q23" s="2">
        <f t="shared" si="9"/>
        <v>3812</v>
      </c>
      <c r="R23" s="2">
        <f t="shared" si="9"/>
        <v>6610</v>
      </c>
      <c r="S23" s="2">
        <f t="shared" si="9"/>
        <v>7492</v>
      </c>
      <c r="T23" s="2">
        <f t="shared" si="10"/>
        <v>171</v>
      </c>
      <c r="U23" s="2">
        <f t="shared" si="10"/>
        <v>877</v>
      </c>
      <c r="V23" s="2">
        <f t="shared" si="10"/>
        <v>9907</v>
      </c>
      <c r="W23" s="2">
        <f t="shared" si="10"/>
        <v>2789</v>
      </c>
      <c r="Y23" s="3">
        <f t="shared" si="6"/>
        <v>992171</v>
      </c>
      <c r="Z23" s="3">
        <f t="shared" si="6"/>
        <v>1240877</v>
      </c>
      <c r="AA23" s="3">
        <f t="shared" si="6"/>
        <v>1269907</v>
      </c>
      <c r="AB23" s="3">
        <f t="shared" si="6"/>
        <v>1522789</v>
      </c>
      <c r="AC23" s="3">
        <f t="shared" si="7"/>
        <v>1664954</v>
      </c>
      <c r="AD23" s="3">
        <f t="shared" si="7"/>
        <v>1873812</v>
      </c>
      <c r="AE23" s="3">
        <f t="shared" si="7"/>
        <v>2286610</v>
      </c>
      <c r="AF23" s="3">
        <f t="shared" si="7"/>
        <v>1907492</v>
      </c>
    </row>
    <row r="24" spans="1:32" ht="30" customHeight="1" thickBot="1">
      <c r="A24" s="127" t="s">
        <v>21</v>
      </c>
      <c r="B24" s="128"/>
      <c r="C24" s="57"/>
      <c r="D24" s="59">
        <v>260490</v>
      </c>
      <c r="E24" s="59">
        <v>320659</v>
      </c>
      <c r="F24" s="59">
        <v>328128</v>
      </c>
      <c r="G24" s="59">
        <v>301858</v>
      </c>
      <c r="H24" s="127" t="s">
        <v>21</v>
      </c>
      <c r="I24" s="128"/>
      <c r="J24" s="57"/>
      <c r="K24" s="59">
        <v>487937</v>
      </c>
      <c r="L24" s="59">
        <v>546881</v>
      </c>
      <c r="M24" s="59">
        <v>277214</v>
      </c>
      <c r="N24" s="59">
        <v>267285</v>
      </c>
      <c r="P24" s="2">
        <f t="shared" si="9"/>
        <v>490</v>
      </c>
      <c r="Q24" s="2">
        <f t="shared" si="9"/>
        <v>659</v>
      </c>
      <c r="R24" s="2">
        <f t="shared" si="9"/>
        <v>128</v>
      </c>
      <c r="S24" s="2">
        <f t="shared" si="9"/>
        <v>858</v>
      </c>
      <c r="T24" s="2">
        <f t="shared" si="10"/>
        <v>937</v>
      </c>
      <c r="U24" s="2">
        <f t="shared" si="10"/>
        <v>881</v>
      </c>
      <c r="V24" s="2">
        <f t="shared" si="10"/>
        <v>214</v>
      </c>
      <c r="W24" s="2">
        <f t="shared" si="10"/>
        <v>285</v>
      </c>
      <c r="Y24" s="3">
        <f t="shared" si="6"/>
        <v>487937</v>
      </c>
      <c r="Z24" s="3">
        <f t="shared" si="6"/>
        <v>546881</v>
      </c>
      <c r="AA24" s="3">
        <f t="shared" si="6"/>
        <v>277214</v>
      </c>
      <c r="AB24" s="3">
        <f t="shared" si="6"/>
        <v>267285</v>
      </c>
      <c r="AC24" s="3">
        <f t="shared" si="7"/>
        <v>260490</v>
      </c>
      <c r="AD24" s="3">
        <f t="shared" si="7"/>
        <v>320659</v>
      </c>
      <c r="AE24" s="3">
        <f t="shared" si="7"/>
        <v>328128</v>
      </c>
      <c r="AF24" s="3">
        <f t="shared" si="7"/>
        <v>301858</v>
      </c>
    </row>
    <row r="25" spans="1:32" ht="15" customHeight="1" thickBot="1">
      <c r="A25" s="137" t="s">
        <v>22</v>
      </c>
      <c r="B25" s="138"/>
      <c r="C25" s="57"/>
      <c r="D25" s="58">
        <v>1516015</v>
      </c>
      <c r="E25" s="58">
        <v>1549554</v>
      </c>
      <c r="F25" s="58">
        <v>1576455</v>
      </c>
      <c r="G25" s="58">
        <v>1414838</v>
      </c>
      <c r="H25" s="137" t="s">
        <v>22</v>
      </c>
      <c r="I25" s="138"/>
      <c r="J25" s="57"/>
      <c r="K25" s="58">
        <v>1041522</v>
      </c>
      <c r="L25" s="58">
        <v>1797795</v>
      </c>
      <c r="M25" s="58">
        <v>1370319</v>
      </c>
      <c r="N25" s="58">
        <v>1408302</v>
      </c>
      <c r="P25" s="2">
        <f t="shared" si="9"/>
        <v>6015</v>
      </c>
      <c r="Q25" s="2">
        <f t="shared" si="9"/>
        <v>9554</v>
      </c>
      <c r="R25" s="2">
        <f t="shared" si="9"/>
        <v>6455</v>
      </c>
      <c r="S25" s="2">
        <f t="shared" si="9"/>
        <v>4838</v>
      </c>
      <c r="T25" s="2">
        <f t="shared" si="10"/>
        <v>1522</v>
      </c>
      <c r="U25" s="2">
        <f t="shared" si="10"/>
        <v>7795</v>
      </c>
      <c r="V25" s="2">
        <f t="shared" si="10"/>
        <v>319</v>
      </c>
      <c r="W25" s="2">
        <f t="shared" si="10"/>
        <v>8302</v>
      </c>
      <c r="Y25" s="3">
        <f t="shared" si="6"/>
        <v>1041522</v>
      </c>
      <c r="Z25" s="3">
        <f t="shared" si="6"/>
        <v>1797795</v>
      </c>
      <c r="AA25" s="3">
        <f t="shared" si="6"/>
        <v>1370319</v>
      </c>
      <c r="AB25" s="3">
        <f t="shared" si="6"/>
        <v>1408302</v>
      </c>
      <c r="AC25" s="3">
        <f t="shared" si="7"/>
        <v>1516015</v>
      </c>
      <c r="AD25" s="3">
        <f t="shared" si="7"/>
        <v>1549554</v>
      </c>
      <c r="AE25" s="3">
        <f t="shared" si="7"/>
        <v>1576455</v>
      </c>
      <c r="AF25" s="3">
        <f t="shared" si="7"/>
        <v>1414838</v>
      </c>
    </row>
    <row r="26" spans="1:32" ht="15" customHeight="1" thickBot="1">
      <c r="A26" s="127" t="s">
        <v>23</v>
      </c>
      <c r="B26" s="128"/>
      <c r="C26" s="57"/>
      <c r="D26" s="59">
        <v>742102</v>
      </c>
      <c r="E26" s="59">
        <v>767485</v>
      </c>
      <c r="F26" s="59">
        <v>756394</v>
      </c>
      <c r="G26" s="59">
        <v>733250</v>
      </c>
      <c r="H26" s="127" t="s">
        <v>23</v>
      </c>
      <c r="I26" s="128"/>
      <c r="J26" s="57"/>
      <c r="K26" s="59">
        <v>464835</v>
      </c>
      <c r="L26" s="59">
        <v>585368</v>
      </c>
      <c r="M26" s="59">
        <v>595388</v>
      </c>
      <c r="N26" s="59">
        <v>662388</v>
      </c>
      <c r="P26" s="2">
        <f t="shared" si="9"/>
        <v>102</v>
      </c>
      <c r="Q26" s="2">
        <f t="shared" si="9"/>
        <v>485</v>
      </c>
      <c r="R26" s="2">
        <f t="shared" si="9"/>
        <v>394</v>
      </c>
      <c r="S26" s="2">
        <f t="shared" si="9"/>
        <v>250</v>
      </c>
      <c r="T26" s="2">
        <f t="shared" si="10"/>
        <v>835</v>
      </c>
      <c r="U26" s="2">
        <f t="shared" si="10"/>
        <v>368</v>
      </c>
      <c r="V26" s="2">
        <f t="shared" si="10"/>
        <v>388</v>
      </c>
      <c r="W26" s="2">
        <f t="shared" si="10"/>
        <v>388</v>
      </c>
      <c r="Y26" s="3">
        <f t="shared" si="6"/>
        <v>464835</v>
      </c>
      <c r="Z26" s="3">
        <f t="shared" si="6"/>
        <v>585368</v>
      </c>
      <c r="AA26" s="3">
        <f t="shared" si="6"/>
        <v>595388</v>
      </c>
      <c r="AB26" s="3">
        <f t="shared" si="6"/>
        <v>662388</v>
      </c>
      <c r="AC26" s="3">
        <f t="shared" si="7"/>
        <v>742102</v>
      </c>
      <c r="AD26" s="3">
        <f t="shared" si="7"/>
        <v>767485</v>
      </c>
      <c r="AE26" s="3">
        <f t="shared" si="7"/>
        <v>756394</v>
      </c>
      <c r="AF26" s="3">
        <f t="shared" si="7"/>
        <v>733250</v>
      </c>
    </row>
    <row r="27" spans="1:32" ht="15.75" customHeight="1" thickBot="1">
      <c r="A27" s="127" t="s">
        <v>24</v>
      </c>
      <c r="B27" s="128"/>
      <c r="C27" s="57"/>
      <c r="D27" s="59">
        <v>50676</v>
      </c>
      <c r="E27" s="59">
        <v>50051</v>
      </c>
      <c r="F27" s="59">
        <v>54426</v>
      </c>
      <c r="G27" s="59">
        <v>53737</v>
      </c>
      <c r="H27" s="127" t="s">
        <v>24</v>
      </c>
      <c r="I27" s="128"/>
      <c r="J27" s="57"/>
      <c r="K27" s="59">
        <v>81896</v>
      </c>
      <c r="L27" s="59">
        <v>78054</v>
      </c>
      <c r="M27" s="59">
        <v>51772</v>
      </c>
      <c r="N27" s="59">
        <v>51224</v>
      </c>
      <c r="P27" s="2">
        <f t="shared" si="9"/>
        <v>76</v>
      </c>
      <c r="Q27" s="2">
        <f t="shared" si="9"/>
        <v>51</v>
      </c>
      <c r="R27" s="2">
        <f t="shared" si="9"/>
        <v>26</v>
      </c>
      <c r="S27" s="2">
        <f t="shared" si="9"/>
        <v>37</v>
      </c>
      <c r="T27" s="2">
        <f t="shared" si="10"/>
        <v>96</v>
      </c>
      <c r="U27" s="2">
        <f t="shared" si="10"/>
        <v>54</v>
      </c>
      <c r="V27" s="2">
        <f t="shared" si="10"/>
        <v>72</v>
      </c>
      <c r="W27" s="2">
        <f t="shared" si="10"/>
        <v>24</v>
      </c>
      <c r="Y27" s="3">
        <f t="shared" si="6"/>
        <v>81896</v>
      </c>
      <c r="Z27" s="3">
        <f t="shared" si="6"/>
        <v>78054</v>
      </c>
      <c r="AA27" s="3">
        <f t="shared" si="6"/>
        <v>51772</v>
      </c>
      <c r="AB27" s="3">
        <f t="shared" si="6"/>
        <v>51224</v>
      </c>
      <c r="AC27" s="3">
        <f t="shared" si="7"/>
        <v>50676</v>
      </c>
      <c r="AD27" s="3">
        <f t="shared" si="7"/>
        <v>50051</v>
      </c>
      <c r="AE27" s="3">
        <f t="shared" si="7"/>
        <v>54426</v>
      </c>
      <c r="AF27" s="3">
        <f t="shared" si="7"/>
        <v>53737</v>
      </c>
    </row>
    <row r="28" spans="1:32" ht="30" customHeight="1" thickBot="1">
      <c r="A28" s="127" t="s">
        <v>25</v>
      </c>
      <c r="B28" s="128"/>
      <c r="C28" s="57"/>
      <c r="D28" s="59">
        <v>356413</v>
      </c>
      <c r="E28" s="59">
        <v>377205</v>
      </c>
      <c r="F28" s="59">
        <v>429768</v>
      </c>
      <c r="G28" s="59">
        <v>318115</v>
      </c>
      <c r="H28" s="127" t="s">
        <v>25</v>
      </c>
      <c r="I28" s="128"/>
      <c r="J28" s="57"/>
      <c r="K28" s="59">
        <v>175802</v>
      </c>
      <c r="L28" s="59">
        <v>714784</v>
      </c>
      <c r="M28" s="59">
        <v>298488</v>
      </c>
      <c r="N28" s="59">
        <v>299418</v>
      </c>
      <c r="P28" s="2">
        <f t="shared" si="9"/>
        <v>413</v>
      </c>
      <c r="Q28" s="2">
        <f t="shared" si="9"/>
        <v>205</v>
      </c>
      <c r="R28" s="2">
        <f t="shared" si="9"/>
        <v>768</v>
      </c>
      <c r="S28" s="2">
        <f t="shared" si="9"/>
        <v>115</v>
      </c>
      <c r="T28" s="2">
        <f t="shared" si="10"/>
        <v>802</v>
      </c>
      <c r="U28" s="2">
        <f t="shared" si="10"/>
        <v>784</v>
      </c>
      <c r="V28" s="2">
        <f t="shared" si="10"/>
        <v>488</v>
      </c>
      <c r="W28" s="2">
        <f t="shared" si="10"/>
        <v>418</v>
      </c>
      <c r="Y28" s="3">
        <f t="shared" si="6"/>
        <v>175802</v>
      </c>
      <c r="Z28" s="3">
        <f t="shared" si="6"/>
        <v>714784</v>
      </c>
      <c r="AA28" s="3">
        <f t="shared" si="6"/>
        <v>298488</v>
      </c>
      <c r="AB28" s="3">
        <f t="shared" si="6"/>
        <v>299418</v>
      </c>
      <c r="AC28" s="3">
        <f t="shared" si="7"/>
        <v>356413</v>
      </c>
      <c r="AD28" s="3">
        <f t="shared" si="7"/>
        <v>377205</v>
      </c>
      <c r="AE28" s="3">
        <f t="shared" si="7"/>
        <v>429768</v>
      </c>
      <c r="AF28" s="3">
        <f t="shared" si="7"/>
        <v>318115</v>
      </c>
    </row>
    <row r="29" spans="1:32" ht="15" customHeight="1" thickBot="1">
      <c r="A29" s="137" t="s">
        <v>26</v>
      </c>
      <c r="B29" s="138"/>
      <c r="C29" s="57"/>
      <c r="D29" s="58">
        <v>13439172</v>
      </c>
      <c r="E29" s="58">
        <v>16013825</v>
      </c>
      <c r="F29" s="58">
        <v>14477322</v>
      </c>
      <c r="G29" s="58">
        <v>15325507</v>
      </c>
      <c r="H29" s="137" t="s">
        <v>26</v>
      </c>
      <c r="I29" s="138"/>
      <c r="J29" s="57"/>
      <c r="K29" s="58">
        <v>9156664</v>
      </c>
      <c r="L29" s="58">
        <v>11740871</v>
      </c>
      <c r="M29" s="58">
        <v>11513312</v>
      </c>
      <c r="N29" s="58">
        <v>12865478</v>
      </c>
      <c r="P29" s="2">
        <f t="shared" si="9"/>
        <v>39172</v>
      </c>
      <c r="Q29" s="2">
        <f t="shared" si="9"/>
        <v>13825</v>
      </c>
      <c r="R29" s="2">
        <f t="shared" si="9"/>
        <v>77322</v>
      </c>
      <c r="S29" s="2">
        <f t="shared" si="9"/>
        <v>25507</v>
      </c>
      <c r="T29" s="2">
        <f t="shared" si="10"/>
        <v>6664</v>
      </c>
      <c r="U29" s="2">
        <f t="shared" si="10"/>
        <v>40871</v>
      </c>
      <c r="V29" s="2">
        <f t="shared" si="10"/>
        <v>13312</v>
      </c>
      <c r="W29" s="2">
        <f t="shared" si="10"/>
        <v>65478</v>
      </c>
      <c r="Y29" s="3">
        <f t="shared" si="6"/>
        <v>9156664</v>
      </c>
      <c r="Z29" s="3">
        <f t="shared" si="6"/>
        <v>11740871</v>
      </c>
      <c r="AA29" s="3">
        <f t="shared" si="6"/>
        <v>11513312</v>
      </c>
      <c r="AB29" s="3">
        <f t="shared" si="6"/>
        <v>12865478</v>
      </c>
      <c r="AC29" s="3">
        <f t="shared" si="7"/>
        <v>13439172</v>
      </c>
      <c r="AD29" s="3">
        <f t="shared" si="7"/>
        <v>16013825</v>
      </c>
      <c r="AE29" s="3">
        <f t="shared" si="7"/>
        <v>14477322</v>
      </c>
      <c r="AF29" s="3">
        <f t="shared" si="7"/>
        <v>15325507</v>
      </c>
    </row>
    <row r="30" spans="1:32" ht="15" customHeight="1" thickBot="1">
      <c r="A30" s="137" t="s">
        <v>27</v>
      </c>
      <c r="B30" s="138"/>
      <c r="C30" s="57"/>
      <c r="D30" s="58">
        <v>6594611</v>
      </c>
      <c r="E30" s="58">
        <v>8707137</v>
      </c>
      <c r="F30" s="58">
        <v>6807139</v>
      </c>
      <c r="G30" s="58">
        <v>7717433</v>
      </c>
      <c r="H30" s="137" t="s">
        <v>27</v>
      </c>
      <c r="I30" s="138"/>
      <c r="J30" s="57"/>
      <c r="K30" s="58">
        <v>5128032</v>
      </c>
      <c r="L30" s="58">
        <v>5507390</v>
      </c>
      <c r="M30" s="58">
        <v>4979035</v>
      </c>
      <c r="N30" s="58">
        <v>6479574</v>
      </c>
      <c r="P30" s="2">
        <f t="shared" si="9"/>
        <v>4611</v>
      </c>
      <c r="Q30" s="2">
        <f t="shared" si="9"/>
        <v>7137</v>
      </c>
      <c r="R30" s="2">
        <f t="shared" si="9"/>
        <v>7139</v>
      </c>
      <c r="S30" s="2">
        <f t="shared" si="9"/>
        <v>7433</v>
      </c>
      <c r="T30" s="2">
        <f t="shared" si="10"/>
        <v>8032</v>
      </c>
      <c r="U30" s="2">
        <f t="shared" si="10"/>
        <v>7390</v>
      </c>
      <c r="V30" s="2">
        <f t="shared" si="10"/>
        <v>9035</v>
      </c>
      <c r="W30" s="2">
        <f t="shared" si="10"/>
        <v>9574</v>
      </c>
      <c r="Y30" s="3">
        <f t="shared" si="6"/>
        <v>5128032</v>
      </c>
      <c r="Z30" s="3">
        <f t="shared" si="6"/>
        <v>5507390</v>
      </c>
      <c r="AA30" s="3">
        <f t="shared" si="6"/>
        <v>4979035</v>
      </c>
      <c r="AB30" s="3">
        <f t="shared" si="6"/>
        <v>6479574</v>
      </c>
      <c r="AC30" s="3">
        <f t="shared" si="7"/>
        <v>6594611</v>
      </c>
      <c r="AD30" s="3">
        <f t="shared" si="7"/>
        <v>8707137</v>
      </c>
      <c r="AE30" s="3">
        <f t="shared" si="7"/>
        <v>6807139</v>
      </c>
      <c r="AF30" s="3">
        <f t="shared" si="7"/>
        <v>7717433</v>
      </c>
    </row>
    <row r="31" spans="1:32" ht="15" customHeight="1" thickBot="1">
      <c r="A31" s="127" t="s">
        <v>28</v>
      </c>
      <c r="B31" s="128"/>
      <c r="C31" s="57"/>
      <c r="D31" s="59">
        <v>6583699</v>
      </c>
      <c r="E31" s="59">
        <v>8696225</v>
      </c>
      <c r="F31" s="59">
        <v>6796226</v>
      </c>
      <c r="G31" s="59">
        <v>7706520</v>
      </c>
      <c r="H31" s="127" t="s">
        <v>28</v>
      </c>
      <c r="I31" s="128"/>
      <c r="J31" s="57"/>
      <c r="K31" s="59">
        <v>5115988</v>
      </c>
      <c r="L31" s="59">
        <v>5495345</v>
      </c>
      <c r="M31" s="59">
        <v>4968228</v>
      </c>
      <c r="N31" s="59">
        <v>6468661</v>
      </c>
      <c r="P31" s="2">
        <f t="shared" si="9"/>
        <v>3699</v>
      </c>
      <c r="Q31" s="2">
        <f t="shared" si="9"/>
        <v>6225</v>
      </c>
      <c r="R31" s="2">
        <f t="shared" si="9"/>
        <v>6226</v>
      </c>
      <c r="S31" s="2">
        <f t="shared" si="9"/>
        <v>6520</v>
      </c>
      <c r="T31" s="2">
        <f t="shared" si="10"/>
        <v>5988</v>
      </c>
      <c r="U31" s="2">
        <f t="shared" si="10"/>
        <v>5345</v>
      </c>
      <c r="V31" s="2">
        <f t="shared" si="10"/>
        <v>8228</v>
      </c>
      <c r="W31" s="2">
        <f t="shared" si="10"/>
        <v>8661</v>
      </c>
      <c r="Y31" s="3">
        <f t="shared" si="6"/>
        <v>5115988</v>
      </c>
      <c r="Z31" s="3">
        <f t="shared" si="6"/>
        <v>5495345</v>
      </c>
      <c r="AA31" s="3">
        <f t="shared" si="6"/>
        <v>4968228</v>
      </c>
      <c r="AB31" s="3">
        <f t="shared" si="6"/>
        <v>6468661</v>
      </c>
      <c r="AC31" s="3">
        <f t="shared" si="7"/>
        <v>6583699</v>
      </c>
      <c r="AD31" s="3">
        <f t="shared" si="7"/>
        <v>8696225</v>
      </c>
      <c r="AE31" s="3">
        <f t="shared" si="7"/>
        <v>6796226</v>
      </c>
      <c r="AF31" s="3">
        <f t="shared" si="7"/>
        <v>7706520</v>
      </c>
    </row>
    <row r="32" spans="1:32" ht="15" customHeight="1" thickBot="1">
      <c r="A32" s="127" t="s">
        <v>29</v>
      </c>
      <c r="B32" s="128"/>
      <c r="C32" s="57"/>
      <c r="D32" s="59">
        <v>10912</v>
      </c>
      <c r="E32" s="59">
        <v>10912</v>
      </c>
      <c r="F32" s="59">
        <v>10912</v>
      </c>
      <c r="G32" s="59">
        <v>10912</v>
      </c>
      <c r="H32" s="127" t="s">
        <v>29</v>
      </c>
      <c r="I32" s="128"/>
      <c r="J32" s="57"/>
      <c r="K32" s="59">
        <v>12044</v>
      </c>
      <c r="L32" s="59">
        <v>12044</v>
      </c>
      <c r="M32" s="59">
        <v>10808</v>
      </c>
      <c r="N32" s="59">
        <v>10912</v>
      </c>
      <c r="P32" s="2">
        <f t="shared" si="9"/>
        <v>12</v>
      </c>
      <c r="Q32" s="2">
        <f t="shared" si="9"/>
        <v>12</v>
      </c>
      <c r="R32" s="2">
        <f t="shared" si="9"/>
        <v>12</v>
      </c>
      <c r="S32" s="2">
        <f t="shared" si="9"/>
        <v>12</v>
      </c>
      <c r="T32" s="2">
        <f t="shared" si="10"/>
        <v>44</v>
      </c>
      <c r="U32" s="2">
        <f t="shared" si="10"/>
        <v>44</v>
      </c>
      <c r="V32" s="2">
        <f t="shared" si="10"/>
        <v>8</v>
      </c>
      <c r="W32" s="2">
        <f t="shared" si="10"/>
        <v>12</v>
      </c>
      <c r="Y32" s="3">
        <f t="shared" si="6"/>
        <v>12044</v>
      </c>
      <c r="Z32" s="3">
        <f t="shared" si="6"/>
        <v>12044</v>
      </c>
      <c r="AA32" s="3">
        <f t="shared" si="6"/>
        <v>10808</v>
      </c>
      <c r="AB32" s="3">
        <f t="shared" si="6"/>
        <v>10912</v>
      </c>
      <c r="AC32" s="3">
        <f t="shared" si="7"/>
        <v>10912</v>
      </c>
      <c r="AD32" s="3">
        <f t="shared" si="7"/>
        <v>10912</v>
      </c>
      <c r="AE32" s="3">
        <f t="shared" si="7"/>
        <v>10912</v>
      </c>
      <c r="AF32" s="3">
        <f t="shared" si="7"/>
        <v>10912</v>
      </c>
    </row>
    <row r="33" spans="1:32" ht="15" customHeight="1" thickBot="1">
      <c r="A33" s="137" t="s">
        <v>30</v>
      </c>
      <c r="B33" s="138"/>
      <c r="C33" s="57"/>
      <c r="D33" s="58">
        <v>6844561</v>
      </c>
      <c r="E33" s="58">
        <v>7306688</v>
      </c>
      <c r="F33" s="58">
        <v>7670184</v>
      </c>
      <c r="G33" s="58">
        <v>7608075</v>
      </c>
      <c r="H33" s="137" t="s">
        <v>30</v>
      </c>
      <c r="I33" s="138"/>
      <c r="J33" s="57"/>
      <c r="K33" s="58">
        <v>4028633</v>
      </c>
      <c r="L33" s="58">
        <v>6233482</v>
      </c>
      <c r="M33" s="58">
        <v>6534276</v>
      </c>
      <c r="N33" s="58">
        <v>6385904</v>
      </c>
      <c r="P33" s="2">
        <f t="shared" si="9"/>
        <v>4561</v>
      </c>
      <c r="Q33" s="2">
        <f t="shared" si="9"/>
        <v>6688</v>
      </c>
      <c r="R33" s="2">
        <f t="shared" si="9"/>
        <v>184</v>
      </c>
      <c r="S33" s="2">
        <f t="shared" si="9"/>
        <v>8075</v>
      </c>
      <c r="T33" s="2">
        <f t="shared" si="10"/>
        <v>8633</v>
      </c>
      <c r="U33" s="2">
        <f t="shared" si="10"/>
        <v>3482</v>
      </c>
      <c r="V33" s="2">
        <f t="shared" si="10"/>
        <v>4276</v>
      </c>
      <c r="W33" s="2">
        <f t="shared" si="10"/>
        <v>5904</v>
      </c>
      <c r="Y33" s="3">
        <f t="shared" si="6"/>
        <v>4028633</v>
      </c>
      <c r="Z33" s="3">
        <f t="shared" si="6"/>
        <v>6233482</v>
      </c>
      <c r="AA33" s="3">
        <f t="shared" si="6"/>
        <v>6534276</v>
      </c>
      <c r="AB33" s="3">
        <f t="shared" si="6"/>
        <v>6385904</v>
      </c>
      <c r="AC33" s="3">
        <f t="shared" si="7"/>
        <v>6844561</v>
      </c>
      <c r="AD33" s="3">
        <f t="shared" si="7"/>
        <v>7306688</v>
      </c>
      <c r="AE33" s="3">
        <f t="shared" si="7"/>
        <v>7670184</v>
      </c>
      <c r="AF33" s="3">
        <f t="shared" si="7"/>
        <v>7608075</v>
      </c>
    </row>
    <row r="34" spans="1:32" ht="30" customHeight="1" thickBot="1">
      <c r="A34" s="127" t="s">
        <v>31</v>
      </c>
      <c r="B34" s="128"/>
      <c r="C34" s="57"/>
      <c r="D34" s="59">
        <v>770500</v>
      </c>
      <c r="E34" s="59">
        <v>770500</v>
      </c>
      <c r="F34" s="59">
        <v>783550</v>
      </c>
      <c r="G34" s="59">
        <v>783550</v>
      </c>
      <c r="H34" s="127" t="s">
        <v>31</v>
      </c>
      <c r="I34" s="128"/>
      <c r="J34" s="57"/>
      <c r="K34" s="59">
        <v>491971</v>
      </c>
      <c r="L34" s="59">
        <v>770500</v>
      </c>
      <c r="M34" s="59">
        <v>770500</v>
      </c>
      <c r="N34" s="59">
        <v>770500</v>
      </c>
      <c r="P34" s="2">
        <f t="shared" si="9"/>
        <v>500</v>
      </c>
      <c r="Q34" s="2">
        <f t="shared" si="9"/>
        <v>500</v>
      </c>
      <c r="R34" s="2">
        <f t="shared" si="9"/>
        <v>550</v>
      </c>
      <c r="S34" s="2">
        <f t="shared" si="9"/>
        <v>550</v>
      </c>
      <c r="T34" s="2">
        <f t="shared" si="10"/>
        <v>971</v>
      </c>
      <c r="U34" s="2">
        <f t="shared" si="10"/>
        <v>500</v>
      </c>
      <c r="V34" s="2">
        <f t="shared" si="10"/>
        <v>500</v>
      </c>
      <c r="W34" s="2">
        <f t="shared" si="10"/>
        <v>500</v>
      </c>
      <c r="Y34" s="3">
        <f t="shared" si="6"/>
        <v>491971</v>
      </c>
      <c r="Z34" s="3">
        <f t="shared" si="6"/>
        <v>770500</v>
      </c>
      <c r="AA34" s="3">
        <f t="shared" si="6"/>
        <v>770500</v>
      </c>
      <c r="AB34" s="3">
        <f t="shared" si="6"/>
        <v>770500</v>
      </c>
      <c r="AC34" s="3">
        <f t="shared" si="7"/>
        <v>770500</v>
      </c>
      <c r="AD34" s="3">
        <f t="shared" si="7"/>
        <v>770500</v>
      </c>
      <c r="AE34" s="3">
        <f t="shared" si="7"/>
        <v>783550</v>
      </c>
      <c r="AF34" s="3">
        <f t="shared" si="7"/>
        <v>783550</v>
      </c>
    </row>
    <row r="35" spans="1:32" ht="30" customHeight="1" thickBot="1">
      <c r="A35" s="127" t="s">
        <v>32</v>
      </c>
      <c r="B35" s="128"/>
      <c r="C35" s="57"/>
      <c r="D35" s="59">
        <v>2958550</v>
      </c>
      <c r="E35" s="59">
        <v>2958550</v>
      </c>
      <c r="F35" s="59">
        <v>2997645</v>
      </c>
      <c r="G35" s="59">
        <v>2997645</v>
      </c>
      <c r="H35" s="127" t="s">
        <v>32</v>
      </c>
      <c r="I35" s="128"/>
      <c r="J35" s="57"/>
      <c r="K35" s="59">
        <v>1492788</v>
      </c>
      <c r="L35" s="59">
        <v>2958550</v>
      </c>
      <c r="M35" s="59">
        <v>2958550</v>
      </c>
      <c r="N35" s="59">
        <v>2958550</v>
      </c>
      <c r="P35" s="2">
        <f t="shared" si="9"/>
        <v>8550</v>
      </c>
      <c r="Q35" s="2">
        <f t="shared" si="9"/>
        <v>8550</v>
      </c>
      <c r="R35" s="2">
        <f t="shared" si="9"/>
        <v>7645</v>
      </c>
      <c r="S35" s="2">
        <f t="shared" si="9"/>
        <v>7645</v>
      </c>
      <c r="T35" s="2">
        <f t="shared" si="10"/>
        <v>2788</v>
      </c>
      <c r="U35" s="2">
        <f t="shared" si="10"/>
        <v>8550</v>
      </c>
      <c r="V35" s="2">
        <f t="shared" si="10"/>
        <v>8550</v>
      </c>
      <c r="W35" s="2">
        <f t="shared" si="10"/>
        <v>8550</v>
      </c>
      <c r="Y35" s="3">
        <f t="shared" si="6"/>
        <v>1492788</v>
      </c>
      <c r="Z35" s="3">
        <f t="shared" si="6"/>
        <v>2958550</v>
      </c>
      <c r="AA35" s="3">
        <f t="shared" si="6"/>
        <v>2958550</v>
      </c>
      <c r="AB35" s="3">
        <f t="shared" si="6"/>
        <v>2958550</v>
      </c>
      <c r="AC35" s="3">
        <f t="shared" si="7"/>
        <v>2958550</v>
      </c>
      <c r="AD35" s="3">
        <f t="shared" si="7"/>
        <v>2958550</v>
      </c>
      <c r="AE35" s="3">
        <f t="shared" si="7"/>
        <v>2997645</v>
      </c>
      <c r="AF35" s="3">
        <f t="shared" si="7"/>
        <v>2997645</v>
      </c>
    </row>
    <row r="36" spans="1:32" ht="30" customHeight="1" thickBot="1">
      <c r="A36" s="127" t="s">
        <v>33</v>
      </c>
      <c r="B36" s="128"/>
      <c r="C36" s="57"/>
      <c r="D36" s="59">
        <v>1279354</v>
      </c>
      <c r="E36" s="59">
        <v>1741481</v>
      </c>
      <c r="F36" s="59">
        <v>2031742</v>
      </c>
      <c r="G36" s="59">
        <v>812055</v>
      </c>
      <c r="H36" s="127" t="s">
        <v>33</v>
      </c>
      <c r="I36" s="128"/>
      <c r="J36" s="57"/>
      <c r="K36" s="59">
        <v>974664</v>
      </c>
      <c r="L36" s="59">
        <v>1435221</v>
      </c>
      <c r="M36" s="59">
        <v>1736016</v>
      </c>
      <c r="N36" s="59">
        <v>818850</v>
      </c>
      <c r="P36" s="2">
        <f t="shared" si="9"/>
        <v>9354</v>
      </c>
      <c r="Q36" s="2">
        <f t="shared" si="9"/>
        <v>1481</v>
      </c>
      <c r="R36" s="2">
        <f t="shared" si="9"/>
        <v>1742</v>
      </c>
      <c r="S36" s="2">
        <f t="shared" si="9"/>
        <v>55</v>
      </c>
      <c r="T36" s="2">
        <f t="shared" si="10"/>
        <v>664</v>
      </c>
      <c r="U36" s="2">
        <f t="shared" si="10"/>
        <v>5221</v>
      </c>
      <c r="V36" s="2">
        <f t="shared" si="10"/>
        <v>6016</v>
      </c>
      <c r="W36" s="2">
        <f t="shared" si="10"/>
        <v>850</v>
      </c>
      <c r="Y36" s="3">
        <f t="shared" si="6"/>
        <v>974664</v>
      </c>
      <c r="Z36" s="3">
        <f t="shared" si="6"/>
        <v>1435221</v>
      </c>
      <c r="AA36" s="3">
        <f t="shared" si="6"/>
        <v>1736016</v>
      </c>
      <c r="AB36" s="3">
        <f t="shared" si="6"/>
        <v>818850</v>
      </c>
      <c r="AC36" s="3">
        <f t="shared" si="7"/>
        <v>1279354</v>
      </c>
      <c r="AD36" s="3">
        <f t="shared" si="7"/>
        <v>1741481</v>
      </c>
      <c r="AE36" s="3">
        <f t="shared" si="7"/>
        <v>2031742</v>
      </c>
      <c r="AF36" s="3">
        <f t="shared" si="7"/>
        <v>812055</v>
      </c>
    </row>
    <row r="37" spans="1:32" ht="30" customHeight="1" thickBot="1">
      <c r="A37" s="137" t="s">
        <v>34</v>
      </c>
      <c r="B37" s="138"/>
      <c r="C37" s="57"/>
      <c r="D37" s="62"/>
      <c r="E37" s="62"/>
      <c r="F37" s="62"/>
      <c r="G37" s="62"/>
      <c r="H37" s="137" t="s">
        <v>34</v>
      </c>
      <c r="I37" s="138"/>
      <c r="J37" s="57"/>
      <c r="K37" s="62"/>
      <c r="L37" s="62"/>
      <c r="M37" s="62"/>
      <c r="N37" s="62"/>
      <c r="P37" s="2" t="e">
        <f t="shared" si="9"/>
        <v>#VALUE!</v>
      </c>
      <c r="Q37" s="2" t="e">
        <f t="shared" si="9"/>
        <v>#VALUE!</v>
      </c>
      <c r="R37" s="2" t="e">
        <f t="shared" si="9"/>
        <v>#VALUE!</v>
      </c>
      <c r="S37" s="2" t="e">
        <f t="shared" si="9"/>
        <v>#VALUE!</v>
      </c>
      <c r="T37" s="2" t="e">
        <f t="shared" si="10"/>
        <v>#VALUE!</v>
      </c>
      <c r="U37" s="2" t="e">
        <f t="shared" si="10"/>
        <v>#VALUE!</v>
      </c>
      <c r="V37" s="2" t="e">
        <f t="shared" si="10"/>
        <v>#VALUE!</v>
      </c>
      <c r="W37" s="2" t="e">
        <f t="shared" si="10"/>
        <v>#VALUE!</v>
      </c>
      <c r="Y37" s="3">
        <f t="shared" si="6"/>
        <v>0</v>
      </c>
      <c r="Z37" s="3">
        <f t="shared" si="6"/>
        <v>0</v>
      </c>
      <c r="AA37" s="3">
        <f t="shared" si="6"/>
        <v>0</v>
      </c>
      <c r="AB37" s="3">
        <f t="shared" si="6"/>
        <v>0</v>
      </c>
      <c r="AC37" s="3">
        <f t="shared" si="7"/>
        <v>0</v>
      </c>
      <c r="AD37" s="3">
        <f t="shared" si="7"/>
        <v>0</v>
      </c>
      <c r="AE37" s="3">
        <f t="shared" si="7"/>
        <v>0</v>
      </c>
      <c r="AF37" s="3">
        <f t="shared" si="7"/>
        <v>0</v>
      </c>
    </row>
    <row r="38" spans="1:32" ht="30" customHeight="1" thickBot="1">
      <c r="A38" s="137" t="s">
        <v>35</v>
      </c>
      <c r="B38" s="138"/>
      <c r="C38" s="57"/>
      <c r="D38" s="58">
        <v>13439172</v>
      </c>
      <c r="E38" s="58">
        <v>16013825</v>
      </c>
      <c r="F38" s="58">
        <v>14477322</v>
      </c>
      <c r="G38" s="58">
        <v>15325507</v>
      </c>
      <c r="H38" s="137" t="s">
        <v>35</v>
      </c>
      <c r="I38" s="138"/>
      <c r="J38" s="57"/>
      <c r="K38" s="58">
        <v>9156664</v>
      </c>
      <c r="L38" s="58">
        <v>11740871</v>
      </c>
      <c r="M38" s="58">
        <v>11513312</v>
      </c>
      <c r="N38" s="58">
        <v>12865478</v>
      </c>
      <c r="P38" s="2">
        <f t="shared" si="9"/>
        <v>39172</v>
      </c>
      <c r="Q38" s="2">
        <f t="shared" si="9"/>
        <v>13825</v>
      </c>
      <c r="R38" s="2">
        <f t="shared" si="9"/>
        <v>77322</v>
      </c>
      <c r="S38" s="2">
        <f t="shared" si="9"/>
        <v>25507</v>
      </c>
      <c r="T38" s="2">
        <f t="shared" si="10"/>
        <v>6664</v>
      </c>
      <c r="U38" s="2">
        <f t="shared" si="10"/>
        <v>40871</v>
      </c>
      <c r="V38" s="2">
        <f t="shared" si="10"/>
        <v>13312</v>
      </c>
      <c r="W38" s="2">
        <f t="shared" si="10"/>
        <v>65478</v>
      </c>
      <c r="Y38" s="3">
        <f t="shared" si="6"/>
        <v>9156664</v>
      </c>
      <c r="Z38" s="3">
        <f t="shared" si="6"/>
        <v>11740871</v>
      </c>
      <c r="AA38" s="3">
        <f t="shared" si="6"/>
        <v>11513312</v>
      </c>
      <c r="AB38" s="3">
        <f t="shared" si="6"/>
        <v>12865478</v>
      </c>
      <c r="AC38" s="3">
        <f t="shared" si="7"/>
        <v>13439172</v>
      </c>
      <c r="AD38" s="3">
        <f t="shared" si="7"/>
        <v>16013825</v>
      </c>
      <c r="AE38" s="3">
        <f t="shared" si="7"/>
        <v>14477322</v>
      </c>
      <c r="AF38" s="3">
        <f t="shared" si="7"/>
        <v>15325507</v>
      </c>
    </row>
    <row r="39" spans="1:32">
      <c r="A39" s="15" t="s">
        <v>1725</v>
      </c>
      <c r="H39" t="s">
        <v>1728</v>
      </c>
      <c r="I39"/>
      <c r="J39"/>
      <c r="K39"/>
      <c r="L39"/>
      <c r="M39"/>
      <c r="N39"/>
    </row>
    <row r="40" spans="1:32" ht="48" customHeight="1"/>
    <row r="50" spans="16:23">
      <c r="P50" s="15"/>
      <c r="Q50" s="15"/>
      <c r="R50" s="15"/>
      <c r="S50" s="15"/>
      <c r="T50" s="15"/>
      <c r="U50" s="15"/>
      <c r="V50" s="15"/>
      <c r="W50" s="15"/>
    </row>
    <row r="51" spans="16:23">
      <c r="P51" s="15"/>
      <c r="Q51" s="15"/>
      <c r="R51" s="15"/>
      <c r="S51" s="15"/>
      <c r="T51" s="15"/>
      <c r="U51" s="15"/>
      <c r="V51" s="15"/>
      <c r="W51" s="15"/>
    </row>
    <row r="52" spans="16:23">
      <c r="P52" s="15"/>
      <c r="Q52" s="15"/>
      <c r="R52" s="15"/>
      <c r="S52" s="15"/>
      <c r="T52" s="15"/>
      <c r="U52" s="15"/>
      <c r="V52" s="15"/>
      <c r="W52" s="15"/>
    </row>
    <row r="53" spans="16:23" ht="15" customHeight="1">
      <c r="P53" s="15"/>
      <c r="Q53" s="15"/>
      <c r="R53" s="15"/>
      <c r="S53" s="15"/>
      <c r="T53" s="15"/>
      <c r="U53" s="15"/>
      <c r="V53" s="15"/>
      <c r="W53" s="15"/>
    </row>
  </sheetData>
  <mergeCells count="74">
    <mergeCell ref="A1:C2"/>
    <mergeCell ref="H1:J2"/>
    <mergeCell ref="A3:B3"/>
    <mergeCell ref="H3:I3"/>
    <mergeCell ref="A4:B4"/>
    <mergeCell ref="H4:I4"/>
    <mergeCell ref="A5:B5"/>
    <mergeCell ref="H5:I5"/>
    <mergeCell ref="A6:B6"/>
    <mergeCell ref="H6:I6"/>
    <mergeCell ref="A7:B7"/>
    <mergeCell ref="H7:I7"/>
    <mergeCell ref="A8:B8"/>
    <mergeCell ref="H8:I8"/>
    <mergeCell ref="A9:B9"/>
    <mergeCell ref="H9:I9"/>
    <mergeCell ref="A10:B10"/>
    <mergeCell ref="H10:I10"/>
    <mergeCell ref="A11:B11"/>
    <mergeCell ref="H11:I11"/>
    <mergeCell ref="A12:B12"/>
    <mergeCell ref="H12:I12"/>
    <mergeCell ref="A13:B13"/>
    <mergeCell ref="H13:I13"/>
    <mergeCell ref="A14:B14"/>
    <mergeCell ref="H14:I14"/>
    <mergeCell ref="A15:B15"/>
    <mergeCell ref="H15:I15"/>
    <mergeCell ref="A16:B16"/>
    <mergeCell ref="H16:I16"/>
    <mergeCell ref="A17:G17"/>
    <mergeCell ref="H17:N17"/>
    <mergeCell ref="A18:C18"/>
    <mergeCell ref="H18:J18"/>
    <mergeCell ref="A19:B19"/>
    <mergeCell ref="H19:I19"/>
    <mergeCell ref="A20:B20"/>
    <mergeCell ref="H20:I20"/>
    <mergeCell ref="A21:B21"/>
    <mergeCell ref="H21:I21"/>
    <mergeCell ref="A22:B22"/>
    <mergeCell ref="H22:I22"/>
    <mergeCell ref="A23:B23"/>
    <mergeCell ref="H23:I23"/>
    <mergeCell ref="A24:B24"/>
    <mergeCell ref="H24:I24"/>
    <mergeCell ref="A25:B25"/>
    <mergeCell ref="H25:I25"/>
    <mergeCell ref="A26:B26"/>
    <mergeCell ref="H26:I26"/>
    <mergeCell ref="A27:B27"/>
    <mergeCell ref="H27:I27"/>
    <mergeCell ref="A28:B28"/>
    <mergeCell ref="H28:I28"/>
    <mergeCell ref="A29:B29"/>
    <mergeCell ref="H29:I29"/>
    <mergeCell ref="A30:B30"/>
    <mergeCell ref="H30:I30"/>
    <mergeCell ref="A31:B31"/>
    <mergeCell ref="H31:I31"/>
    <mergeCell ref="A32:B32"/>
    <mergeCell ref="H32:I32"/>
    <mergeCell ref="A33:B33"/>
    <mergeCell ref="H33:I33"/>
    <mergeCell ref="A34:B34"/>
    <mergeCell ref="H34:I34"/>
    <mergeCell ref="A38:B38"/>
    <mergeCell ref="H38:I38"/>
    <mergeCell ref="A35:B35"/>
    <mergeCell ref="H35:I35"/>
    <mergeCell ref="A36:B36"/>
    <mergeCell ref="H36:I36"/>
    <mergeCell ref="A37:B37"/>
    <mergeCell ref="H37:I37"/>
  </mergeCells>
  <pageMargins left="0.7" right="0.7" top="0.75" bottom="0.75" header="0.3" footer="0.3"/>
  <pageSetup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showGridLines="0" zoomScale="90" zoomScaleNormal="90" zoomScalePageLayoutView="90" workbookViewId="0">
      <pane xSplit="2" ySplit="2" topLeftCell="C27" activePane="bottomRight" state="frozen"/>
      <selection activeCell="K58" sqref="K58"/>
      <selection pane="topRight" activeCell="K58" sqref="K58"/>
      <selection pane="bottomLeft" activeCell="K58" sqref="K58"/>
      <selection pane="bottomRight" activeCell="M19" sqref="M19"/>
    </sheetView>
  </sheetViews>
  <sheetFormatPr defaultColWidth="9.140625" defaultRowHeight="12.75"/>
  <cols>
    <col min="1" max="1" width="1.42578125" style="6" customWidth="1"/>
    <col min="2" max="2" width="31.7109375" style="7" bestFit="1" customWidth="1"/>
    <col min="3" max="3" width="7.5703125" style="5" bestFit="1" customWidth="1"/>
    <col min="4" max="5" width="15.85546875" style="9" bestFit="1" customWidth="1"/>
    <col min="6" max="8" width="15.85546875" style="5" bestFit="1" customWidth="1"/>
    <col min="9" max="9" width="20" style="5" bestFit="1" customWidth="1"/>
    <col min="10" max="11" width="15.85546875" style="5" bestFit="1" customWidth="1"/>
    <col min="12" max="16384" width="9.140625" style="5"/>
  </cols>
  <sheetData>
    <row r="1" spans="1:11">
      <c r="C1" s="8" t="s">
        <v>105</v>
      </c>
      <c r="D1" s="106" t="s">
        <v>1713</v>
      </c>
    </row>
    <row r="2" spans="1:11">
      <c r="A2" s="7"/>
      <c r="B2" s="94" t="s">
        <v>539</v>
      </c>
      <c r="C2" s="68" t="s">
        <v>37</v>
      </c>
      <c r="D2" s="68" t="str">
        <f>'Input yearly GAS'!N18</f>
        <v>Năm 2014</v>
      </c>
      <c r="E2" s="68" t="str">
        <f>'Input yearly GAS'!O18</f>
        <v>Năm 2015</v>
      </c>
      <c r="F2" s="68" t="str">
        <f>'Input yearly GAS'!P18</f>
        <v>Năm 2016</v>
      </c>
      <c r="G2" s="68" t="str">
        <f>'Input yearly GAS'!Q18</f>
        <v>Năm 2017</v>
      </c>
      <c r="H2" s="95"/>
      <c r="I2" s="117" t="s">
        <v>1179</v>
      </c>
      <c r="J2" s="117"/>
      <c r="K2" s="117"/>
    </row>
    <row r="3" spans="1:11">
      <c r="A3" s="7"/>
      <c r="B3" s="69"/>
      <c r="C3" s="70"/>
      <c r="D3" s="70"/>
      <c r="E3" s="70"/>
      <c r="F3" s="70"/>
      <c r="G3" s="70"/>
      <c r="H3" s="70"/>
      <c r="I3" s="118"/>
      <c r="J3" s="119"/>
      <c r="K3" s="120"/>
    </row>
    <row r="4" spans="1:11">
      <c r="A4" s="7"/>
      <c r="B4" s="69" t="s">
        <v>540</v>
      </c>
      <c r="C4" s="70" t="s">
        <v>38</v>
      </c>
      <c r="D4" s="71">
        <f>'Input yearly GAS'!N3</f>
        <v>73393403</v>
      </c>
      <c r="E4" s="71">
        <f>'Input yearly GAS'!O3</f>
        <v>64300204</v>
      </c>
      <c r="F4" s="71">
        <f>'Input yearly GAS'!P3</f>
        <v>59076193</v>
      </c>
      <c r="G4" s="71">
        <f>'Input yearly GAS'!Q3</f>
        <v>64522441</v>
      </c>
      <c r="H4" s="70"/>
      <c r="I4" s="121"/>
      <c r="J4" s="122"/>
      <c r="K4" s="123"/>
    </row>
    <row r="5" spans="1:11">
      <c r="A5" s="7"/>
      <c r="B5" s="69" t="s">
        <v>541</v>
      </c>
      <c r="C5" s="69" t="s">
        <v>38</v>
      </c>
      <c r="D5" s="72">
        <f>'Input yearly GAS'!N5</f>
        <v>20148524</v>
      </c>
      <c r="E5" s="72">
        <f>'Input yearly GAS'!O5</f>
        <v>13396595</v>
      </c>
      <c r="F5" s="72">
        <f>'Input yearly GAS'!P5</f>
        <v>11554961</v>
      </c>
      <c r="G5" s="72">
        <f>'Input yearly GAS'!Q5</f>
        <v>15162898</v>
      </c>
      <c r="H5" s="70"/>
      <c r="I5" s="121"/>
      <c r="J5" s="122"/>
      <c r="K5" s="123"/>
    </row>
    <row r="6" spans="1:11">
      <c r="A6" s="7"/>
      <c r="B6" s="69" t="s">
        <v>542</v>
      </c>
      <c r="C6" s="69" t="s">
        <v>38</v>
      </c>
      <c r="D6" s="72">
        <f>'Input yearly GAS'!N15</f>
        <v>14122676</v>
      </c>
      <c r="E6" s="72">
        <f>'Input yearly GAS'!O15</f>
        <v>8533695</v>
      </c>
      <c r="F6" s="72">
        <f>'Input yearly GAS'!P15</f>
        <v>7020153</v>
      </c>
      <c r="G6" s="72">
        <f>'Input yearly GAS'!Q15</f>
        <v>9684864</v>
      </c>
      <c r="H6" s="70"/>
      <c r="I6" s="121"/>
      <c r="J6" s="122"/>
      <c r="K6" s="123"/>
    </row>
    <row r="7" spans="1:11">
      <c r="A7" s="7"/>
      <c r="B7" s="69" t="s">
        <v>543</v>
      </c>
      <c r="C7" s="69" t="s">
        <v>38</v>
      </c>
      <c r="D7" s="72">
        <f>'Input yearly GAS'!N33</f>
        <v>35981405</v>
      </c>
      <c r="E7" s="72">
        <f>'Input yearly GAS'!O33</f>
        <v>42889063</v>
      </c>
      <c r="F7" s="72">
        <f>'Input yearly GAS'!P33</f>
        <v>40843848</v>
      </c>
      <c r="G7" s="72">
        <f>'Input yearly GAS'!Q33</f>
        <v>43271509</v>
      </c>
      <c r="H7" s="70"/>
      <c r="I7" s="121"/>
      <c r="J7" s="122"/>
      <c r="K7" s="123"/>
    </row>
    <row r="8" spans="1:11">
      <c r="A8" s="7"/>
      <c r="B8" s="69" t="s">
        <v>544</v>
      </c>
      <c r="C8" s="70" t="s">
        <v>38</v>
      </c>
      <c r="D8" s="71">
        <f>'Input yearly GAS'!N29</f>
        <v>53791407</v>
      </c>
      <c r="E8" s="71">
        <f>'Input yearly GAS'!O29</f>
        <v>56714606</v>
      </c>
      <c r="F8" s="71">
        <f>'Input yearly GAS'!P29</f>
        <v>56753854</v>
      </c>
      <c r="G8" s="71">
        <f>'Input yearly GAS'!Q29</f>
        <v>61889343</v>
      </c>
      <c r="H8" s="70"/>
      <c r="I8" s="121"/>
      <c r="J8" s="122"/>
      <c r="K8" s="123"/>
    </row>
    <row r="9" spans="1:11">
      <c r="A9" s="7"/>
      <c r="B9" s="69" t="s">
        <v>545</v>
      </c>
      <c r="C9" s="70" t="s">
        <v>39</v>
      </c>
      <c r="D9" s="71">
        <f>'Input yearly GAS'!N34*1000000/10000</f>
        <v>1895000000</v>
      </c>
      <c r="E9" s="71">
        <f>'Input yearly GAS'!O34*1000000/10000</f>
        <v>1895000000</v>
      </c>
      <c r="F9" s="71">
        <f>'Input yearly GAS'!P34*1000000/10000</f>
        <v>1913950000</v>
      </c>
      <c r="G9" s="71">
        <f>'Input yearly GAS'!Q34*1000000/10000</f>
        <v>1913950000</v>
      </c>
      <c r="H9" s="70"/>
      <c r="I9" s="121"/>
      <c r="J9" s="122"/>
      <c r="K9" s="123"/>
    </row>
    <row r="10" spans="1:11">
      <c r="A10" s="7"/>
      <c r="B10" s="69"/>
      <c r="C10" s="70"/>
      <c r="D10" s="71"/>
      <c r="E10" s="71"/>
      <c r="F10" s="71"/>
      <c r="G10" s="71"/>
      <c r="H10" s="70"/>
      <c r="I10" s="121"/>
      <c r="J10" s="122"/>
      <c r="K10" s="123"/>
    </row>
    <row r="11" spans="1:11">
      <c r="A11" s="7"/>
      <c r="B11" s="69" t="s">
        <v>546</v>
      </c>
      <c r="C11" s="69" t="s">
        <v>36</v>
      </c>
      <c r="D11" s="73">
        <f>D5/D4</f>
        <v>0.2745277256049839</v>
      </c>
      <c r="E11" s="73">
        <f>E5/E4</f>
        <v>0.20834451784943014</v>
      </c>
      <c r="F11" s="73">
        <f>F5/F4</f>
        <v>0.19559420492786325</v>
      </c>
      <c r="G11" s="73">
        <f>G5/G4</f>
        <v>0.23500192746892512</v>
      </c>
      <c r="H11" s="70"/>
      <c r="I11" s="121"/>
      <c r="J11" s="122"/>
      <c r="K11" s="123"/>
    </row>
    <row r="12" spans="1:11">
      <c r="A12" s="7"/>
      <c r="B12" s="69" t="s">
        <v>569</v>
      </c>
      <c r="C12" s="70" t="s">
        <v>36</v>
      </c>
      <c r="D12" s="74">
        <f>D6/D4</f>
        <v>0.19242432456769989</v>
      </c>
      <c r="E12" s="73">
        <f>E6/E4</f>
        <v>0.13271645296801857</v>
      </c>
      <c r="F12" s="73">
        <f>F6/F4</f>
        <v>0.11883218338053707</v>
      </c>
      <c r="G12" s="73">
        <f>G6/G4</f>
        <v>0.15010070682229767</v>
      </c>
      <c r="H12" s="70"/>
      <c r="I12" s="121"/>
      <c r="J12" s="122"/>
      <c r="K12" s="123"/>
    </row>
    <row r="13" spans="1:11">
      <c r="A13" s="7"/>
      <c r="B13" s="69" t="s">
        <v>41</v>
      </c>
      <c r="C13" s="70" t="s">
        <v>40</v>
      </c>
      <c r="D13" s="71">
        <f>D6*1000000/D9</f>
        <v>7452.5994722955147</v>
      </c>
      <c r="E13" s="72">
        <f>E6*1000000/E9</f>
        <v>4503.2691292875988</v>
      </c>
      <c r="F13" s="72">
        <f>F6*1000000/F9</f>
        <v>3667.8873533791375</v>
      </c>
      <c r="G13" s="72">
        <f>G6*1000000/G9</f>
        <v>5060.1447268737429</v>
      </c>
      <c r="H13" s="70"/>
      <c r="I13" s="121"/>
      <c r="J13" s="122"/>
      <c r="K13" s="123"/>
    </row>
    <row r="14" spans="1:11">
      <c r="A14" s="7"/>
      <c r="B14" s="69" t="s">
        <v>547</v>
      </c>
      <c r="C14" s="70"/>
      <c r="D14" s="71">
        <f>D7*1000000/D9</f>
        <v>18987.548812664907</v>
      </c>
      <c r="E14" s="72">
        <f>E7*1000000/E9</f>
        <v>22632.75092348285</v>
      </c>
      <c r="F14" s="72">
        <f>F7*1000000/F9</f>
        <v>21340.080984351735</v>
      </c>
      <c r="G14" s="72">
        <f>G7*1000000/G9</f>
        <v>22608.484547663211</v>
      </c>
      <c r="H14" s="70"/>
      <c r="I14" s="121"/>
      <c r="J14" s="122"/>
      <c r="K14" s="123"/>
    </row>
    <row r="15" spans="1:11">
      <c r="A15" s="7"/>
      <c r="B15" s="75" t="s">
        <v>548</v>
      </c>
      <c r="C15" s="70"/>
      <c r="D15" s="71"/>
      <c r="E15" s="72"/>
      <c r="F15" s="72"/>
      <c r="G15" s="72"/>
      <c r="H15" s="70"/>
      <c r="I15" s="121"/>
      <c r="J15" s="122"/>
      <c r="K15" s="123"/>
    </row>
    <row r="16" spans="1:11">
      <c r="A16" s="7"/>
      <c r="B16" s="69" t="s">
        <v>540</v>
      </c>
      <c r="C16" s="76" t="s">
        <v>36</v>
      </c>
      <c r="D16" s="77"/>
      <c r="E16" s="78">
        <f>(E4-D4)/ABS(D4)</f>
        <v>-0.12389668046867917</v>
      </c>
      <c r="F16" s="78">
        <f>(F4-E4)/ABS(E4)</f>
        <v>-8.124408127849797E-2</v>
      </c>
      <c r="G16" s="78">
        <f>(G4-F4)/ABS(F4)</f>
        <v>9.2190233043622158E-2</v>
      </c>
      <c r="H16" s="70"/>
      <c r="I16" s="121"/>
      <c r="J16" s="122"/>
      <c r="K16" s="123"/>
    </row>
    <row r="17" spans="1:12">
      <c r="A17" s="7"/>
      <c r="B17" s="69" t="s">
        <v>542</v>
      </c>
      <c r="C17" s="79" t="s">
        <v>36</v>
      </c>
      <c r="D17" s="69"/>
      <c r="E17" s="78">
        <f>(E6-D6)/ABS(D6)</f>
        <v>-0.39574518313668033</v>
      </c>
      <c r="F17" s="78">
        <f>(F6-E6)/ABS(E6)</f>
        <v>-0.17736068608029698</v>
      </c>
      <c r="G17" s="78">
        <f>(G6-F6)/ABS(F6)</f>
        <v>0.37958018863691434</v>
      </c>
      <c r="H17" s="70"/>
      <c r="I17" s="121"/>
      <c r="J17" s="122"/>
      <c r="K17" s="123"/>
    </row>
    <row r="18" spans="1:12">
      <c r="A18" s="7"/>
      <c r="B18" s="69" t="s">
        <v>41</v>
      </c>
      <c r="C18" s="76" t="s">
        <v>36</v>
      </c>
      <c r="D18" s="77"/>
      <c r="E18" s="78">
        <f>(E13-D13)/ABS(D13)</f>
        <v>-0.39574518313668033</v>
      </c>
      <c r="F18" s="78">
        <f>(F13-E13)/ABS(E13)</f>
        <v>-0.18550562978247223</v>
      </c>
      <c r="G18" s="78">
        <f>(G13-F13)/ABS(F13)</f>
        <v>0.37958018863691434</v>
      </c>
      <c r="H18" s="70"/>
      <c r="I18" s="121"/>
      <c r="J18" s="122"/>
      <c r="K18" s="123"/>
    </row>
    <row r="19" spans="1:12">
      <c r="A19" s="7"/>
      <c r="B19" s="80" t="s">
        <v>549</v>
      </c>
      <c r="C19" s="79"/>
      <c r="D19" s="69"/>
      <c r="E19" s="74"/>
      <c r="F19" s="74"/>
      <c r="G19" s="74"/>
      <c r="H19" s="70"/>
      <c r="I19" s="124"/>
      <c r="J19" s="125"/>
      <c r="K19" s="126"/>
    </row>
    <row r="20" spans="1:12">
      <c r="A20" s="7"/>
      <c r="B20" s="69" t="s">
        <v>42</v>
      </c>
      <c r="C20" s="81" t="s">
        <v>36</v>
      </c>
      <c r="D20" s="70"/>
      <c r="E20" s="74">
        <f>E6/AVERAGE(D7:E7)</f>
        <v>0.2163977269667019</v>
      </c>
      <c r="F20" s="74">
        <f>F6/AVERAGE(E7:F7)</f>
        <v>0.16767965943522495</v>
      </c>
      <c r="G20" s="74">
        <f>G6/AVERAGE(F7:G7)</f>
        <v>0.23027576284316312</v>
      </c>
      <c r="H20" s="70"/>
      <c r="I20" s="117" t="s">
        <v>1180</v>
      </c>
      <c r="J20" s="117"/>
      <c r="K20" s="117"/>
    </row>
    <row r="21" spans="1:12">
      <c r="A21" s="7"/>
      <c r="B21" s="69" t="s">
        <v>43</v>
      </c>
      <c r="C21" s="81" t="s">
        <v>36</v>
      </c>
      <c r="D21" s="70"/>
      <c r="E21" s="74">
        <f>E6/AVERAGE(D8:E8)</f>
        <v>0.15444761363347712</v>
      </c>
      <c r="F21" s="74">
        <f>F6/AVERAGE(E8:F8)</f>
        <v>0.12373752142225249</v>
      </c>
      <c r="G21" s="74">
        <f>G6/AVERAGE(F8:G8)</f>
        <v>0.16326033426088477</v>
      </c>
      <c r="H21" s="70"/>
      <c r="I21" s="82" t="s">
        <v>1181</v>
      </c>
      <c r="J21" s="82">
        <v>2018</v>
      </c>
      <c r="K21" s="82" t="s">
        <v>1183</v>
      </c>
    </row>
    <row r="22" spans="1:12">
      <c r="A22" s="7"/>
      <c r="B22" s="75" t="s">
        <v>550</v>
      </c>
      <c r="C22" s="81"/>
      <c r="D22" s="70"/>
      <c r="E22" s="74"/>
      <c r="F22" s="74"/>
      <c r="G22" s="74"/>
      <c r="H22" s="70"/>
      <c r="I22" s="70" t="s">
        <v>1182</v>
      </c>
      <c r="J22" s="97">
        <v>55726000</v>
      </c>
      <c r="K22" s="83">
        <f>(K30+J30)/J22</f>
        <v>0.68533149696730433</v>
      </c>
    </row>
    <row r="23" spans="1:12">
      <c r="A23" s="7"/>
      <c r="B23" s="69" t="s">
        <v>551</v>
      </c>
      <c r="C23" s="81" t="s">
        <v>36</v>
      </c>
      <c r="D23" s="74">
        <f>1-D7/D8</f>
        <v>0.3310938120655591</v>
      </c>
      <c r="E23" s="74">
        <f>1-E7/E8</f>
        <v>0.24377394070232983</v>
      </c>
      <c r="F23" s="74">
        <f>1-F7/F8</f>
        <v>0.28033349065598256</v>
      </c>
      <c r="G23" s="74">
        <f>1-G7/G8</f>
        <v>0.3008245539139105</v>
      </c>
      <c r="H23" s="70"/>
      <c r="I23" s="70" t="s">
        <v>1184</v>
      </c>
      <c r="J23" s="97">
        <v>6429000</v>
      </c>
      <c r="K23" s="83">
        <f>(K32+J32)/J23</f>
        <v>0.89130642401617666</v>
      </c>
    </row>
    <row r="24" spans="1:12">
      <c r="A24" s="7"/>
      <c r="B24" s="69" t="s">
        <v>552</v>
      </c>
      <c r="C24" s="81" t="s">
        <v>36</v>
      </c>
      <c r="D24" s="74">
        <f>D8/D7-1</f>
        <v>0.49497794763711989</v>
      </c>
      <c r="E24" s="74">
        <f>E8/E7-1</f>
        <v>0.32235591157587185</v>
      </c>
      <c r="F24" s="74">
        <f>F8/F7-1</f>
        <v>0.38953249458767947</v>
      </c>
      <c r="G24" s="74">
        <f>G8/G7-1</f>
        <v>0.43025617618280898</v>
      </c>
      <c r="H24" s="70"/>
      <c r="I24" s="70" t="s">
        <v>1367</v>
      </c>
      <c r="J24" s="71">
        <v>8036000</v>
      </c>
      <c r="K24" s="70"/>
    </row>
    <row r="25" spans="1:12">
      <c r="A25" s="7"/>
      <c r="B25" s="69" t="s">
        <v>553</v>
      </c>
      <c r="C25" s="81" t="s">
        <v>40</v>
      </c>
      <c r="D25" s="84">
        <f>'Input yearly GAS'!N19/'Input yearly GAS'!N31</f>
        <v>3.1370233952472208</v>
      </c>
      <c r="E25" s="84">
        <f>'Input yearly GAS'!O19/'Input yearly GAS'!O31</f>
        <v>3.7561900320769412</v>
      </c>
      <c r="F25" s="84">
        <f>'Input yearly GAS'!P19/'Input yearly GAS'!P31</f>
        <v>3.6158713743895081</v>
      </c>
      <c r="G25" s="84">
        <f>'Input yearly GAS'!Q19/'Input yearly GAS'!Q31</f>
        <v>3.5060126574738169</v>
      </c>
      <c r="H25" s="70"/>
      <c r="I25" s="70" t="s">
        <v>1721</v>
      </c>
      <c r="J25" s="85">
        <v>0.4</v>
      </c>
      <c r="K25" s="70"/>
    </row>
    <row r="26" spans="1:12">
      <c r="A26" s="7"/>
      <c r="B26" s="69" t="s">
        <v>554</v>
      </c>
      <c r="C26" s="81" t="s">
        <v>40</v>
      </c>
      <c r="D26" s="84">
        <f>('Input yearly GAS'!N19-'Input yearly GAS'!N23)/'Input yearly GAS'!N31</f>
        <v>2.9616989805995781</v>
      </c>
      <c r="E26" s="84">
        <f>('Input yearly GAS'!O19-'Input yearly GAS'!O23)/'Input yearly GAS'!O31</f>
        <v>3.6215375270885586</v>
      </c>
      <c r="F26" s="84">
        <f>('Input yearly GAS'!P19-'Input yearly GAS'!P23)/'Input yearly GAS'!P31</f>
        <v>3.475254114948592</v>
      </c>
      <c r="G26" s="84">
        <f>('Input yearly GAS'!Q19-'Input yearly GAS'!Q23)/'Input yearly GAS'!Q31</f>
        <v>3.3552241634617306</v>
      </c>
      <c r="H26" s="70"/>
      <c r="I26" s="70"/>
      <c r="J26" s="70"/>
      <c r="K26" s="70"/>
    </row>
    <row r="27" spans="1:12">
      <c r="A27" s="7"/>
      <c r="B27" s="69"/>
      <c r="C27" s="81"/>
      <c r="D27" s="70"/>
      <c r="E27" s="70"/>
      <c r="F27" s="70"/>
      <c r="G27" s="70"/>
      <c r="H27" s="70"/>
      <c r="I27" s="70"/>
      <c r="J27" s="70"/>
      <c r="K27" s="70"/>
    </row>
    <row r="28" spans="1:12">
      <c r="A28" s="7"/>
      <c r="B28" s="96" t="s">
        <v>567</v>
      </c>
      <c r="C28" s="96" t="s">
        <v>37</v>
      </c>
      <c r="D28" s="96" t="str">
        <f>'Input quaterly GAS'!Y1</f>
        <v>Quý 3/2016</v>
      </c>
      <c r="E28" s="96" t="str">
        <f>'Input quaterly GAS'!Z1</f>
        <v>Quý 4/2016</v>
      </c>
      <c r="F28" s="96" t="str">
        <f>'Input quaterly GAS'!AA1</f>
        <v>Quý 1/2017</v>
      </c>
      <c r="G28" s="96" t="str">
        <f>'Input quaterly GAS'!AB1</f>
        <v>Quý 2/2017</v>
      </c>
      <c r="H28" s="96" t="str">
        <f>'Input quaterly GAS'!AC1</f>
        <v>Quý 3/2017</v>
      </c>
      <c r="I28" s="96" t="str">
        <f>'Input quaterly GAS'!AD1</f>
        <v>Quý 4/2017</v>
      </c>
      <c r="J28" s="96" t="str">
        <f>'Input quaterly GAS'!AE1</f>
        <v>Quý 1/2018</v>
      </c>
      <c r="K28" s="96" t="str">
        <f>'Input quaterly GAS'!AF1</f>
        <v>Quý 2/2018</v>
      </c>
    </row>
    <row r="29" spans="1:12">
      <c r="A29" s="7"/>
      <c r="B29" s="69"/>
      <c r="C29" s="70"/>
      <c r="D29" s="70"/>
      <c r="E29" s="70"/>
      <c r="F29" s="70"/>
      <c r="G29" s="70"/>
      <c r="H29" s="70"/>
      <c r="I29" s="70"/>
      <c r="J29" s="70"/>
      <c r="K29" s="70"/>
    </row>
    <row r="30" spans="1:12">
      <c r="A30" s="7"/>
      <c r="B30" s="69" t="s">
        <v>540</v>
      </c>
      <c r="C30" s="70" t="s">
        <v>38</v>
      </c>
      <c r="D30" s="86">
        <f>'Input quaterly GAS'!Y3</f>
        <v>13787161</v>
      </c>
      <c r="E30" s="86">
        <f>'Input quaterly GAS'!Z3</f>
        <v>15662687</v>
      </c>
      <c r="F30" s="86">
        <f>'Input quaterly GAS'!AA3</f>
        <v>16257396</v>
      </c>
      <c r="G30" s="86">
        <f>'Input quaterly GAS'!AB3</f>
        <v>16316096</v>
      </c>
      <c r="H30" s="86">
        <f>'Input quaterly GAS'!AC3</f>
        <v>15084734</v>
      </c>
      <c r="I30" s="86">
        <f>'Input quaterly GAS'!AD3</f>
        <v>17080564</v>
      </c>
      <c r="J30" s="86">
        <f>'Input quaterly GAS'!AE3</f>
        <v>18162317</v>
      </c>
      <c r="K30" s="86">
        <f>'Input quaterly GAS'!AF3</f>
        <v>20028466</v>
      </c>
    </row>
    <row r="31" spans="1:12">
      <c r="A31" s="7"/>
      <c r="B31" s="69" t="s">
        <v>541</v>
      </c>
      <c r="C31" s="70" t="s">
        <v>38</v>
      </c>
      <c r="D31" s="86">
        <f>'Input quaterly GAS'!Y5</f>
        <v>1806266</v>
      </c>
      <c r="E31" s="86">
        <f>'Input quaterly GAS'!Z5</f>
        <v>4803983</v>
      </c>
      <c r="F31" s="86">
        <f>'Input quaterly GAS'!AA5</f>
        <v>3397819</v>
      </c>
      <c r="G31" s="86">
        <f>'Input quaterly GAS'!AB5</f>
        <v>3125793</v>
      </c>
      <c r="H31" s="86">
        <f>'Input quaterly GAS'!AC5</f>
        <v>3058450</v>
      </c>
      <c r="I31" s="86">
        <f>'Input quaterly GAS'!AD5</f>
        <v>5411700</v>
      </c>
      <c r="J31" s="86">
        <f>'Input quaterly GAS'!AE5</f>
        <v>3993444</v>
      </c>
      <c r="K31" s="86">
        <f>'Input quaterly GAS'!AF5</f>
        <v>4774005</v>
      </c>
    </row>
    <row r="32" spans="1:12">
      <c r="A32" s="7"/>
      <c r="B32" s="69" t="s">
        <v>542</v>
      </c>
      <c r="C32" s="69" t="s">
        <v>38</v>
      </c>
      <c r="D32" s="87">
        <f>'Input quaterly GAS'!Y15</f>
        <v>963994</v>
      </c>
      <c r="E32" s="87">
        <f>'Input quaterly GAS'!Z15</f>
        <v>3066694</v>
      </c>
      <c r="F32" s="87">
        <f>'Input quaterly GAS'!AA15</f>
        <v>2176075</v>
      </c>
      <c r="G32" s="87">
        <f>'Input quaterly GAS'!AB15</f>
        <v>1809251</v>
      </c>
      <c r="H32" s="87">
        <f>'Input quaterly GAS'!AC15</f>
        <v>1901526</v>
      </c>
      <c r="I32" s="87">
        <f>'Input quaterly GAS'!AD15</f>
        <v>3668688</v>
      </c>
      <c r="J32" s="87">
        <f>'Input quaterly GAS'!AE15</f>
        <v>2608040</v>
      </c>
      <c r="K32" s="87">
        <f>'Input quaterly GAS'!AF15</f>
        <v>3122169</v>
      </c>
      <c r="L32" s="10"/>
    </row>
    <row r="33" spans="1:12">
      <c r="A33" s="7"/>
      <c r="B33" s="69" t="s">
        <v>543</v>
      </c>
      <c r="C33" s="70" t="s">
        <v>38</v>
      </c>
      <c r="D33" s="86">
        <f>'Input quaterly GAS'!Y33</f>
        <v>42203901</v>
      </c>
      <c r="E33" s="86">
        <f>'Input quaterly GAS'!Z33</f>
        <v>40857507</v>
      </c>
      <c r="F33" s="86">
        <f>'Input quaterly GAS'!AA33</f>
        <v>42483988</v>
      </c>
      <c r="G33" s="86">
        <f>'Input quaterly GAS'!AB33</f>
        <v>41337221</v>
      </c>
      <c r="H33" s="86">
        <f>'Input quaterly GAS'!AC33</f>
        <v>41371020</v>
      </c>
      <c r="I33" s="86">
        <f>'Input quaterly GAS'!AD33</f>
        <v>43160226</v>
      </c>
      <c r="J33" s="86">
        <f>'Input quaterly GAS'!AE33</f>
        <v>45778225</v>
      </c>
      <c r="K33" s="86">
        <f>'Input quaterly GAS'!AF33</f>
        <v>44993664</v>
      </c>
    </row>
    <row r="34" spans="1:12">
      <c r="A34" s="7"/>
      <c r="B34" s="69" t="s">
        <v>544</v>
      </c>
      <c r="C34" s="70" t="s">
        <v>38</v>
      </c>
      <c r="D34" s="86">
        <f>'Input quaterly GAS'!Y38</f>
        <v>58106824</v>
      </c>
      <c r="E34" s="86">
        <f>'Input quaterly GAS'!Z38</f>
        <v>56897271</v>
      </c>
      <c r="F34" s="86">
        <f>'Input quaterly GAS'!AA38</f>
        <v>61013023</v>
      </c>
      <c r="G34" s="86">
        <f>'Input quaterly GAS'!AB38</f>
        <v>60337116</v>
      </c>
      <c r="H34" s="86">
        <f>'Input quaterly GAS'!AC38</f>
        <v>60579566</v>
      </c>
      <c r="I34" s="86">
        <f>'Input quaterly GAS'!AD38</f>
        <v>61786994</v>
      </c>
      <c r="J34" s="86">
        <f>'Input quaterly GAS'!AE38</f>
        <v>66149716</v>
      </c>
      <c r="K34" s="86">
        <f>'Input quaterly GAS'!AF38</f>
        <v>68003295</v>
      </c>
    </row>
    <row r="35" spans="1:12">
      <c r="A35" s="7"/>
      <c r="B35" s="69" t="s">
        <v>545</v>
      </c>
      <c r="C35" s="70" t="s">
        <v>39</v>
      </c>
      <c r="D35" s="86">
        <f>'Input quaterly GAS'!Y34*1000000/10000</f>
        <v>1913950000</v>
      </c>
      <c r="E35" s="86">
        <f>'Input quaterly GAS'!Z34*1000000/10000</f>
        <v>1913950000</v>
      </c>
      <c r="F35" s="86">
        <f>'Input quaterly GAS'!AA34*1000000/10000</f>
        <v>1913950000</v>
      </c>
      <c r="G35" s="86">
        <f>'Input quaterly GAS'!AB34*1000000/10000</f>
        <v>1913950000</v>
      </c>
      <c r="H35" s="86">
        <f>'Input quaterly GAS'!AC34*1000000/10000</f>
        <v>1913950000</v>
      </c>
      <c r="I35" s="86">
        <f>'Input quaterly GAS'!AD34*1000000/10000</f>
        <v>1913950000</v>
      </c>
      <c r="J35" s="86">
        <f>'Input quaterly GAS'!AE34*1000000/10000</f>
        <v>1913950000</v>
      </c>
      <c r="K35" s="86">
        <f>'Input quaterly GAS'!AF34*1000000/10000</f>
        <v>1913950000</v>
      </c>
    </row>
    <row r="36" spans="1:12">
      <c r="A36" s="7"/>
      <c r="B36" s="69"/>
      <c r="C36" s="70"/>
      <c r="D36" s="86"/>
      <c r="E36" s="86"/>
      <c r="F36" s="86"/>
      <c r="G36" s="86"/>
      <c r="H36" s="86"/>
      <c r="I36" s="86"/>
      <c r="J36" s="86"/>
      <c r="K36" s="86"/>
    </row>
    <row r="37" spans="1:12">
      <c r="A37" s="7"/>
      <c r="B37" s="69" t="s">
        <v>546</v>
      </c>
      <c r="C37" s="70" t="s">
        <v>36</v>
      </c>
      <c r="D37" s="88">
        <f>D31/D30</f>
        <v>0.13101072802442795</v>
      </c>
      <c r="E37" s="88">
        <f t="shared" ref="E37:J37" si="0">E31/E30</f>
        <v>0.3067151249335443</v>
      </c>
      <c r="F37" s="88">
        <f t="shared" si="0"/>
        <v>0.2090014292571824</v>
      </c>
      <c r="G37" s="88">
        <f t="shared" si="0"/>
        <v>0.19157726210975959</v>
      </c>
      <c r="H37" s="88">
        <f t="shared" si="0"/>
        <v>0.20275133787576236</v>
      </c>
      <c r="I37" s="88">
        <f t="shared" si="0"/>
        <v>0.31683380010168283</v>
      </c>
      <c r="J37" s="88">
        <f t="shared" si="0"/>
        <v>0.21987525049805043</v>
      </c>
      <c r="K37" s="88">
        <f>K31/K30</f>
        <v>0.23836099080179182</v>
      </c>
      <c r="L37" s="11"/>
    </row>
    <row r="38" spans="1:12">
      <c r="A38" s="7"/>
      <c r="B38" s="69" t="s">
        <v>570</v>
      </c>
      <c r="C38" s="70" t="s">
        <v>36</v>
      </c>
      <c r="D38" s="88">
        <f>D32/D30</f>
        <v>6.9919688324521639E-2</v>
      </c>
      <c r="E38" s="88">
        <f t="shared" ref="E38:K38" si="1">E32/E30</f>
        <v>0.1957961619229191</v>
      </c>
      <c r="F38" s="88">
        <f t="shared" si="1"/>
        <v>0.13385138677805475</v>
      </c>
      <c r="G38" s="88">
        <f t="shared" si="1"/>
        <v>0.11088749416527091</v>
      </c>
      <c r="H38" s="88">
        <f t="shared" si="1"/>
        <v>0.12605631627312752</v>
      </c>
      <c r="I38" s="88">
        <f t="shared" si="1"/>
        <v>0.21478728688350104</v>
      </c>
      <c r="J38" s="88">
        <f t="shared" si="1"/>
        <v>0.14359621627570976</v>
      </c>
      <c r="K38" s="88">
        <f t="shared" si="1"/>
        <v>0.15588657663547473</v>
      </c>
      <c r="L38" s="11"/>
    </row>
    <row r="39" spans="1:12">
      <c r="A39" s="7"/>
      <c r="B39" s="69" t="s">
        <v>41</v>
      </c>
      <c r="C39" s="70" t="s">
        <v>40</v>
      </c>
      <c r="D39" s="71">
        <f>D32*1000000/D35</f>
        <v>503.66728493429815</v>
      </c>
      <c r="E39" s="71">
        <f t="shared" ref="E39:K39" si="2">E32*1000000/E35</f>
        <v>1602.2853261579455</v>
      </c>
      <c r="F39" s="71">
        <f t="shared" si="2"/>
        <v>1136.9549883748268</v>
      </c>
      <c r="G39" s="71">
        <f t="shared" si="2"/>
        <v>945.29689908304817</v>
      </c>
      <c r="H39" s="71">
        <f t="shared" si="2"/>
        <v>993.50871234880742</v>
      </c>
      <c r="I39" s="71">
        <f t="shared" si="2"/>
        <v>1916.8149638182815</v>
      </c>
      <c r="J39" s="71">
        <f t="shared" si="2"/>
        <v>1362.6479270618354</v>
      </c>
      <c r="K39" s="71">
        <f t="shared" si="2"/>
        <v>1631.2698868831474</v>
      </c>
    </row>
    <row r="40" spans="1:12">
      <c r="A40" s="7"/>
      <c r="B40" s="69" t="s">
        <v>547</v>
      </c>
      <c r="C40" s="70"/>
      <c r="D40" s="71">
        <f>D33*1000000/D35</f>
        <v>22050.681052274093</v>
      </c>
      <c r="E40" s="71">
        <f t="shared" ref="E40:K40" si="3">E33*1000000/E35</f>
        <v>21347.217534418349</v>
      </c>
      <c r="F40" s="71">
        <f t="shared" si="3"/>
        <v>22197.020820815589</v>
      </c>
      <c r="G40" s="71">
        <f t="shared" si="3"/>
        <v>21597.85835575642</v>
      </c>
      <c r="H40" s="71">
        <f t="shared" si="3"/>
        <v>21615.517646751483</v>
      </c>
      <c r="I40" s="71">
        <f t="shared" si="3"/>
        <v>22550.341440476503</v>
      </c>
      <c r="J40" s="71">
        <f t="shared" si="3"/>
        <v>23918.192742757125</v>
      </c>
      <c r="K40" s="71">
        <f t="shared" si="3"/>
        <v>23508.275555787768</v>
      </c>
    </row>
    <row r="41" spans="1:12">
      <c r="A41" s="7"/>
      <c r="B41" s="80" t="s">
        <v>560</v>
      </c>
      <c r="C41" s="69"/>
      <c r="D41" s="69"/>
      <c r="E41" s="69"/>
      <c r="F41" s="69"/>
      <c r="G41" s="69"/>
      <c r="H41" s="69"/>
      <c r="I41" s="69"/>
      <c r="J41" s="69"/>
      <c r="K41" s="69"/>
      <c r="L41" s="12"/>
    </row>
    <row r="42" spans="1:12">
      <c r="A42" s="7"/>
      <c r="B42" s="69" t="s">
        <v>562</v>
      </c>
      <c r="C42" s="76" t="s">
        <v>36</v>
      </c>
      <c r="D42" s="77"/>
      <c r="E42" s="89"/>
      <c r="F42" s="89"/>
      <c r="G42" s="89"/>
      <c r="H42" s="78">
        <f>(H30-D30)/ABS(D30)</f>
        <v>9.4114589653373895E-2</v>
      </c>
      <c r="I42" s="78">
        <f>(I30-E30)/ABS(E30)</f>
        <v>9.0525782708931107E-2</v>
      </c>
      <c r="J42" s="78">
        <f>(J30-F30)/ABS(F30)</f>
        <v>0.11717257794544711</v>
      </c>
      <c r="K42" s="78">
        <f>(K30-G30)/ABS(G30)</f>
        <v>0.22752808024664722</v>
      </c>
      <c r="L42" s="12"/>
    </row>
    <row r="43" spans="1:12">
      <c r="A43" s="7"/>
      <c r="B43" s="69" t="s">
        <v>563</v>
      </c>
      <c r="C43" s="79" t="s">
        <v>36</v>
      </c>
      <c r="D43" s="69"/>
      <c r="E43" s="73">
        <f>E30/D30-1</f>
        <v>0.13603424229252137</v>
      </c>
      <c r="F43" s="73">
        <f t="shared" ref="F43:K43" si="4">F30/E30-1</f>
        <v>3.7969794071732288E-2</v>
      </c>
      <c r="G43" s="73">
        <f t="shared" si="4"/>
        <v>3.6106643400948268E-3</v>
      </c>
      <c r="H43" s="73">
        <f t="shared" si="4"/>
        <v>-7.5469156347204636E-2</v>
      </c>
      <c r="I43" s="73">
        <f>I30/H30-1</f>
        <v>0.13230793463113111</v>
      </c>
      <c r="J43" s="73">
        <f t="shared" si="4"/>
        <v>6.3332393473658044E-2</v>
      </c>
      <c r="K43" s="73">
        <f t="shared" si="4"/>
        <v>0.10274839933693491</v>
      </c>
      <c r="L43" s="12"/>
    </row>
    <row r="44" spans="1:12" s="8" customFormat="1">
      <c r="A44" s="13"/>
      <c r="B44" s="69" t="s">
        <v>561</v>
      </c>
      <c r="C44" s="76" t="s">
        <v>36</v>
      </c>
      <c r="D44" s="77"/>
      <c r="E44" s="89"/>
      <c r="F44" s="89"/>
      <c r="G44" s="89"/>
      <c r="H44" s="78">
        <f>(H32-D32)/ABS(D32)</f>
        <v>0.97254962167814318</v>
      </c>
      <c r="I44" s="78">
        <f>(I32-E32)/ABS(E32)</f>
        <v>0.19630064166819383</v>
      </c>
      <c r="J44" s="78">
        <f>(J32-F32)/ABS(F32)</f>
        <v>0.1985064853003688</v>
      </c>
      <c r="K44" s="98">
        <f>(K32-G32)/ABS(G32)</f>
        <v>0.7256693515714514</v>
      </c>
      <c r="L44" s="14"/>
    </row>
    <row r="45" spans="1:12">
      <c r="A45" s="7"/>
      <c r="B45" s="69" t="s">
        <v>566</v>
      </c>
      <c r="C45" s="79" t="s">
        <v>36</v>
      </c>
      <c r="D45" s="69"/>
      <c r="E45" s="73">
        <f>E32/D32-1</f>
        <v>2.1812376425579414</v>
      </c>
      <c r="F45" s="73">
        <f t="shared" ref="F45:K45" si="5">F32/E32-1</f>
        <v>-0.29041665063420086</v>
      </c>
      <c r="G45" s="73">
        <f t="shared" si="5"/>
        <v>-0.1685713957469297</v>
      </c>
      <c r="H45" s="73">
        <f>(H32-G32)/ABS(G32)</f>
        <v>5.1001768134990667E-2</v>
      </c>
      <c r="I45" s="73">
        <f>I32/H32-1</f>
        <v>0.92933885731775434</v>
      </c>
      <c r="J45" s="73">
        <f t="shared" si="5"/>
        <v>-0.28910825886529468</v>
      </c>
      <c r="K45" s="73">
        <f t="shared" si="5"/>
        <v>0.19713232925875368</v>
      </c>
      <c r="L45" s="12"/>
    </row>
    <row r="46" spans="1:12" s="8" customFormat="1">
      <c r="A46" s="13"/>
      <c r="B46" s="69" t="s">
        <v>564</v>
      </c>
      <c r="C46" s="76" t="s">
        <v>36</v>
      </c>
      <c r="D46" s="77"/>
      <c r="E46" s="89"/>
      <c r="F46" s="89"/>
      <c r="G46" s="89"/>
      <c r="H46" s="78">
        <f>(H39-D39)/ABS(D39)</f>
        <v>0.97254962167814329</v>
      </c>
      <c r="I46" s="78">
        <f>(I39-E39)/ABS(E39)</f>
        <v>0.19630064166819386</v>
      </c>
      <c r="J46" s="78">
        <f>(J39-F39)/ABS(F39)</f>
        <v>0.19850648530036882</v>
      </c>
      <c r="K46" s="98">
        <f>(K39-G39)/ABS(G39)</f>
        <v>0.72566935157145129</v>
      </c>
      <c r="L46" s="14"/>
    </row>
    <row r="47" spans="1:12">
      <c r="A47" s="7"/>
      <c r="B47" s="69" t="s">
        <v>565</v>
      </c>
      <c r="C47" s="79" t="s">
        <v>36</v>
      </c>
      <c r="D47" s="69"/>
      <c r="E47" s="73">
        <f>E39/D39-1</f>
        <v>2.1812376425579414</v>
      </c>
      <c r="F47" s="73">
        <f t="shared" ref="F47:K47" si="6">F39/E39-1</f>
        <v>-0.29041665063420086</v>
      </c>
      <c r="G47" s="73">
        <f t="shared" si="6"/>
        <v>-0.16857139574692959</v>
      </c>
      <c r="H47" s="73">
        <f t="shared" si="6"/>
        <v>5.1001768134990577E-2</v>
      </c>
      <c r="I47" s="73">
        <f>I39/H39-1</f>
        <v>0.92933885731775434</v>
      </c>
      <c r="J47" s="73">
        <f t="shared" si="6"/>
        <v>-0.28910825886529468</v>
      </c>
      <c r="K47" s="73">
        <f t="shared" si="6"/>
        <v>0.19713232925875368</v>
      </c>
      <c r="L47" s="12"/>
    </row>
    <row r="48" spans="1:12">
      <c r="A48" s="7"/>
      <c r="B48" s="80" t="s">
        <v>549</v>
      </c>
      <c r="C48" s="79"/>
      <c r="D48" s="69"/>
      <c r="E48" s="69"/>
      <c r="F48" s="69"/>
      <c r="G48" s="69"/>
      <c r="H48" s="69"/>
      <c r="I48" s="69"/>
      <c r="J48" s="69"/>
      <c r="K48" s="69"/>
      <c r="L48" s="12"/>
    </row>
    <row r="49" spans="1:12">
      <c r="A49" s="7"/>
      <c r="B49" s="69" t="s">
        <v>42</v>
      </c>
      <c r="C49" s="79" t="s">
        <v>36</v>
      </c>
      <c r="D49" s="69"/>
      <c r="E49" s="73">
        <f>E32/AVERAGE(D33:E33)</f>
        <v>7.3841608849202267E-2</v>
      </c>
      <c r="F49" s="73">
        <f t="shared" ref="F49:K49" si="7">F32/AVERAGE(E33:F33)</f>
        <v>5.2220685506061536E-2</v>
      </c>
      <c r="G49" s="73">
        <f t="shared" si="7"/>
        <v>4.3169289051891387E-2</v>
      </c>
      <c r="H49" s="73">
        <f t="shared" si="7"/>
        <v>4.5981536471075474E-2</v>
      </c>
      <c r="I49" s="73">
        <f>I32/AVERAGE(H33:I33)</f>
        <v>8.6800755308871227E-2</v>
      </c>
      <c r="J49" s="73">
        <f t="shared" si="7"/>
        <v>5.8648199303583552E-2</v>
      </c>
      <c r="K49" s="73">
        <f t="shared" si="7"/>
        <v>6.879153963624135E-2</v>
      </c>
      <c r="L49" s="12"/>
    </row>
    <row r="50" spans="1:12">
      <c r="A50" s="7"/>
      <c r="B50" s="69" t="s">
        <v>43</v>
      </c>
      <c r="C50" s="81" t="s">
        <v>36</v>
      </c>
      <c r="D50" s="70"/>
      <c r="E50" s="74">
        <f>E32/AVERAGE(D34:E34)</f>
        <v>5.3331909615914108E-2</v>
      </c>
      <c r="F50" s="74">
        <f t="shared" ref="F50:K50" si="8">F32/AVERAGE(E34:F34)</f>
        <v>3.6910687373911559E-2</v>
      </c>
      <c r="G50" s="74">
        <f t="shared" si="8"/>
        <v>2.9818688547196472E-2</v>
      </c>
      <c r="H50" s="74">
        <f t="shared" si="8"/>
        <v>3.1451838878608994E-2</v>
      </c>
      <c r="I50" s="73">
        <f>I32/AVERAGE(H34:I34)</f>
        <v>5.9962264200284783E-2</v>
      </c>
      <c r="J50" s="73">
        <f t="shared" si="8"/>
        <v>4.0770784241676995E-2</v>
      </c>
      <c r="K50" s="73">
        <f t="shared" si="8"/>
        <v>4.6546387244338482E-2</v>
      </c>
      <c r="L50" s="12"/>
    </row>
    <row r="51" spans="1:12">
      <c r="A51" s="7"/>
      <c r="B51" s="75" t="s">
        <v>550</v>
      </c>
      <c r="C51" s="81"/>
      <c r="D51" s="70"/>
      <c r="E51" s="70"/>
      <c r="F51" s="70"/>
      <c r="G51" s="70"/>
      <c r="H51" s="70"/>
      <c r="I51" s="70"/>
      <c r="J51" s="70"/>
      <c r="K51" s="70"/>
    </row>
    <row r="52" spans="1:12">
      <c r="A52" s="7"/>
      <c r="B52" s="69" t="s">
        <v>551</v>
      </c>
      <c r="C52" s="81" t="s">
        <v>36</v>
      </c>
      <c r="D52" s="74">
        <f t="shared" ref="D52:K52" si="9">1-D33/D34</f>
        <v>0.27368425780765437</v>
      </c>
      <c r="E52" s="74">
        <f t="shared" si="9"/>
        <v>0.28190743981376543</v>
      </c>
      <c r="F52" s="74">
        <f t="shared" si="9"/>
        <v>0.30368983684024309</v>
      </c>
      <c r="G52" s="74">
        <f t="shared" si="9"/>
        <v>0.31489564400128112</v>
      </c>
      <c r="H52" s="74">
        <f t="shared" si="9"/>
        <v>0.31707962384543986</v>
      </c>
      <c r="I52" s="74">
        <f t="shared" si="9"/>
        <v>0.30146745769829808</v>
      </c>
      <c r="J52" s="74">
        <f t="shared" si="9"/>
        <v>0.30796036977694663</v>
      </c>
      <c r="K52" s="74">
        <f t="shared" si="9"/>
        <v>0.33836053091250951</v>
      </c>
    </row>
    <row r="53" spans="1:12">
      <c r="A53" s="7"/>
      <c r="B53" s="69" t="s">
        <v>552</v>
      </c>
      <c r="C53" s="81" t="s">
        <v>36</v>
      </c>
      <c r="D53" s="74">
        <f t="shared" ref="D53:K53" si="10">D34/D33-1</f>
        <v>0.3768116838298905</v>
      </c>
      <c r="E53" s="74">
        <f t="shared" si="10"/>
        <v>0.39257813747666992</v>
      </c>
      <c r="F53" s="74">
        <f t="shared" si="10"/>
        <v>0.43614161175264421</v>
      </c>
      <c r="G53" s="74">
        <f t="shared" si="10"/>
        <v>0.45963164771042542</v>
      </c>
      <c r="H53" s="74">
        <f t="shared" si="10"/>
        <v>0.46429955074832585</v>
      </c>
      <c r="I53" s="74">
        <f t="shared" si="10"/>
        <v>0.43157253161742015</v>
      </c>
      <c r="J53" s="74">
        <f t="shared" si="10"/>
        <v>0.44500395111431246</v>
      </c>
      <c r="K53" s="74">
        <f t="shared" si="10"/>
        <v>0.51139713805037079</v>
      </c>
    </row>
    <row r="54" spans="1:12">
      <c r="A54" s="7"/>
      <c r="B54" s="69" t="s">
        <v>553</v>
      </c>
      <c r="C54" s="81" t="s">
        <v>40</v>
      </c>
      <c r="D54" s="84">
        <f>'Input quaterly GAS'!Y19/'Input quaterly GAS'!Y31</f>
        <v>3.7267692583999303</v>
      </c>
      <c r="E54" s="84">
        <f>'Input quaterly GAS'!Z19/'Input quaterly GAS'!Z31</f>
        <v>3.5858000691729255</v>
      </c>
      <c r="F54" s="84">
        <f>'Input quaterly GAS'!AA19/'Input quaterly GAS'!AA31</f>
        <v>3.5157737879306845</v>
      </c>
      <c r="G54" s="84">
        <f>'Input quaterly GAS'!AB19/'Input quaterly GAS'!AB31</f>
        <v>3.2549139955697473</v>
      </c>
      <c r="H54" s="84">
        <f>'Input quaterly GAS'!AD19/'Input quaterly GAS'!AC31</f>
        <v>3.2829238672305401</v>
      </c>
      <c r="I54" s="84">
        <f>'Input quaterly GAS'!AD19/'Input quaterly GAS'!AD31</f>
        <v>3.4962462423315479</v>
      </c>
      <c r="J54" s="84">
        <f>'Input quaterly GAS'!AE19/'Input quaterly GAS'!AE31</f>
        <v>3.3297215316468138</v>
      </c>
      <c r="K54" s="84">
        <f>'Input quaterly GAS'!AF19/'Input quaterly GAS'!AF31</f>
        <v>2.8466487466847847</v>
      </c>
    </row>
    <row r="55" spans="1:12">
      <c r="A55" s="7"/>
      <c r="B55" s="69" t="s">
        <v>554</v>
      </c>
      <c r="C55" s="81" t="s">
        <v>40</v>
      </c>
      <c r="D55" s="90">
        <f>('Input quaterly GAS'!Y19-'Input quaterly GAS'!Y23)/'Input quaterly GAS'!Y31</f>
        <v>3.5776534886400579</v>
      </c>
      <c r="E55" s="90">
        <f>('Input quaterly GAS'!Z19-'Input quaterly GAS'!Z23)/'Input quaterly GAS'!Z31</f>
        <v>3.4463875960924715</v>
      </c>
      <c r="F55" s="90">
        <f>('Input quaterly GAS'!AA19-'Input quaterly GAS'!AA23)/'Input quaterly GAS'!AA31</f>
        <v>3.3824228694240892</v>
      </c>
      <c r="G55" s="90">
        <f>('Input quaterly GAS'!AB19-'Input quaterly GAS'!AB23)/'Input quaterly GAS'!AB31</f>
        <v>3.1392480986414051</v>
      </c>
      <c r="H55" s="90">
        <f>('Input quaterly GAS'!AD19-'Input quaterly GAS'!AC23)/'Input quaterly GAS'!AC31</f>
        <v>3.1236238280521538</v>
      </c>
      <c r="I55" s="90">
        <f>('Input quaterly GAS'!AD19-'Input quaterly GAS'!AD23)/'Input quaterly GAS'!AD31</f>
        <v>3.3451641170644368</v>
      </c>
      <c r="J55" s="90">
        <f>('Input quaterly GAS'!AE19-'Input quaterly GAS'!AE23)/'Input quaterly GAS'!AE31</f>
        <v>3.1692878582940036</v>
      </c>
      <c r="K55" s="90">
        <f>('Input quaterly GAS'!AF19-'Input quaterly GAS'!AF23)/'Input quaterly GAS'!AF31</f>
        <v>2.7079381786930088</v>
      </c>
    </row>
    <row r="56" spans="1:12">
      <c r="A56" s="7"/>
      <c r="B56" s="91" t="s">
        <v>555</v>
      </c>
      <c r="C56" s="70"/>
      <c r="D56" s="71"/>
      <c r="E56" s="71"/>
      <c r="F56" s="71"/>
      <c r="G56" s="71"/>
      <c r="H56" s="71"/>
      <c r="I56" s="71"/>
      <c r="J56" s="71"/>
      <c r="K56" s="71"/>
    </row>
    <row r="57" spans="1:12">
      <c r="A57" s="7"/>
      <c r="B57" s="69" t="s">
        <v>556</v>
      </c>
      <c r="C57" s="70" t="s">
        <v>45</v>
      </c>
      <c r="D57" s="71"/>
      <c r="E57" s="71"/>
      <c r="F57" s="71"/>
      <c r="G57" s="71"/>
      <c r="H57" s="71"/>
      <c r="I57" s="71"/>
      <c r="J57" s="71"/>
      <c r="K57" s="71">
        <f>'Tổng hợp'!D4</f>
        <v>85200</v>
      </c>
    </row>
    <row r="58" spans="1:12">
      <c r="A58" s="7"/>
      <c r="B58" s="69" t="s">
        <v>557</v>
      </c>
      <c r="C58" s="70" t="s">
        <v>38</v>
      </c>
      <c r="D58" s="71"/>
      <c r="E58" s="71"/>
      <c r="F58" s="71"/>
      <c r="G58" s="71"/>
      <c r="H58" s="71"/>
      <c r="I58" s="71"/>
      <c r="J58" s="71"/>
      <c r="K58" s="71">
        <f>K57*K35/1000000</f>
        <v>163068540</v>
      </c>
    </row>
    <row r="59" spans="1:12">
      <c r="A59" s="7"/>
      <c r="B59" s="69" t="s">
        <v>558</v>
      </c>
      <c r="C59" s="70" t="s">
        <v>40</v>
      </c>
      <c r="D59" s="71"/>
      <c r="E59" s="71"/>
      <c r="F59" s="71"/>
      <c r="G59" s="71"/>
      <c r="H59" s="71"/>
      <c r="I59" s="71"/>
      <c r="J59" s="71"/>
      <c r="K59" s="92">
        <f>K57/(SUM(H32:K32)*1000000/K35)</f>
        <v>14.430304069148562</v>
      </c>
    </row>
    <row r="60" spans="1:12">
      <c r="A60" s="7"/>
      <c r="B60" s="69" t="s">
        <v>559</v>
      </c>
      <c r="C60" s="70" t="s">
        <v>40</v>
      </c>
      <c r="D60" s="71"/>
      <c r="E60" s="71"/>
      <c r="F60" s="71"/>
      <c r="G60" s="71"/>
      <c r="H60" s="71"/>
      <c r="I60" s="71"/>
      <c r="J60" s="71"/>
      <c r="K60" s="93">
        <f>K57/K40</f>
        <v>3.6242556285258298</v>
      </c>
    </row>
  </sheetData>
  <mergeCells count="3">
    <mergeCell ref="I2:K2"/>
    <mergeCell ref="I20:K20"/>
    <mergeCell ref="I3:K19"/>
  </mergeCells>
  <conditionalFormatting sqref="E16:G18">
    <cfRule type="cellIs" dxfId="47" priority="3" operator="lessThan">
      <formula>0</formula>
    </cfRule>
    <cfRule type="cellIs" dxfId="46" priority="4" operator="greaterThan">
      <formula>0</formula>
    </cfRule>
  </conditionalFormatting>
  <conditionalFormatting sqref="H42:K42 H44:K44 H46:K46">
    <cfRule type="cellIs" dxfId="45" priority="1" operator="lessThan">
      <formula>0</formula>
    </cfRule>
    <cfRule type="cellIs" dxfId="44" priority="2" operator="greaterThan">
      <formula>0</formula>
    </cfRule>
  </conditionalFormatting>
  <pageMargins left="0.7" right="0.7" top="0.75" bottom="0.75" header="0.3" footer="0.3"/>
  <pageSetup orientation="portrait" horizontalDpi="30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showGridLines="0" zoomScale="90" zoomScaleNormal="90" zoomScalePageLayoutView="90" workbookViewId="0">
      <pane xSplit="2" ySplit="2" topLeftCell="C30" activePane="bottomRight" state="frozen"/>
      <selection activeCell="K58" sqref="K58"/>
      <selection pane="topRight" activeCell="K58" sqref="K58"/>
      <selection pane="bottomLeft" activeCell="K58" sqref="K58"/>
      <selection pane="bottomRight" activeCell="K58" sqref="K58"/>
    </sheetView>
  </sheetViews>
  <sheetFormatPr defaultColWidth="9.140625" defaultRowHeight="12.75"/>
  <cols>
    <col min="1" max="1" width="1.42578125" style="6" customWidth="1"/>
    <col min="2" max="2" width="31.7109375" style="7" bestFit="1" customWidth="1"/>
    <col min="3" max="3" width="7.5703125" style="5" bestFit="1" customWidth="1"/>
    <col min="4" max="5" width="14" style="9" bestFit="1" customWidth="1"/>
    <col min="6" max="8" width="15.85546875" style="5" bestFit="1" customWidth="1"/>
    <col min="9" max="9" width="20" style="5" bestFit="1" customWidth="1"/>
    <col min="10" max="11" width="15.85546875" style="5" bestFit="1" customWidth="1"/>
    <col min="12" max="16384" width="9.140625" style="5"/>
  </cols>
  <sheetData>
    <row r="1" spans="1:11">
      <c r="C1" s="8" t="s">
        <v>780</v>
      </c>
      <c r="D1" s="106" t="s">
        <v>1733</v>
      </c>
    </row>
    <row r="2" spans="1:11">
      <c r="A2" s="7"/>
      <c r="B2" s="94" t="s">
        <v>539</v>
      </c>
      <c r="C2" s="101" t="s">
        <v>37</v>
      </c>
      <c r="D2" s="101" t="str">
        <f>'Input yearly NT2'!N18</f>
        <v>Năm 2014</v>
      </c>
      <c r="E2" s="101" t="str">
        <f>'Input yearly NT2'!O18</f>
        <v>Năm 2015</v>
      </c>
      <c r="F2" s="101" t="str">
        <f>'Input yearly NT2'!P18</f>
        <v>Năm 2016</v>
      </c>
      <c r="G2" s="101" t="str">
        <f>'Input yearly NT2'!Q18</f>
        <v>Năm 2017</v>
      </c>
      <c r="H2" s="95"/>
      <c r="I2" s="117" t="s">
        <v>1179</v>
      </c>
      <c r="J2" s="117"/>
      <c r="K2" s="117"/>
    </row>
    <row r="3" spans="1:11">
      <c r="A3" s="7"/>
      <c r="B3" s="69"/>
      <c r="C3" s="70"/>
      <c r="D3" s="70"/>
      <c r="E3" s="70"/>
      <c r="F3" s="70"/>
      <c r="G3" s="70"/>
      <c r="H3" s="70"/>
      <c r="I3" s="118"/>
      <c r="J3" s="119"/>
      <c r="K3" s="120"/>
    </row>
    <row r="4" spans="1:11">
      <c r="A4" s="7"/>
      <c r="B4" s="69" t="s">
        <v>540</v>
      </c>
      <c r="C4" s="70" t="s">
        <v>38</v>
      </c>
      <c r="D4" s="71">
        <f>'Input yearly NT2'!N3</f>
        <v>7064917</v>
      </c>
      <c r="E4" s="71">
        <f>'Input yearly NT2'!O3</f>
        <v>6729438</v>
      </c>
      <c r="F4" s="71">
        <f>'Input yearly NT2'!P3</f>
        <v>7983298</v>
      </c>
      <c r="G4" s="71">
        <f>'Input yearly NT2'!Q3</f>
        <v>6761130</v>
      </c>
      <c r="H4" s="70"/>
      <c r="I4" s="121"/>
      <c r="J4" s="122"/>
      <c r="K4" s="123"/>
    </row>
    <row r="5" spans="1:11">
      <c r="A5" s="7"/>
      <c r="B5" s="69" t="s">
        <v>541</v>
      </c>
      <c r="C5" s="69" t="s">
        <v>38</v>
      </c>
      <c r="D5" s="72">
        <f>'Input yearly NT2'!N5</f>
        <v>1651653</v>
      </c>
      <c r="E5" s="72">
        <f>'Input yearly NT2'!O5</f>
        <v>1641773</v>
      </c>
      <c r="F5" s="72">
        <f>'Input yearly NT2'!P5</f>
        <v>1351462</v>
      </c>
      <c r="G5" s="72">
        <f>'Input yearly NT2'!Q5</f>
        <v>1392688</v>
      </c>
      <c r="H5" s="70"/>
      <c r="I5" s="121"/>
      <c r="J5" s="122"/>
      <c r="K5" s="123"/>
    </row>
    <row r="6" spans="1:11">
      <c r="A6" s="7"/>
      <c r="B6" s="69" t="s">
        <v>542</v>
      </c>
      <c r="C6" s="69" t="s">
        <v>38</v>
      </c>
      <c r="D6" s="72">
        <f>'Input yearly NT2'!N15</f>
        <v>1590963</v>
      </c>
      <c r="E6" s="72">
        <f>'Input yearly NT2'!O15</f>
        <v>1141628</v>
      </c>
      <c r="F6" s="72">
        <f>'Input yearly NT2'!P15</f>
        <v>1085508</v>
      </c>
      <c r="G6" s="72">
        <f>'Input yearly NT2'!Q15</f>
        <v>810413</v>
      </c>
      <c r="H6" s="70"/>
      <c r="I6" s="121"/>
      <c r="J6" s="122"/>
      <c r="K6" s="123"/>
    </row>
    <row r="7" spans="1:11">
      <c r="A7" s="7"/>
      <c r="B7" s="69" t="s">
        <v>543</v>
      </c>
      <c r="C7" s="69" t="s">
        <v>38</v>
      </c>
      <c r="D7" s="72">
        <f>'Input yearly NT2'!N33</f>
        <v>4246684</v>
      </c>
      <c r="E7" s="72">
        <f>'Input yearly NT2'!O33</f>
        <v>4768458</v>
      </c>
      <c r="F7" s="72">
        <f>'Input yearly NT2'!P33</f>
        <v>4908434</v>
      </c>
      <c r="G7" s="72">
        <f>'Input yearly NT2'!Q33</f>
        <v>4985222</v>
      </c>
      <c r="H7" s="70"/>
      <c r="I7" s="121"/>
      <c r="J7" s="122"/>
      <c r="K7" s="123"/>
    </row>
    <row r="8" spans="1:11">
      <c r="A8" s="7"/>
      <c r="B8" s="69" t="s">
        <v>544</v>
      </c>
      <c r="C8" s="70" t="s">
        <v>38</v>
      </c>
      <c r="D8" s="71">
        <f>'Input yearly NT2'!N29</f>
        <v>12483549</v>
      </c>
      <c r="E8" s="71">
        <f>'Input yearly NT2'!O29</f>
        <v>11644672</v>
      </c>
      <c r="F8" s="71">
        <f>'Input yearly NT2'!P29</f>
        <v>12979914</v>
      </c>
      <c r="G8" s="71">
        <f>'Input yearly NT2'!Q29</f>
        <v>9964110</v>
      </c>
      <c r="H8" s="70"/>
      <c r="I8" s="121"/>
      <c r="J8" s="122"/>
      <c r="K8" s="123"/>
    </row>
    <row r="9" spans="1:11">
      <c r="A9" s="7"/>
      <c r="B9" s="69" t="s">
        <v>545</v>
      </c>
      <c r="C9" s="70" t="s">
        <v>39</v>
      </c>
      <c r="D9" s="71">
        <f>'Input yearly NT2'!N34*1000000/10000</f>
        <v>256000000</v>
      </c>
      <c r="E9" s="71">
        <f>'Input yearly NT2'!O34*1000000/10000</f>
        <v>273919800</v>
      </c>
      <c r="F9" s="71">
        <f>'Input yearly NT2'!P34*1000000/10000</f>
        <v>284876000</v>
      </c>
      <c r="G9" s="71">
        <f>'Input yearly NT2'!Q34*1000000/10000</f>
        <v>287876000</v>
      </c>
      <c r="H9" s="70"/>
      <c r="I9" s="121"/>
      <c r="J9" s="122"/>
      <c r="K9" s="123"/>
    </row>
    <row r="10" spans="1:11">
      <c r="A10" s="7"/>
      <c r="B10" s="69"/>
      <c r="C10" s="70"/>
      <c r="D10" s="71"/>
      <c r="E10" s="71"/>
      <c r="F10" s="71"/>
      <c r="G10" s="71"/>
      <c r="H10" s="70"/>
      <c r="I10" s="121"/>
      <c r="J10" s="122"/>
      <c r="K10" s="123"/>
    </row>
    <row r="11" spans="1:11">
      <c r="A11" s="7"/>
      <c r="B11" s="69" t="s">
        <v>546</v>
      </c>
      <c r="C11" s="69" t="s">
        <v>36</v>
      </c>
      <c r="D11" s="73">
        <f>D5/D4</f>
        <v>0.23378236432218524</v>
      </c>
      <c r="E11" s="73">
        <f>E5/E4</f>
        <v>0.24396881284885899</v>
      </c>
      <c r="F11" s="73">
        <f>F5/F4</f>
        <v>0.1692861772164837</v>
      </c>
      <c r="G11" s="73">
        <f>G5/G4</f>
        <v>0.20598450259054329</v>
      </c>
      <c r="H11" s="70"/>
      <c r="I11" s="121"/>
      <c r="J11" s="122"/>
      <c r="K11" s="123"/>
    </row>
    <row r="12" spans="1:11">
      <c r="A12" s="7"/>
      <c r="B12" s="69" t="s">
        <v>569</v>
      </c>
      <c r="C12" s="70" t="s">
        <v>36</v>
      </c>
      <c r="D12" s="74">
        <f>D6/D4</f>
        <v>0.22519202985682635</v>
      </c>
      <c r="E12" s="73">
        <f>E6/E4</f>
        <v>0.16964685609704702</v>
      </c>
      <c r="F12" s="73">
        <f>F6/F4</f>
        <v>0.1359723763286802</v>
      </c>
      <c r="G12" s="73">
        <f>G6/G4</f>
        <v>0.11986354352009206</v>
      </c>
      <c r="H12" s="70"/>
      <c r="I12" s="121"/>
      <c r="J12" s="122"/>
      <c r="K12" s="123"/>
    </row>
    <row r="13" spans="1:11">
      <c r="A13" s="7"/>
      <c r="B13" s="69" t="s">
        <v>41</v>
      </c>
      <c r="C13" s="70" t="s">
        <v>40</v>
      </c>
      <c r="D13" s="71">
        <f>D6*1000000/D9</f>
        <v>6214.69921875</v>
      </c>
      <c r="E13" s="72">
        <f>E6*1000000/E9</f>
        <v>4167.7454495804977</v>
      </c>
      <c r="F13" s="72">
        <f>F6*1000000/F9</f>
        <v>3810.4578834299837</v>
      </c>
      <c r="G13" s="72">
        <f>G6*1000000/G9</f>
        <v>2815.146104572802</v>
      </c>
      <c r="H13" s="70"/>
      <c r="I13" s="121"/>
      <c r="J13" s="122"/>
      <c r="K13" s="123"/>
    </row>
    <row r="14" spans="1:11">
      <c r="A14" s="7"/>
      <c r="B14" s="69" t="s">
        <v>547</v>
      </c>
      <c r="C14" s="70"/>
      <c r="D14" s="71">
        <f>D7*1000000/D9</f>
        <v>16588.609375</v>
      </c>
      <c r="E14" s="72">
        <f>E7*1000000/E9</f>
        <v>17408.226787548763</v>
      </c>
      <c r="F14" s="72">
        <f>F7*1000000/F9</f>
        <v>17230.072031339951</v>
      </c>
      <c r="G14" s="72">
        <f>G7*1000000/G9</f>
        <v>17317.254651308202</v>
      </c>
      <c r="H14" s="70"/>
      <c r="I14" s="121"/>
      <c r="J14" s="122"/>
      <c r="K14" s="123"/>
    </row>
    <row r="15" spans="1:11">
      <c r="A15" s="7"/>
      <c r="B15" s="75" t="s">
        <v>548</v>
      </c>
      <c r="C15" s="70"/>
      <c r="D15" s="71"/>
      <c r="E15" s="72"/>
      <c r="F15" s="72"/>
      <c r="G15" s="72"/>
      <c r="H15" s="70"/>
      <c r="I15" s="121"/>
      <c r="J15" s="122"/>
      <c r="K15" s="123"/>
    </row>
    <row r="16" spans="1:11">
      <c r="A16" s="7"/>
      <c r="B16" s="69" t="s">
        <v>540</v>
      </c>
      <c r="C16" s="76" t="s">
        <v>36</v>
      </c>
      <c r="D16" s="77"/>
      <c r="E16" s="78">
        <f>(E4-D4)/ABS(D4)</f>
        <v>-4.7485200463076922E-2</v>
      </c>
      <c r="F16" s="78">
        <f>(F4-E4)/ABS(E4)</f>
        <v>0.18632462324491286</v>
      </c>
      <c r="G16" s="78">
        <f>(G4-F4)/ABS(F4)</f>
        <v>-0.15309061493132287</v>
      </c>
      <c r="H16" s="70"/>
      <c r="I16" s="121"/>
      <c r="J16" s="122"/>
      <c r="K16" s="123"/>
    </row>
    <row r="17" spans="1:12">
      <c r="A17" s="7"/>
      <c r="B17" s="69" t="s">
        <v>542</v>
      </c>
      <c r="C17" s="79" t="s">
        <v>36</v>
      </c>
      <c r="D17" s="69"/>
      <c r="E17" s="78">
        <f>(E6-D6)/ABS(D6)</f>
        <v>-0.28242957252934231</v>
      </c>
      <c r="F17" s="78">
        <f>(F6-E6)/ABS(E6)</f>
        <v>-4.9157869288419698E-2</v>
      </c>
      <c r="G17" s="78">
        <f>(G6-F6)/ABS(F6)</f>
        <v>-0.25342512445785753</v>
      </c>
      <c r="H17" s="70"/>
      <c r="I17" s="121"/>
      <c r="J17" s="122"/>
      <c r="K17" s="123"/>
    </row>
    <row r="18" spans="1:12">
      <c r="A18" s="7"/>
      <c r="B18" s="69" t="s">
        <v>41</v>
      </c>
      <c r="C18" s="76" t="s">
        <v>36</v>
      </c>
      <c r="D18" s="77"/>
      <c r="E18" s="78">
        <f>(E13-D13)/ABS(D13)</f>
        <v>-0.3293729426186483</v>
      </c>
      <c r="F18" s="78">
        <f>(F13-E13)/ABS(E13)</f>
        <v>-8.5726820525105885E-2</v>
      </c>
      <c r="G18" s="78">
        <f>(G13-F13)/ABS(F13)</f>
        <v>-0.26120529587411467</v>
      </c>
      <c r="H18" s="70"/>
      <c r="I18" s="121"/>
      <c r="J18" s="122"/>
      <c r="K18" s="123"/>
    </row>
    <row r="19" spans="1:12">
      <c r="A19" s="7"/>
      <c r="B19" s="80" t="s">
        <v>549</v>
      </c>
      <c r="C19" s="79"/>
      <c r="D19" s="69"/>
      <c r="E19" s="74"/>
      <c r="F19" s="74"/>
      <c r="G19" s="74"/>
      <c r="H19" s="70"/>
      <c r="I19" s="124"/>
      <c r="J19" s="125"/>
      <c r="K19" s="126"/>
    </row>
    <row r="20" spans="1:12">
      <c r="A20" s="7"/>
      <c r="B20" s="69" t="s">
        <v>42</v>
      </c>
      <c r="C20" s="81" t="s">
        <v>36</v>
      </c>
      <c r="D20" s="70"/>
      <c r="E20" s="74">
        <f>E6/AVERAGE(D7:E7)</f>
        <v>0.25326900008896142</v>
      </c>
      <c r="F20" s="74">
        <f>F6/AVERAGE(E7:F7)</f>
        <v>0.22435054560906539</v>
      </c>
      <c r="G20" s="74">
        <f>G6/AVERAGE(F7:G7)</f>
        <v>0.16382477822151892</v>
      </c>
      <c r="H20" s="70"/>
      <c r="I20" s="117" t="s">
        <v>1180</v>
      </c>
      <c r="J20" s="117"/>
      <c r="K20" s="117"/>
    </row>
    <row r="21" spans="1:12">
      <c r="A21" s="7"/>
      <c r="B21" s="69" t="s">
        <v>43</v>
      </c>
      <c r="C21" s="81" t="s">
        <v>36</v>
      </c>
      <c r="D21" s="70"/>
      <c r="E21" s="74">
        <f>E6/AVERAGE(D8:E8)</f>
        <v>9.4630101406978986E-2</v>
      </c>
      <c r="F21" s="74">
        <f>F6/AVERAGE(E8:F8)</f>
        <v>8.8164568533253718E-2</v>
      </c>
      <c r="G21" s="74">
        <f>G6/AVERAGE(F8:G8)</f>
        <v>7.0642621364064129E-2</v>
      </c>
      <c r="H21" s="70"/>
      <c r="I21" s="82" t="s">
        <v>1181</v>
      </c>
      <c r="J21" s="82">
        <v>2018</v>
      </c>
      <c r="K21" s="82" t="s">
        <v>1183</v>
      </c>
    </row>
    <row r="22" spans="1:12">
      <c r="A22" s="7"/>
      <c r="B22" s="75" t="s">
        <v>550</v>
      </c>
      <c r="C22" s="81"/>
      <c r="D22" s="70"/>
      <c r="E22" s="74"/>
      <c r="F22" s="74"/>
      <c r="G22" s="74"/>
      <c r="H22" s="70"/>
      <c r="I22" s="70" t="s">
        <v>1182</v>
      </c>
      <c r="J22" s="97">
        <v>6971100</v>
      </c>
      <c r="K22" s="83">
        <f>(K30+J30)/J22</f>
        <v>0.57805425255698528</v>
      </c>
    </row>
    <row r="23" spans="1:12">
      <c r="A23" s="7"/>
      <c r="B23" s="69" t="s">
        <v>551</v>
      </c>
      <c r="C23" s="81" t="s">
        <v>36</v>
      </c>
      <c r="D23" s="74">
        <f>1-D7/D8</f>
        <v>0.65981757271109354</v>
      </c>
      <c r="E23" s="74">
        <f>1-E7/E8</f>
        <v>0.59050302146767208</v>
      </c>
      <c r="F23" s="74">
        <f>1-F7/F8</f>
        <v>0.62184387354184323</v>
      </c>
      <c r="G23" s="74">
        <f>1-G7/G8</f>
        <v>0.49968215926961868</v>
      </c>
      <c r="H23" s="70"/>
      <c r="I23" s="70" t="s">
        <v>1184</v>
      </c>
      <c r="J23" s="97">
        <v>749400</v>
      </c>
      <c r="K23" s="83">
        <f>(K32+J32)/J23</f>
        <v>0.6720749933279957</v>
      </c>
    </row>
    <row r="24" spans="1:12">
      <c r="A24" s="7"/>
      <c r="B24" s="69" t="s">
        <v>552</v>
      </c>
      <c r="C24" s="81" t="s">
        <v>36</v>
      </c>
      <c r="D24" s="74">
        <f>D8/D7-1</f>
        <v>1.9395992261256079</v>
      </c>
      <c r="E24" s="74">
        <f>E8/E7-1</f>
        <v>1.4420204602829676</v>
      </c>
      <c r="F24" s="74">
        <f>F8/F7-1</f>
        <v>1.6444104168457803</v>
      </c>
      <c r="G24" s="74">
        <f>G8/G7-1</f>
        <v>0.99872944474689396</v>
      </c>
      <c r="H24" s="70"/>
      <c r="I24" s="70" t="s">
        <v>1367</v>
      </c>
      <c r="J24" s="71">
        <v>788900</v>
      </c>
      <c r="K24" s="70"/>
    </row>
    <row r="25" spans="1:12">
      <c r="A25" s="7"/>
      <c r="B25" s="69" t="s">
        <v>553</v>
      </c>
      <c r="C25" s="81" t="s">
        <v>40</v>
      </c>
      <c r="D25" s="84">
        <f>'Input yearly NT2'!N19/'Input yearly NT2'!N31</f>
        <v>1.3723190827951723</v>
      </c>
      <c r="E25" s="84">
        <f>'Input yearly NT2'!O19/'Input yearly NT2'!O31</f>
        <v>1.4733330532330575</v>
      </c>
      <c r="F25" s="84">
        <f>'Input yearly NT2'!P19/'Input yearly NT2'!P31</f>
        <v>1.2335763256096504</v>
      </c>
      <c r="G25" s="84">
        <f>'Input yearly NT2'!Q19/'Input yearly NT2'!Q31</f>
        <v>1.3577251078593027</v>
      </c>
      <c r="H25" s="70"/>
      <c r="I25" s="70" t="s">
        <v>1721</v>
      </c>
      <c r="J25" s="85"/>
      <c r="K25" s="70"/>
    </row>
    <row r="26" spans="1:12">
      <c r="A26" s="7"/>
      <c r="B26" s="69" t="s">
        <v>554</v>
      </c>
      <c r="C26" s="81" t="s">
        <v>40</v>
      </c>
      <c r="D26" s="84">
        <f>('Input yearly NT2'!N19-'Input yearly NT2'!N23)/'Input yearly NT2'!N31</f>
        <v>1.2564621402231413</v>
      </c>
      <c r="E26" s="84">
        <f>('Input yearly NT2'!O19-'Input yearly NT2'!O23)/'Input yearly NT2'!O31</f>
        <v>1.3309796671914427</v>
      </c>
      <c r="F26" s="84">
        <f>('Input yearly NT2'!P19-'Input yearly NT2'!P23)/'Input yearly NT2'!P31</f>
        <v>1.1781162158361724</v>
      </c>
      <c r="G26" s="84">
        <f>('Input yearly NT2'!Q19-'Input yearly NT2'!Q23)/'Input yearly NT2'!Q31</f>
        <v>1.2441617622463106</v>
      </c>
      <c r="H26" s="70"/>
      <c r="I26" s="70"/>
      <c r="J26" s="70"/>
      <c r="K26" s="70"/>
    </row>
    <row r="27" spans="1:12">
      <c r="A27" s="7"/>
      <c r="B27" s="69"/>
      <c r="C27" s="81"/>
      <c r="D27" s="70"/>
      <c r="E27" s="70"/>
      <c r="F27" s="70"/>
      <c r="G27" s="70"/>
      <c r="H27" s="70"/>
      <c r="I27" s="70"/>
      <c r="J27" s="70"/>
      <c r="K27" s="70"/>
    </row>
    <row r="28" spans="1:12">
      <c r="A28" s="7"/>
      <c r="B28" s="96" t="s">
        <v>567</v>
      </c>
      <c r="C28" s="96" t="s">
        <v>37</v>
      </c>
      <c r="D28" s="96" t="str">
        <f>'Input quaterly NT2'!Y1</f>
        <v>Quý 3/2016</v>
      </c>
      <c r="E28" s="96" t="str">
        <f>'Input quaterly NT2'!Z1</f>
        <v>Quý 4/2016</v>
      </c>
      <c r="F28" s="96" t="str">
        <f>'Input quaterly NT2'!AA1</f>
        <v>Quý 1/2017</v>
      </c>
      <c r="G28" s="96" t="str">
        <f>'Input quaterly NT2'!AB1</f>
        <v>Quý 2/2017</v>
      </c>
      <c r="H28" s="96" t="str">
        <f>'Input quaterly NT2'!AC1</f>
        <v>Quý 3/2017</v>
      </c>
      <c r="I28" s="96" t="str">
        <f>'Input quaterly NT2'!AD1</f>
        <v>Quý 4/2017</v>
      </c>
      <c r="J28" s="96" t="str">
        <f>'Input quaterly NT2'!AE1</f>
        <v>Quý 1/2018</v>
      </c>
      <c r="K28" s="96" t="str">
        <f>'Input quaterly NT2'!AF1</f>
        <v>Quý 2/2018</v>
      </c>
    </row>
    <row r="29" spans="1:12">
      <c r="A29" s="7"/>
      <c r="B29" s="69"/>
      <c r="C29" s="70"/>
      <c r="D29" s="70"/>
      <c r="E29" s="70"/>
      <c r="F29" s="70"/>
      <c r="G29" s="70"/>
      <c r="H29" s="70"/>
      <c r="I29" s="70"/>
      <c r="J29" s="70"/>
      <c r="K29" s="70"/>
    </row>
    <row r="30" spans="1:12">
      <c r="A30" s="7"/>
      <c r="B30" s="69" t="s">
        <v>540</v>
      </c>
      <c r="C30" s="70" t="s">
        <v>38</v>
      </c>
      <c r="D30" s="86">
        <f>'Input quaterly NT2'!Y3</f>
        <v>1509985</v>
      </c>
      <c r="E30" s="86">
        <f>'Input quaterly NT2'!Z3</f>
        <v>0</v>
      </c>
      <c r="F30" s="86">
        <f>'Input quaterly NT2'!AA3</f>
        <v>1769316</v>
      </c>
      <c r="G30" s="86">
        <f>'Input quaterly NT2'!AB3</f>
        <v>1780650</v>
      </c>
      <c r="H30" s="86">
        <f>'Input quaterly NT2'!AC3</f>
        <v>1137328</v>
      </c>
      <c r="I30" s="86">
        <f>'Input quaterly NT2'!AD3</f>
        <v>2073835</v>
      </c>
      <c r="J30" s="86">
        <f>'Input quaterly NT2'!AE3</f>
        <v>2021491</v>
      </c>
      <c r="K30" s="86">
        <f>'Input quaterly NT2'!AF3</f>
        <v>2008183</v>
      </c>
    </row>
    <row r="31" spans="1:12">
      <c r="A31" s="7"/>
      <c r="B31" s="69" t="s">
        <v>541</v>
      </c>
      <c r="C31" s="70" t="s">
        <v>38</v>
      </c>
      <c r="D31" s="86">
        <f>'Input quaterly NT2'!Y5</f>
        <v>263503</v>
      </c>
      <c r="E31" s="86">
        <f>'Input quaterly NT2'!Z5</f>
        <v>0</v>
      </c>
      <c r="F31" s="86">
        <f>'Input quaterly NT2'!AA5</f>
        <v>389734</v>
      </c>
      <c r="G31" s="86">
        <f>'Input quaterly NT2'!AB5</f>
        <v>401069</v>
      </c>
      <c r="H31" s="86">
        <f>'Input quaterly NT2'!AC5</f>
        <v>160875</v>
      </c>
      <c r="I31" s="86">
        <f>'Input quaterly NT2'!AD5</f>
        <v>441011</v>
      </c>
      <c r="J31" s="86">
        <f>'Input quaterly NT2'!AE5</f>
        <v>363296</v>
      </c>
      <c r="K31" s="86">
        <f>'Input quaterly NT2'!AF5</f>
        <v>261076</v>
      </c>
    </row>
    <row r="32" spans="1:12">
      <c r="A32" s="7"/>
      <c r="B32" s="69" t="s">
        <v>542</v>
      </c>
      <c r="C32" s="69" t="s">
        <v>38</v>
      </c>
      <c r="D32" s="87">
        <f>'Input quaterly NT2'!Y15</f>
        <v>164778</v>
      </c>
      <c r="E32" s="87">
        <f>'Input quaterly NT2'!Z15</f>
        <v>0</v>
      </c>
      <c r="F32" s="87">
        <f>'Input quaterly NT2'!AA15</f>
        <v>266362</v>
      </c>
      <c r="G32" s="87">
        <f>'Input quaterly NT2'!AB15</f>
        <v>189954</v>
      </c>
      <c r="H32" s="87">
        <f>'Input quaterly NT2'!AC15</f>
        <v>34341</v>
      </c>
      <c r="I32" s="87">
        <f>'Input quaterly NT2'!AD15</f>
        <v>319757</v>
      </c>
      <c r="J32" s="87">
        <f>'Input quaterly NT2'!AE15</f>
        <v>235066</v>
      </c>
      <c r="K32" s="87">
        <f>'Input quaterly NT2'!AF15</f>
        <v>268587</v>
      </c>
      <c r="L32" s="10"/>
    </row>
    <row r="33" spans="1:12">
      <c r="A33" s="7"/>
      <c r="B33" s="69" t="s">
        <v>543</v>
      </c>
      <c r="C33" s="70" t="s">
        <v>38</v>
      </c>
      <c r="D33" s="86">
        <f>'Input quaterly NT2'!Y33</f>
        <v>4845541</v>
      </c>
      <c r="E33" s="86">
        <f>'Input quaterly NT2'!Z33</f>
        <v>4908434</v>
      </c>
      <c r="F33" s="86">
        <f>'Input quaterly NT2'!AA33</f>
        <v>5204779</v>
      </c>
      <c r="G33" s="86">
        <f>'Input quaterly NT2'!AB33</f>
        <v>4933900</v>
      </c>
      <c r="H33" s="86">
        <f>'Input quaterly NT2'!AC33</f>
        <v>4680365</v>
      </c>
      <c r="I33" s="86">
        <f>'Input quaterly NT2'!AD33</f>
        <v>4985222</v>
      </c>
      <c r="J33" s="86">
        <f>'Input quaterly NT2'!AE33</f>
        <v>5220289</v>
      </c>
      <c r="K33" s="86">
        <f>'Input quaterly NT2'!AF33</f>
        <v>3664059</v>
      </c>
    </row>
    <row r="34" spans="1:12">
      <c r="A34" s="7"/>
      <c r="B34" s="69" t="s">
        <v>544</v>
      </c>
      <c r="C34" s="70" t="s">
        <v>38</v>
      </c>
      <c r="D34" s="86">
        <f>'Input quaterly NT2'!Y38</f>
        <v>11382769</v>
      </c>
      <c r="E34" s="86">
        <f>'Input quaterly NT2'!Z38</f>
        <v>12979914</v>
      </c>
      <c r="F34" s="86">
        <f>'Input quaterly NT2'!AA38</f>
        <v>11984203</v>
      </c>
      <c r="G34" s="86">
        <f>'Input quaterly NT2'!AB38</f>
        <v>10194930</v>
      </c>
      <c r="H34" s="86">
        <f>'Input quaterly NT2'!AC38</f>
        <v>10047607</v>
      </c>
      <c r="I34" s="86">
        <f>'Input quaterly NT2'!AD38</f>
        <v>9964110</v>
      </c>
      <c r="J34" s="86">
        <f>'Input quaterly NT2'!AE38</f>
        <v>10851987</v>
      </c>
      <c r="K34" s="86">
        <f>'Input quaterly NT2'!AF38</f>
        <v>10004068</v>
      </c>
    </row>
    <row r="35" spans="1:12">
      <c r="A35" s="7"/>
      <c r="B35" s="69" t="s">
        <v>545</v>
      </c>
      <c r="C35" s="70" t="s">
        <v>39</v>
      </c>
      <c r="D35" s="86">
        <f>'Input quaterly NT2'!Y34*1000000/10000</f>
        <v>284876000</v>
      </c>
      <c r="E35" s="86">
        <f>'Input quaterly NT2'!Z34*1000000/10000</f>
        <v>284876000</v>
      </c>
      <c r="F35" s="86">
        <f>'Input quaterly NT2'!AA34*1000000/10000</f>
        <v>287876000</v>
      </c>
      <c r="G35" s="86">
        <f>'Input quaterly NT2'!AB34*1000000/10000</f>
        <v>287876000</v>
      </c>
      <c r="H35" s="86">
        <f>'Input quaterly NT2'!AC34*1000000/10000</f>
        <v>287876000</v>
      </c>
      <c r="I35" s="86">
        <f>'Input quaterly NT2'!AD34*1000000/10000</f>
        <v>287876000</v>
      </c>
      <c r="J35" s="86">
        <f>'Input quaterly NT2'!AE34*1000000/10000</f>
        <v>287876000</v>
      </c>
      <c r="K35" s="86">
        <f>'Input quaterly NT2'!AF34*1000000/10000</f>
        <v>287876000</v>
      </c>
    </row>
    <row r="36" spans="1:12">
      <c r="A36" s="7"/>
      <c r="B36" s="69"/>
      <c r="C36" s="70"/>
      <c r="D36" s="86"/>
      <c r="E36" s="86"/>
      <c r="F36" s="86"/>
      <c r="G36" s="86"/>
      <c r="H36" s="86"/>
      <c r="I36" s="86"/>
      <c r="J36" s="86"/>
      <c r="K36" s="86"/>
    </row>
    <row r="37" spans="1:12">
      <c r="A37" s="7"/>
      <c r="B37" s="69" t="s">
        <v>546</v>
      </c>
      <c r="C37" s="70" t="s">
        <v>36</v>
      </c>
      <c r="D37" s="88">
        <f>D31/D30</f>
        <v>0.17450703152680325</v>
      </c>
      <c r="E37" s="88" t="e">
        <f t="shared" ref="E37:J37" si="0">E31/E30</f>
        <v>#DIV/0!</v>
      </c>
      <c r="F37" s="88">
        <f t="shared" si="0"/>
        <v>0.22027382333059781</v>
      </c>
      <c r="G37" s="88">
        <f t="shared" si="0"/>
        <v>0.22523741330413052</v>
      </c>
      <c r="H37" s="88">
        <f t="shared" si="0"/>
        <v>0.14144995990602535</v>
      </c>
      <c r="I37" s="88">
        <f t="shared" si="0"/>
        <v>0.21265481583636114</v>
      </c>
      <c r="J37" s="88">
        <f t="shared" si="0"/>
        <v>0.17971685256080783</v>
      </c>
      <c r="K37" s="88">
        <f>K31/K30</f>
        <v>0.13000608012317602</v>
      </c>
      <c r="L37" s="11"/>
    </row>
    <row r="38" spans="1:12">
      <c r="A38" s="7"/>
      <c r="B38" s="69" t="s">
        <v>570</v>
      </c>
      <c r="C38" s="70" t="s">
        <v>36</v>
      </c>
      <c r="D38" s="88">
        <f>D32/D30</f>
        <v>0.1091255873402716</v>
      </c>
      <c r="E38" s="88" t="e">
        <f t="shared" ref="E38:K38" si="1">E32/E30</f>
        <v>#DIV/0!</v>
      </c>
      <c r="F38" s="88">
        <f t="shared" si="1"/>
        <v>0.15054518243208109</v>
      </c>
      <c r="G38" s="88">
        <f t="shared" si="1"/>
        <v>0.10667677533484964</v>
      </c>
      <c r="H38" s="88">
        <f t="shared" si="1"/>
        <v>3.0194455777049364E-2</v>
      </c>
      <c r="I38" s="88">
        <f t="shared" si="1"/>
        <v>0.15418632629886178</v>
      </c>
      <c r="J38" s="88">
        <f t="shared" si="1"/>
        <v>0.11628347590961326</v>
      </c>
      <c r="K38" s="88">
        <f t="shared" si="1"/>
        <v>0.13374627710721582</v>
      </c>
      <c r="L38" s="11"/>
    </row>
    <row r="39" spans="1:12">
      <c r="A39" s="7"/>
      <c r="B39" s="69" t="s">
        <v>41</v>
      </c>
      <c r="C39" s="70" t="s">
        <v>40</v>
      </c>
      <c r="D39" s="71">
        <f>D32*1000000/D35</f>
        <v>578.42008452800519</v>
      </c>
      <c r="E39" s="71">
        <f t="shared" ref="E39:K39" si="2">E32*1000000/E35</f>
        <v>0</v>
      </c>
      <c r="F39" s="71">
        <f t="shared" si="2"/>
        <v>925.26643415915191</v>
      </c>
      <c r="G39" s="71">
        <f t="shared" si="2"/>
        <v>659.84660061971124</v>
      </c>
      <c r="H39" s="71">
        <f t="shared" si="2"/>
        <v>119.29094471230668</v>
      </c>
      <c r="I39" s="71">
        <f t="shared" si="2"/>
        <v>1110.7455987994831</v>
      </c>
      <c r="J39" s="71">
        <f t="shared" si="2"/>
        <v>816.5529603023524</v>
      </c>
      <c r="K39" s="71">
        <f t="shared" si="2"/>
        <v>932.99545637705126</v>
      </c>
    </row>
    <row r="40" spans="1:12">
      <c r="A40" s="7"/>
      <c r="B40" s="69" t="s">
        <v>547</v>
      </c>
      <c r="C40" s="70"/>
      <c r="D40" s="71">
        <f>D33*1000000/D35</f>
        <v>17009.29878262823</v>
      </c>
      <c r="E40" s="71">
        <f t="shared" ref="E40:K40" si="3">E33*1000000/E35</f>
        <v>17230.072031339951</v>
      </c>
      <c r="F40" s="71">
        <f t="shared" si="3"/>
        <v>18079.933721463407</v>
      </c>
      <c r="G40" s="71">
        <f t="shared" si="3"/>
        <v>17138.976503772457</v>
      </c>
      <c r="H40" s="71">
        <f t="shared" si="3"/>
        <v>16258.267448484765</v>
      </c>
      <c r="I40" s="71">
        <f t="shared" si="3"/>
        <v>17317.254651308202</v>
      </c>
      <c r="J40" s="71">
        <f t="shared" si="3"/>
        <v>18133.811085328405</v>
      </c>
      <c r="K40" s="71">
        <f t="shared" si="3"/>
        <v>12727.907154469285</v>
      </c>
    </row>
    <row r="41" spans="1:12">
      <c r="A41" s="7"/>
      <c r="B41" s="80" t="s">
        <v>560</v>
      </c>
      <c r="C41" s="69"/>
      <c r="D41" s="69"/>
      <c r="E41" s="69"/>
      <c r="F41" s="69"/>
      <c r="G41" s="69"/>
      <c r="H41" s="69"/>
      <c r="I41" s="69"/>
      <c r="J41" s="69"/>
      <c r="K41" s="69"/>
      <c r="L41" s="12"/>
    </row>
    <row r="42" spans="1:12">
      <c r="A42" s="7"/>
      <c r="B42" s="69" t="s">
        <v>562</v>
      </c>
      <c r="C42" s="76" t="s">
        <v>36</v>
      </c>
      <c r="D42" s="77"/>
      <c r="E42" s="89"/>
      <c r="F42" s="89"/>
      <c r="G42" s="89"/>
      <c r="H42" s="78">
        <f>(H30-D30)/ABS(D30)</f>
        <v>-0.24679516683940569</v>
      </c>
      <c r="I42" s="78" t="e">
        <f>(I30-E30)/ABS(E30)</f>
        <v>#DIV/0!</v>
      </c>
      <c r="J42" s="78">
        <f>(J30-F30)/ABS(F30)</f>
        <v>0.14252682957707952</v>
      </c>
      <c r="K42" s="78">
        <f>(K30-G30)/ABS(G30)</f>
        <v>0.12778086653750034</v>
      </c>
      <c r="L42" s="12"/>
    </row>
    <row r="43" spans="1:12">
      <c r="A43" s="7"/>
      <c r="B43" s="69" t="s">
        <v>563</v>
      </c>
      <c r="C43" s="79" t="s">
        <v>36</v>
      </c>
      <c r="D43" s="69"/>
      <c r="E43" s="73">
        <f>E30/D30-1</f>
        <v>-1</v>
      </c>
      <c r="F43" s="73" t="e">
        <f t="shared" ref="F43:K43" si="4">F30/E30-1</f>
        <v>#DIV/0!</v>
      </c>
      <c r="G43" s="73">
        <f t="shared" si="4"/>
        <v>6.4058653174448033E-3</v>
      </c>
      <c r="H43" s="73">
        <f t="shared" si="4"/>
        <v>-0.36128492404459045</v>
      </c>
      <c r="I43" s="73">
        <f>I30/H30-1</f>
        <v>0.8234273665996088</v>
      </c>
      <c r="J43" s="73">
        <f t="shared" si="4"/>
        <v>-2.5240195097488427E-2</v>
      </c>
      <c r="K43" s="73">
        <f t="shared" si="4"/>
        <v>-6.5832595841386343E-3</v>
      </c>
      <c r="L43" s="12"/>
    </row>
    <row r="44" spans="1:12" s="8" customFormat="1">
      <c r="A44" s="13"/>
      <c r="B44" s="69" t="s">
        <v>561</v>
      </c>
      <c r="C44" s="76" t="s">
        <v>36</v>
      </c>
      <c r="D44" s="77"/>
      <c r="E44" s="89"/>
      <c r="F44" s="89"/>
      <c r="G44" s="89"/>
      <c r="H44" s="78">
        <f>(H32-D32)/ABS(D32)</f>
        <v>-0.79159232421803882</v>
      </c>
      <c r="I44" s="78" t="e">
        <f>(I32-E32)/ABS(E32)</f>
        <v>#DIV/0!</v>
      </c>
      <c r="J44" s="78">
        <f>(J32-F32)/ABS(F32)</f>
        <v>-0.11749423716596211</v>
      </c>
      <c r="K44" s="98">
        <f>(K32-G32)/ABS(G32)</f>
        <v>0.41395811617549511</v>
      </c>
      <c r="L44" s="14"/>
    </row>
    <row r="45" spans="1:12">
      <c r="A45" s="7"/>
      <c r="B45" s="69" t="s">
        <v>566</v>
      </c>
      <c r="C45" s="79" t="s">
        <v>36</v>
      </c>
      <c r="D45" s="69"/>
      <c r="E45" s="73">
        <f>E32/D32-1</f>
        <v>-1</v>
      </c>
      <c r="F45" s="73" t="e">
        <f t="shared" ref="F45:K45" si="5">F32/E32-1</f>
        <v>#DIV/0!</v>
      </c>
      <c r="G45" s="73">
        <f t="shared" si="5"/>
        <v>-0.28685773496219436</v>
      </c>
      <c r="H45" s="73">
        <f>(H32-G32)/ABS(G32)</f>
        <v>-0.81921412552512718</v>
      </c>
      <c r="I45" s="73">
        <f>I32/H32-1</f>
        <v>8.3112314725837919</v>
      </c>
      <c r="J45" s="73">
        <f t="shared" si="5"/>
        <v>-0.26486050344480339</v>
      </c>
      <c r="K45" s="73">
        <f t="shared" si="5"/>
        <v>0.14260250312678147</v>
      </c>
      <c r="L45" s="12"/>
    </row>
    <row r="46" spans="1:12" s="8" customFormat="1">
      <c r="A46" s="13"/>
      <c r="B46" s="69" t="s">
        <v>564</v>
      </c>
      <c r="C46" s="76" t="s">
        <v>36</v>
      </c>
      <c r="D46" s="77"/>
      <c r="E46" s="89"/>
      <c r="F46" s="89"/>
      <c r="G46" s="89"/>
      <c r="H46" s="78">
        <f>(H39-D39)/ABS(D39)</f>
        <v>-0.79376417260882481</v>
      </c>
      <c r="I46" s="78" t="e">
        <f>(I39-E39)/ABS(E39)</f>
        <v>#DIV/0!</v>
      </c>
      <c r="J46" s="78">
        <f>(J39-F39)/ABS(F39)</f>
        <v>-0.11749423716596216</v>
      </c>
      <c r="K46" s="98">
        <f>(K39-G39)/ABS(G39)</f>
        <v>0.41395811617549522</v>
      </c>
      <c r="L46" s="14"/>
    </row>
    <row r="47" spans="1:12">
      <c r="A47" s="7"/>
      <c r="B47" s="69" t="s">
        <v>565</v>
      </c>
      <c r="C47" s="79" t="s">
        <v>36</v>
      </c>
      <c r="D47" s="69"/>
      <c r="E47" s="73">
        <f>E39/D39-1</f>
        <v>-1</v>
      </c>
      <c r="F47" s="73" t="e">
        <f t="shared" ref="F47:K47" si="6">F39/E39-1</f>
        <v>#DIV/0!</v>
      </c>
      <c r="G47" s="73">
        <f t="shared" si="6"/>
        <v>-0.28685773496219436</v>
      </c>
      <c r="H47" s="73">
        <f t="shared" si="6"/>
        <v>-0.81921412552512707</v>
      </c>
      <c r="I47" s="73">
        <f>I39/H39-1</f>
        <v>8.3112314725837919</v>
      </c>
      <c r="J47" s="73">
        <f t="shared" si="6"/>
        <v>-0.26486050344480339</v>
      </c>
      <c r="K47" s="73">
        <f t="shared" si="6"/>
        <v>0.14260250312678147</v>
      </c>
      <c r="L47" s="12"/>
    </row>
    <row r="48" spans="1:12">
      <c r="A48" s="7"/>
      <c r="B48" s="80" t="s">
        <v>549</v>
      </c>
      <c r="C48" s="79"/>
      <c r="D48" s="69"/>
      <c r="E48" s="69"/>
      <c r="F48" s="69"/>
      <c r="G48" s="69"/>
      <c r="H48" s="69"/>
      <c r="I48" s="69"/>
      <c r="J48" s="69"/>
      <c r="K48" s="69"/>
      <c r="L48" s="12"/>
    </row>
    <row r="49" spans="1:12">
      <c r="A49" s="7"/>
      <c r="B49" s="69" t="s">
        <v>42</v>
      </c>
      <c r="C49" s="79" t="s">
        <v>36</v>
      </c>
      <c r="D49" s="69"/>
      <c r="E49" s="73">
        <f>E32/AVERAGE(D33:E33)</f>
        <v>0</v>
      </c>
      <c r="F49" s="73">
        <f t="shared" ref="F49:K49" si="7">F32/AVERAGE(E33:F33)</f>
        <v>5.2676038762359698E-2</v>
      </c>
      <c r="G49" s="73">
        <f t="shared" si="7"/>
        <v>3.747115378640551E-2</v>
      </c>
      <c r="H49" s="73">
        <f t="shared" si="7"/>
        <v>7.1437598193933704E-3</v>
      </c>
      <c r="I49" s="73">
        <f>I32/AVERAGE(H33:I33)</f>
        <v>6.6164010525175551E-2</v>
      </c>
      <c r="J49" s="73">
        <f t="shared" si="7"/>
        <v>4.6066483099180433E-2</v>
      </c>
      <c r="K49" s="73">
        <f t="shared" si="7"/>
        <v>6.0462962504395368E-2</v>
      </c>
      <c r="L49" s="12"/>
    </row>
    <row r="50" spans="1:12">
      <c r="A50" s="7"/>
      <c r="B50" s="69" t="s">
        <v>43</v>
      </c>
      <c r="C50" s="81" t="s">
        <v>36</v>
      </c>
      <c r="D50" s="70"/>
      <c r="E50" s="74">
        <f>E32/AVERAGE(D34:E34)</f>
        <v>0</v>
      </c>
      <c r="F50" s="74">
        <f t="shared" ref="F50:K50" si="8">F32/AVERAGE(E34:F34)</f>
        <v>2.1339589139083109E-2</v>
      </c>
      <c r="G50" s="74">
        <f t="shared" si="8"/>
        <v>1.7129073530511765E-2</v>
      </c>
      <c r="H50" s="74">
        <f t="shared" si="8"/>
        <v>3.3929541539185529E-3</v>
      </c>
      <c r="I50" s="73">
        <f>I32/AVERAGE(H34:I34)</f>
        <v>3.1956978004436101E-2</v>
      </c>
      <c r="J50" s="73">
        <f t="shared" si="8"/>
        <v>2.2585021582095816E-2</v>
      </c>
      <c r="K50" s="73">
        <f t="shared" si="8"/>
        <v>2.5756261191294327E-2</v>
      </c>
      <c r="L50" s="12"/>
    </row>
    <row r="51" spans="1:12">
      <c r="A51" s="7"/>
      <c r="B51" s="75" t="s">
        <v>550</v>
      </c>
      <c r="C51" s="81"/>
      <c r="D51" s="70"/>
      <c r="E51" s="70"/>
      <c r="F51" s="70"/>
      <c r="G51" s="70"/>
      <c r="H51" s="70"/>
      <c r="I51" s="70"/>
      <c r="J51" s="70"/>
      <c r="K51" s="70"/>
    </row>
    <row r="52" spans="1:12">
      <c r="A52" s="7"/>
      <c r="B52" s="69" t="s">
        <v>551</v>
      </c>
      <c r="C52" s="81" t="s">
        <v>36</v>
      </c>
      <c r="D52" s="74">
        <f t="shared" ref="D52:K52" si="9">1-D33/D34</f>
        <v>0.57430911582234523</v>
      </c>
      <c r="E52" s="74">
        <f t="shared" si="9"/>
        <v>0.62184387354184323</v>
      </c>
      <c r="F52" s="74">
        <f t="shared" si="9"/>
        <v>0.56569669255435673</v>
      </c>
      <c r="G52" s="74">
        <f t="shared" si="9"/>
        <v>0.51604375900570187</v>
      </c>
      <c r="H52" s="74">
        <f t="shared" si="9"/>
        <v>0.53418112392333816</v>
      </c>
      <c r="I52" s="74">
        <f t="shared" si="9"/>
        <v>0.49968215926961868</v>
      </c>
      <c r="J52" s="74">
        <f t="shared" si="9"/>
        <v>0.518955468708173</v>
      </c>
      <c r="K52" s="74">
        <f t="shared" si="9"/>
        <v>0.63374309330964163</v>
      </c>
    </row>
    <row r="53" spans="1:12">
      <c r="A53" s="7"/>
      <c r="B53" s="69" t="s">
        <v>552</v>
      </c>
      <c r="C53" s="81" t="s">
        <v>36</v>
      </c>
      <c r="D53" s="74">
        <f t="shared" ref="D53:K53" si="10">D34/D33-1</f>
        <v>1.349122419973332</v>
      </c>
      <c r="E53" s="74">
        <f t="shared" si="10"/>
        <v>1.6444104168457803</v>
      </c>
      <c r="F53" s="74">
        <f t="shared" si="10"/>
        <v>1.3025383018183865</v>
      </c>
      <c r="G53" s="74">
        <f t="shared" si="10"/>
        <v>1.0663025193052151</v>
      </c>
      <c r="H53" s="74">
        <f t="shared" si="10"/>
        <v>1.1467571439406967</v>
      </c>
      <c r="I53" s="74">
        <f t="shared" si="10"/>
        <v>0.99872944474689396</v>
      </c>
      <c r="J53" s="74">
        <f t="shared" si="10"/>
        <v>1.078809621459655</v>
      </c>
      <c r="K53" s="74">
        <f t="shared" si="10"/>
        <v>1.7303239385610332</v>
      </c>
    </row>
    <row r="54" spans="1:12">
      <c r="A54" s="7"/>
      <c r="B54" s="69" t="s">
        <v>553</v>
      </c>
      <c r="C54" s="81" t="s">
        <v>40</v>
      </c>
      <c r="D54" s="84">
        <f>'Input quaterly NT2'!Y19/'Input quaterly NT2'!Y31</f>
        <v>1.5171744906516074</v>
      </c>
      <c r="E54" s="84">
        <f>'Input quaterly NT2'!Z19/'Input quaterly NT2'!Z31</f>
        <v>1.2335763256096504</v>
      </c>
      <c r="F54" s="84">
        <f>'Input quaterly NT2'!AA19/'Input quaterly NT2'!AA31</f>
        <v>1.4062738388405782</v>
      </c>
      <c r="G54" s="84">
        <f>'Input quaterly NT2'!AB19/'Input quaterly NT2'!AB31</f>
        <v>1.3949977721273876</v>
      </c>
      <c r="H54" s="84">
        <f>'Input quaterly NT2'!AD19/'Input quaterly NT2'!AC31</f>
        <v>1.432571521492481</v>
      </c>
      <c r="I54" s="84">
        <f>'Input quaterly NT2'!AD19/'Input quaterly NT2'!AD31</f>
        <v>1.3577251078593027</v>
      </c>
      <c r="J54" s="84">
        <f>'Input quaterly NT2'!AE19/'Input quaterly NT2'!AE31</f>
        <v>1.4548919025061939</v>
      </c>
      <c r="K54" s="84">
        <f>'Input quaterly NT2'!AF19/'Input quaterly NT2'!AF31</f>
        <v>0.85398064559646414</v>
      </c>
    </row>
    <row r="55" spans="1:12">
      <c r="A55" s="7"/>
      <c r="B55" s="69" t="s">
        <v>554</v>
      </c>
      <c r="C55" s="81" t="s">
        <v>40</v>
      </c>
      <c r="D55" s="90">
        <f>('Input quaterly NT2'!Y19-'Input quaterly NT2'!Y23)/'Input quaterly NT2'!Y31</f>
        <v>1.4088330221126661</v>
      </c>
      <c r="E55" s="90">
        <f>('Input quaterly NT2'!Z19-'Input quaterly NT2'!Z23)/'Input quaterly NT2'!Z31</f>
        <v>1.1781162158361724</v>
      </c>
      <c r="F55" s="90">
        <f>('Input quaterly NT2'!AA19-'Input quaterly NT2'!AA23)/'Input quaterly NT2'!AA31</f>
        <v>1.3310166202764513</v>
      </c>
      <c r="G55" s="90">
        <f>('Input quaterly NT2'!AB19-'Input quaterly NT2'!AB23)/'Input quaterly NT2'!AB31</f>
        <v>1.2717548075208414</v>
      </c>
      <c r="H55" s="90">
        <f>('Input quaterly NT2'!AD19-'Input quaterly NT2'!AC23)/'Input quaterly NT2'!AC31</f>
        <v>1.3008420706400623</v>
      </c>
      <c r="I55" s="90">
        <f>('Input quaterly NT2'!AD19-'Input quaterly NT2'!AD23)/'Input quaterly NT2'!AD31</f>
        <v>1.2441617622463106</v>
      </c>
      <c r="J55" s="90">
        <f>('Input quaterly NT2'!AE19-'Input quaterly NT2'!AE23)/'Input quaterly NT2'!AE31</f>
        <v>1.3661545025672852</v>
      </c>
      <c r="K55" s="90">
        <f>('Input quaterly NT2'!AF19-'Input quaterly NT2'!AF23)/'Input quaterly NT2'!AF31</f>
        <v>0.79180812839023773</v>
      </c>
    </row>
    <row r="56" spans="1:12">
      <c r="A56" s="7"/>
      <c r="B56" s="91" t="s">
        <v>555</v>
      </c>
      <c r="C56" s="70"/>
      <c r="D56" s="71"/>
      <c r="E56" s="71"/>
      <c r="F56" s="71"/>
      <c r="G56" s="71"/>
      <c r="H56" s="71"/>
      <c r="I56" s="71"/>
      <c r="J56" s="71"/>
      <c r="K56" s="71"/>
    </row>
    <row r="57" spans="1:12">
      <c r="A57" s="7"/>
      <c r="B57" s="69" t="s">
        <v>556</v>
      </c>
      <c r="C57" s="70" t="s">
        <v>45</v>
      </c>
      <c r="D57" s="71"/>
      <c r="E57" s="71"/>
      <c r="F57" s="71"/>
      <c r="G57" s="71"/>
      <c r="H57" s="71"/>
      <c r="I57" s="71"/>
      <c r="J57" s="71"/>
      <c r="K57" s="71">
        <f>'Tổng hợp'!D8</f>
        <v>26600</v>
      </c>
    </row>
    <row r="58" spans="1:12">
      <c r="A58" s="7"/>
      <c r="B58" s="69" t="s">
        <v>557</v>
      </c>
      <c r="C58" s="70" t="s">
        <v>38</v>
      </c>
      <c r="D58" s="71"/>
      <c r="E58" s="71"/>
      <c r="F58" s="71"/>
      <c r="G58" s="71"/>
      <c r="H58" s="71"/>
      <c r="I58" s="71"/>
      <c r="J58" s="71"/>
      <c r="K58" s="71">
        <f>K57*K35/1000000</f>
        <v>7657501.5999999996</v>
      </c>
    </row>
    <row r="59" spans="1:12">
      <c r="A59" s="7"/>
      <c r="B59" s="69" t="s">
        <v>558</v>
      </c>
      <c r="C59" s="70" t="s">
        <v>40</v>
      </c>
      <c r="D59" s="71"/>
      <c r="E59" s="71"/>
      <c r="F59" s="71"/>
      <c r="G59" s="71"/>
      <c r="H59" s="71"/>
      <c r="I59" s="71"/>
      <c r="J59" s="71"/>
      <c r="K59" s="92">
        <f>K57/(SUM(H32:K32)*1000000/K35)</f>
        <v>8.9274178636923782</v>
      </c>
    </row>
    <row r="60" spans="1:12">
      <c r="A60" s="7"/>
      <c r="B60" s="69" t="s">
        <v>559</v>
      </c>
      <c r="C60" s="70" t="s">
        <v>40</v>
      </c>
      <c r="D60" s="71"/>
      <c r="E60" s="71"/>
      <c r="F60" s="71"/>
      <c r="G60" s="71"/>
      <c r="H60" s="71"/>
      <c r="I60" s="71"/>
      <c r="J60" s="71"/>
      <c r="K60" s="93">
        <f>K57/K40</f>
        <v>2.0898958231840701</v>
      </c>
    </row>
  </sheetData>
  <mergeCells count="3">
    <mergeCell ref="I2:K2"/>
    <mergeCell ref="I3:K19"/>
    <mergeCell ref="I20:K20"/>
  </mergeCells>
  <conditionalFormatting sqref="E16:G18">
    <cfRule type="cellIs" dxfId="31" priority="3" operator="lessThan">
      <formula>0</formula>
    </cfRule>
    <cfRule type="cellIs" dxfId="30" priority="4" operator="greaterThan">
      <formula>0</formula>
    </cfRule>
  </conditionalFormatting>
  <conditionalFormatting sqref="H42:K42 H44:K44 H46:K46">
    <cfRule type="cellIs" dxfId="29" priority="1" operator="lessThan">
      <formula>0</formula>
    </cfRule>
    <cfRule type="cellIs" dxfId="28" priority="2" operator="greaterThan">
      <formula>0</formula>
    </cfRule>
  </conditionalFormatting>
  <pageMargins left="0.7" right="0.7" top="0.75" bottom="0.75" header="0.3" footer="0.3"/>
  <pageSetup orientation="portrait" horizontalDpi="30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pane xSplit="3" ySplit="1" topLeftCell="D2" activePane="bottomRight" state="frozen"/>
      <selection activeCell="K58" sqref="K58"/>
      <selection pane="topRight" activeCell="K58" sqref="K58"/>
      <selection pane="bottomLeft" activeCell="K58" sqref="K58"/>
      <selection pane="bottomRight" activeCell="K58" sqref="K58"/>
    </sheetView>
  </sheetViews>
  <sheetFormatPr defaultColWidth="8.85546875" defaultRowHeight="15"/>
  <cols>
    <col min="1" max="3" width="8.85546875" style="15"/>
    <col min="4" max="7" width="16.140625" style="15" customWidth="1"/>
    <col min="8" max="8" width="8.85546875" style="15"/>
    <col min="9" max="12" width="10.140625" style="15" bestFit="1" customWidth="1"/>
    <col min="13" max="13" width="8.85546875" style="15"/>
    <col min="14" max="17" width="14.140625" style="2" bestFit="1" customWidth="1"/>
    <col min="18" max="18" width="9.140625" style="15" bestFit="1" customWidth="1"/>
    <col min="19" max="16384" width="8.85546875" style="15"/>
  </cols>
  <sheetData>
    <row r="1" spans="1:17" ht="49.5" customHeight="1">
      <c r="A1" s="129" t="s">
        <v>0</v>
      </c>
      <c r="B1" s="130"/>
      <c r="C1" s="131"/>
      <c r="D1" s="55" t="s">
        <v>1512</v>
      </c>
      <c r="E1" s="55" t="s">
        <v>1513</v>
      </c>
      <c r="F1" s="55" t="s">
        <v>1514</v>
      </c>
      <c r="G1" s="55" t="s">
        <v>1574</v>
      </c>
      <c r="I1" s="15" t="str">
        <f>REPLACE(D1,9,27,"")</f>
        <v>Năm 2014</v>
      </c>
      <c r="J1" s="15" t="str">
        <f>REPLACE(E1,9,27,"")</f>
        <v>Năm 2015</v>
      </c>
      <c r="K1" s="15" t="str">
        <f>REPLACE(F1,9,27,"")</f>
        <v>Năm 2016</v>
      </c>
      <c r="L1" s="15" t="str">
        <f>REPLACE(G1,9,27,"")</f>
        <v>Năm 2017</v>
      </c>
      <c r="N1" s="2" t="str">
        <f>I1</f>
        <v>Năm 2014</v>
      </c>
      <c r="O1" s="2" t="str">
        <f>J1</f>
        <v>Năm 2015</v>
      </c>
      <c r="P1" s="2" t="str">
        <f>K1</f>
        <v>Năm 2016</v>
      </c>
      <c r="Q1" s="2" t="str">
        <f>L1</f>
        <v>Năm 2017</v>
      </c>
    </row>
    <row r="2" spans="1:17" ht="49.5" customHeight="1" thickBot="1">
      <c r="A2" s="132"/>
      <c r="B2" s="133"/>
      <c r="C2" s="134"/>
      <c r="D2" s="56" t="s">
        <v>1653</v>
      </c>
      <c r="E2" s="56" t="s">
        <v>1653</v>
      </c>
      <c r="F2" s="56" t="s">
        <v>1653</v>
      </c>
      <c r="G2" s="56" t="s">
        <v>1653</v>
      </c>
    </row>
    <row r="3" spans="1:17" ht="45" customHeight="1" thickBot="1">
      <c r="A3" s="135" t="s">
        <v>1</v>
      </c>
      <c r="B3" s="136"/>
      <c r="C3" s="57"/>
      <c r="D3" s="63">
        <v>7064917</v>
      </c>
      <c r="E3" s="63">
        <v>6729438</v>
      </c>
      <c r="F3" s="63">
        <v>7983298</v>
      </c>
      <c r="G3" s="63">
        <v>6761130</v>
      </c>
      <c r="I3" s="16">
        <f>REPLACE(D3,1,3,"")/1</f>
        <v>4917</v>
      </c>
      <c r="J3" s="16">
        <f t="shared" ref="J3:L16" si="0">REPLACE(E3,1,3,"")/1</f>
        <v>9438</v>
      </c>
      <c r="K3" s="16">
        <f t="shared" si="0"/>
        <v>3298</v>
      </c>
      <c r="L3" s="16">
        <f t="shared" si="0"/>
        <v>1130</v>
      </c>
      <c r="N3" s="2">
        <f>D3</f>
        <v>7064917</v>
      </c>
      <c r="O3" s="2">
        <f t="shared" ref="O3:Q17" si="1">E3</f>
        <v>6729438</v>
      </c>
      <c r="P3" s="2">
        <f t="shared" si="1"/>
        <v>7983298</v>
      </c>
      <c r="Q3" s="2">
        <f t="shared" si="1"/>
        <v>6761130</v>
      </c>
    </row>
    <row r="4" spans="1:17" ht="61.5" customHeight="1" thickBot="1">
      <c r="A4" s="127" t="s">
        <v>2</v>
      </c>
      <c r="B4" s="128"/>
      <c r="C4" s="57"/>
      <c r="D4" s="64">
        <v>5413264</v>
      </c>
      <c r="E4" s="64">
        <v>5087665</v>
      </c>
      <c r="F4" s="64">
        <v>6631836</v>
      </c>
      <c r="G4" s="64">
        <v>5368442</v>
      </c>
      <c r="I4" s="16">
        <f t="shared" ref="I4:I16" si="2">REPLACE(D4,1,3,"")/1</f>
        <v>3264</v>
      </c>
      <c r="J4" s="16">
        <f t="shared" si="0"/>
        <v>7665</v>
      </c>
      <c r="K4" s="16">
        <f t="shared" si="0"/>
        <v>1836</v>
      </c>
      <c r="L4" s="16">
        <f t="shared" si="0"/>
        <v>8442</v>
      </c>
      <c r="N4" s="2">
        <f t="shared" ref="N4:Q38" si="3">D4</f>
        <v>5413264</v>
      </c>
      <c r="O4" s="2">
        <f t="shared" si="1"/>
        <v>5087665</v>
      </c>
      <c r="P4" s="2">
        <f t="shared" si="1"/>
        <v>6631836</v>
      </c>
      <c r="Q4" s="2">
        <f t="shared" si="1"/>
        <v>5368442</v>
      </c>
    </row>
    <row r="5" spans="1:17" ht="61.5" customHeight="1" thickBot="1">
      <c r="A5" s="137" t="s">
        <v>3</v>
      </c>
      <c r="B5" s="138"/>
      <c r="C5" s="57"/>
      <c r="D5" s="63">
        <v>1651653</v>
      </c>
      <c r="E5" s="63">
        <v>1641773</v>
      </c>
      <c r="F5" s="63">
        <v>1351462</v>
      </c>
      <c r="G5" s="63">
        <v>1392688</v>
      </c>
      <c r="I5" s="16">
        <f t="shared" si="2"/>
        <v>1653</v>
      </c>
      <c r="J5" s="16">
        <f t="shared" si="0"/>
        <v>1773</v>
      </c>
      <c r="K5" s="16">
        <f t="shared" si="0"/>
        <v>1462</v>
      </c>
      <c r="L5" s="16">
        <f t="shared" si="0"/>
        <v>2688</v>
      </c>
      <c r="N5" s="2">
        <f t="shared" si="3"/>
        <v>1651653</v>
      </c>
      <c r="O5" s="2">
        <f t="shared" si="1"/>
        <v>1641773</v>
      </c>
      <c r="P5" s="2">
        <f t="shared" si="1"/>
        <v>1351462</v>
      </c>
      <c r="Q5" s="2">
        <f t="shared" si="1"/>
        <v>1392688</v>
      </c>
    </row>
    <row r="6" spans="1:17" ht="30" customHeight="1" thickBot="1">
      <c r="A6" s="127" t="s">
        <v>4</v>
      </c>
      <c r="B6" s="128"/>
      <c r="C6" s="57"/>
      <c r="D6" s="64">
        <v>450492</v>
      </c>
      <c r="E6" s="64">
        <v>65035</v>
      </c>
      <c r="F6" s="64">
        <v>103162</v>
      </c>
      <c r="G6" s="64">
        <v>62996</v>
      </c>
      <c r="I6" s="16">
        <f t="shared" si="2"/>
        <v>492</v>
      </c>
      <c r="J6" s="16">
        <f t="shared" si="0"/>
        <v>35</v>
      </c>
      <c r="K6" s="16">
        <f t="shared" si="0"/>
        <v>162</v>
      </c>
      <c r="L6" s="16">
        <f t="shared" si="0"/>
        <v>96</v>
      </c>
      <c r="N6" s="2">
        <f t="shared" si="3"/>
        <v>450492</v>
      </c>
      <c r="O6" s="2">
        <f t="shared" si="1"/>
        <v>65035</v>
      </c>
      <c r="P6" s="2">
        <f t="shared" si="1"/>
        <v>103162</v>
      </c>
      <c r="Q6" s="2">
        <f t="shared" si="1"/>
        <v>62996</v>
      </c>
    </row>
    <row r="7" spans="1:17" ht="15" customHeight="1" thickBot="1">
      <c r="A7" s="127" t="s">
        <v>5</v>
      </c>
      <c r="B7" s="128"/>
      <c r="C7" s="57"/>
      <c r="D7" s="64">
        <v>437193</v>
      </c>
      <c r="E7" s="64">
        <v>359438</v>
      </c>
      <c r="F7" s="64">
        <v>249014</v>
      </c>
      <c r="G7" s="64">
        <v>489571</v>
      </c>
      <c r="I7" s="16">
        <f t="shared" si="2"/>
        <v>193</v>
      </c>
      <c r="J7" s="16">
        <f t="shared" si="0"/>
        <v>438</v>
      </c>
      <c r="K7" s="16">
        <f t="shared" si="0"/>
        <v>14</v>
      </c>
      <c r="L7" s="16">
        <f t="shared" si="0"/>
        <v>571</v>
      </c>
      <c r="N7" s="2">
        <f t="shared" si="3"/>
        <v>437193</v>
      </c>
      <c r="O7" s="2">
        <f t="shared" si="1"/>
        <v>359438</v>
      </c>
      <c r="P7" s="2">
        <f t="shared" si="1"/>
        <v>249014</v>
      </c>
      <c r="Q7" s="2">
        <f t="shared" si="1"/>
        <v>489571</v>
      </c>
    </row>
    <row r="8" spans="1:17" ht="15.75" customHeight="1" thickBot="1">
      <c r="A8" s="127" t="s">
        <v>6</v>
      </c>
      <c r="B8" s="128"/>
      <c r="C8" s="57"/>
      <c r="D8" s="65">
        <v>221</v>
      </c>
      <c r="E8" s="65">
        <v>102</v>
      </c>
      <c r="F8" s="65"/>
      <c r="G8" s="65"/>
      <c r="I8" s="16" t="e">
        <f t="shared" si="2"/>
        <v>#VALUE!</v>
      </c>
      <c r="J8" s="16" t="e">
        <f t="shared" si="0"/>
        <v>#VALUE!</v>
      </c>
      <c r="K8" s="16" t="e">
        <f t="shared" si="0"/>
        <v>#VALUE!</v>
      </c>
      <c r="L8" s="16" t="e">
        <f t="shared" si="0"/>
        <v>#VALUE!</v>
      </c>
      <c r="N8" s="2">
        <f t="shared" si="3"/>
        <v>221</v>
      </c>
      <c r="O8" s="2">
        <f t="shared" si="1"/>
        <v>102</v>
      </c>
      <c r="P8" s="2">
        <f t="shared" si="1"/>
        <v>0</v>
      </c>
      <c r="Q8" s="2">
        <f t="shared" si="1"/>
        <v>0</v>
      </c>
    </row>
    <row r="9" spans="1:17" ht="37.5" customHeight="1" thickBot="1">
      <c r="A9" s="127" t="s">
        <v>7</v>
      </c>
      <c r="B9" s="128"/>
      <c r="C9" s="57"/>
      <c r="D9" s="64">
        <v>74704</v>
      </c>
      <c r="E9" s="64">
        <v>146225</v>
      </c>
      <c r="F9" s="64">
        <v>56842</v>
      </c>
      <c r="G9" s="64">
        <v>113928</v>
      </c>
      <c r="I9" s="16">
        <f t="shared" si="2"/>
        <v>4</v>
      </c>
      <c r="J9" s="16">
        <f t="shared" si="0"/>
        <v>225</v>
      </c>
      <c r="K9" s="16">
        <f t="shared" si="0"/>
        <v>42</v>
      </c>
      <c r="L9" s="16">
        <f t="shared" si="0"/>
        <v>928</v>
      </c>
      <c r="N9" s="2">
        <f t="shared" si="3"/>
        <v>74704</v>
      </c>
      <c r="O9" s="2">
        <f t="shared" si="1"/>
        <v>146225</v>
      </c>
      <c r="P9" s="2">
        <f t="shared" si="1"/>
        <v>56842</v>
      </c>
      <c r="Q9" s="2">
        <f t="shared" si="1"/>
        <v>113928</v>
      </c>
    </row>
    <row r="10" spans="1:17" ht="61.5" customHeight="1" thickBot="1">
      <c r="A10" s="137" t="s">
        <v>8</v>
      </c>
      <c r="B10" s="138"/>
      <c r="C10" s="57"/>
      <c r="D10" s="63">
        <v>1590028</v>
      </c>
      <c r="E10" s="63">
        <v>1201043</v>
      </c>
      <c r="F10" s="63">
        <v>1148769</v>
      </c>
      <c r="G10" s="63">
        <v>852185</v>
      </c>
      <c r="I10" s="16">
        <f t="shared" si="2"/>
        <v>28</v>
      </c>
      <c r="J10" s="16">
        <f t="shared" si="0"/>
        <v>1043</v>
      </c>
      <c r="K10" s="16">
        <f t="shared" si="0"/>
        <v>8769</v>
      </c>
      <c r="L10" s="16">
        <f t="shared" si="0"/>
        <v>185</v>
      </c>
      <c r="N10" s="2">
        <f t="shared" si="3"/>
        <v>1590028</v>
      </c>
      <c r="O10" s="2">
        <f t="shared" si="1"/>
        <v>1201043</v>
      </c>
      <c r="P10" s="2">
        <f t="shared" si="1"/>
        <v>1148769</v>
      </c>
      <c r="Q10" s="2">
        <f t="shared" si="1"/>
        <v>852185</v>
      </c>
    </row>
    <row r="11" spans="1:17" ht="15" customHeight="1" thickBot="1">
      <c r="A11" s="127" t="s">
        <v>9</v>
      </c>
      <c r="B11" s="128"/>
      <c r="C11" s="57"/>
      <c r="D11" s="65">
        <v>935</v>
      </c>
      <c r="E11" s="65">
        <v>766</v>
      </c>
      <c r="F11" s="65">
        <v>-587</v>
      </c>
      <c r="G11" s="64">
        <v>1254</v>
      </c>
      <c r="I11" s="16" t="e">
        <f t="shared" si="2"/>
        <v>#VALUE!</v>
      </c>
      <c r="J11" s="16" t="e">
        <f t="shared" si="0"/>
        <v>#VALUE!</v>
      </c>
      <c r="K11" s="16">
        <f t="shared" si="0"/>
        <v>7</v>
      </c>
      <c r="L11" s="16">
        <f t="shared" si="0"/>
        <v>4</v>
      </c>
      <c r="N11" s="2">
        <f t="shared" si="3"/>
        <v>935</v>
      </c>
      <c r="O11" s="2">
        <f t="shared" si="1"/>
        <v>766</v>
      </c>
      <c r="P11" s="2">
        <f t="shared" si="1"/>
        <v>-587</v>
      </c>
      <c r="Q11" s="2">
        <f t="shared" si="1"/>
        <v>1254</v>
      </c>
    </row>
    <row r="12" spans="1:17" ht="45" customHeight="1" thickBot="1">
      <c r="A12" s="127" t="s">
        <v>10</v>
      </c>
      <c r="B12" s="128"/>
      <c r="C12" s="57"/>
      <c r="D12" s="65"/>
      <c r="E12" s="65"/>
      <c r="F12" s="65"/>
      <c r="G12" s="65"/>
      <c r="I12" s="16" t="e">
        <f t="shared" si="2"/>
        <v>#VALUE!</v>
      </c>
      <c r="J12" s="16" t="e">
        <f t="shared" si="0"/>
        <v>#VALUE!</v>
      </c>
      <c r="K12" s="16" t="e">
        <f t="shared" si="0"/>
        <v>#VALUE!</v>
      </c>
      <c r="L12" s="16" t="e">
        <f t="shared" si="0"/>
        <v>#VALUE!</v>
      </c>
      <c r="N12" s="2">
        <f t="shared" si="3"/>
        <v>0</v>
      </c>
      <c r="O12" s="2">
        <f t="shared" si="1"/>
        <v>0</v>
      </c>
      <c r="P12" s="2">
        <f t="shared" si="1"/>
        <v>0</v>
      </c>
      <c r="Q12" s="2">
        <f t="shared" si="1"/>
        <v>0</v>
      </c>
    </row>
    <row r="13" spans="1:17" ht="37.5" customHeight="1" thickBot="1">
      <c r="A13" s="137" t="s">
        <v>11</v>
      </c>
      <c r="B13" s="138"/>
      <c r="C13" s="57"/>
      <c r="D13" s="63">
        <v>1590963</v>
      </c>
      <c r="E13" s="63">
        <v>1201810</v>
      </c>
      <c r="F13" s="63">
        <v>1148181</v>
      </c>
      <c r="G13" s="63">
        <v>853439</v>
      </c>
      <c r="I13" s="16">
        <f t="shared" si="2"/>
        <v>963</v>
      </c>
      <c r="J13" s="16">
        <f t="shared" si="0"/>
        <v>1810</v>
      </c>
      <c r="K13" s="16">
        <f t="shared" si="0"/>
        <v>8181</v>
      </c>
      <c r="L13" s="16">
        <f t="shared" si="0"/>
        <v>439</v>
      </c>
      <c r="N13" s="2">
        <f t="shared" si="3"/>
        <v>1590963</v>
      </c>
      <c r="O13" s="2">
        <f t="shared" si="1"/>
        <v>1201810</v>
      </c>
      <c r="P13" s="2">
        <f t="shared" si="1"/>
        <v>1148181</v>
      </c>
      <c r="Q13" s="2">
        <f t="shared" si="1"/>
        <v>853439</v>
      </c>
    </row>
    <row r="14" spans="1:17" ht="61.5" customHeight="1" thickBot="1">
      <c r="A14" s="137" t="s">
        <v>12</v>
      </c>
      <c r="B14" s="138"/>
      <c r="C14" s="57"/>
      <c r="D14" s="63">
        <v>1590963</v>
      </c>
      <c r="E14" s="63">
        <v>1141628</v>
      </c>
      <c r="F14" s="63">
        <v>1085508</v>
      </c>
      <c r="G14" s="63">
        <v>810413</v>
      </c>
      <c r="I14" s="16">
        <f t="shared" si="2"/>
        <v>963</v>
      </c>
      <c r="J14" s="16">
        <f t="shared" si="0"/>
        <v>1628</v>
      </c>
      <c r="K14" s="16">
        <f t="shared" si="0"/>
        <v>5508</v>
      </c>
      <c r="L14" s="16">
        <f t="shared" si="0"/>
        <v>413</v>
      </c>
      <c r="N14" s="2">
        <f t="shared" si="3"/>
        <v>1590963</v>
      </c>
      <c r="O14" s="2">
        <f t="shared" si="1"/>
        <v>1141628</v>
      </c>
      <c r="P14" s="2">
        <f t="shared" si="1"/>
        <v>1085508</v>
      </c>
      <c r="Q14" s="2">
        <f t="shared" si="1"/>
        <v>810413</v>
      </c>
    </row>
    <row r="15" spans="1:17" ht="61.5" customHeight="1" thickBot="1">
      <c r="A15" s="137" t="s">
        <v>13</v>
      </c>
      <c r="B15" s="138"/>
      <c r="C15" s="57"/>
      <c r="D15" s="63">
        <v>1590963</v>
      </c>
      <c r="E15" s="63">
        <v>1141628</v>
      </c>
      <c r="F15" s="63">
        <v>1085508</v>
      </c>
      <c r="G15" s="63">
        <v>810413</v>
      </c>
      <c r="I15" s="16">
        <f t="shared" si="2"/>
        <v>963</v>
      </c>
      <c r="J15" s="16">
        <f t="shared" si="0"/>
        <v>1628</v>
      </c>
      <c r="K15" s="16">
        <f t="shared" si="0"/>
        <v>5508</v>
      </c>
      <c r="L15" s="16">
        <f t="shared" si="0"/>
        <v>413</v>
      </c>
      <c r="N15" s="2">
        <f t="shared" si="3"/>
        <v>1590963</v>
      </c>
      <c r="O15" s="2">
        <f t="shared" si="1"/>
        <v>1141628</v>
      </c>
      <c r="P15" s="2">
        <f t="shared" si="1"/>
        <v>1085508</v>
      </c>
      <c r="Q15" s="2">
        <f t="shared" si="1"/>
        <v>810413</v>
      </c>
    </row>
    <row r="16" spans="1:17" ht="37.5" customHeight="1" thickBot="1">
      <c r="A16" s="127" t="s">
        <v>14</v>
      </c>
      <c r="B16" s="128"/>
      <c r="C16" s="57"/>
      <c r="D16" s="64">
        <v>4638</v>
      </c>
      <c r="E16" s="64">
        <v>4095</v>
      </c>
      <c r="F16" s="64">
        <v>3740</v>
      </c>
      <c r="G16" s="64">
        <v>2768</v>
      </c>
      <c r="I16" s="16">
        <f t="shared" si="2"/>
        <v>8</v>
      </c>
      <c r="J16" s="16">
        <f t="shared" si="0"/>
        <v>5</v>
      </c>
      <c r="K16" s="16">
        <f t="shared" si="0"/>
        <v>0</v>
      </c>
      <c r="L16" s="16">
        <f t="shared" si="0"/>
        <v>8</v>
      </c>
      <c r="N16" s="2">
        <f t="shared" si="3"/>
        <v>4638</v>
      </c>
      <c r="O16" s="2">
        <f t="shared" si="1"/>
        <v>4095</v>
      </c>
      <c r="P16" s="2">
        <f t="shared" si="1"/>
        <v>3740</v>
      </c>
      <c r="Q16" s="2">
        <f t="shared" si="1"/>
        <v>2768</v>
      </c>
    </row>
    <row r="17" spans="1:17" ht="15" customHeight="1" thickBot="1">
      <c r="A17" s="139"/>
      <c r="B17" s="139"/>
      <c r="C17" s="139"/>
      <c r="D17" s="139"/>
      <c r="E17" s="139"/>
      <c r="F17" s="139"/>
      <c r="G17" s="139"/>
      <c r="N17" s="2">
        <f t="shared" si="3"/>
        <v>0</v>
      </c>
      <c r="O17" s="2">
        <f t="shared" si="1"/>
        <v>0</v>
      </c>
      <c r="P17" s="2">
        <f t="shared" si="1"/>
        <v>0</v>
      </c>
      <c r="Q17" s="2">
        <f t="shared" si="1"/>
        <v>0</v>
      </c>
    </row>
    <row r="18" spans="1:17" ht="15" customHeight="1" thickBot="1">
      <c r="A18" s="140" t="s">
        <v>15</v>
      </c>
      <c r="B18" s="141"/>
      <c r="C18" s="142"/>
      <c r="D18" s="61" t="s">
        <v>1654</v>
      </c>
      <c r="E18" s="61" t="s">
        <v>1655</v>
      </c>
      <c r="F18" s="61" t="s">
        <v>1656</v>
      </c>
      <c r="G18" s="61" t="s">
        <v>1657</v>
      </c>
      <c r="I18" s="15" t="str">
        <f>REPLACE(D18,9,27,"")</f>
        <v>Năm 2014</v>
      </c>
      <c r="J18" s="15" t="str">
        <f>REPLACE(E18,9,27,"")</f>
        <v>Năm 2015</v>
      </c>
      <c r="K18" s="15" t="str">
        <f>REPLACE(F18,9,27,"")</f>
        <v>Năm 2016</v>
      </c>
      <c r="L18" s="15" t="str">
        <f>REPLACE(G18,9,27,"")</f>
        <v>Năm 2017</v>
      </c>
      <c r="N18" s="2" t="str">
        <f>I18</f>
        <v>Năm 2014</v>
      </c>
      <c r="O18" s="2" t="str">
        <f>J18</f>
        <v>Năm 2015</v>
      </c>
      <c r="P18" s="2" t="str">
        <f>K18</f>
        <v>Năm 2016</v>
      </c>
      <c r="Q18" s="2" t="str">
        <f>L18</f>
        <v>Năm 2017</v>
      </c>
    </row>
    <row r="19" spans="1:17" ht="15" customHeight="1" thickBot="1">
      <c r="A19" s="135" t="s">
        <v>16</v>
      </c>
      <c r="B19" s="136"/>
      <c r="C19" s="57"/>
      <c r="D19" s="63">
        <v>3261470</v>
      </c>
      <c r="E19" s="63">
        <v>2980678</v>
      </c>
      <c r="F19" s="63">
        <v>5316223</v>
      </c>
      <c r="G19" s="63">
        <v>3101036</v>
      </c>
      <c r="I19" s="16">
        <f t="shared" ref="I19:L38" si="4">REPLACE(D19,1,3,"")/1</f>
        <v>1470</v>
      </c>
      <c r="J19" s="16">
        <f t="shared" si="4"/>
        <v>678</v>
      </c>
      <c r="K19" s="16">
        <f t="shared" si="4"/>
        <v>6223</v>
      </c>
      <c r="L19" s="16">
        <f t="shared" si="4"/>
        <v>1036</v>
      </c>
      <c r="N19" s="2">
        <f t="shared" si="3"/>
        <v>3261470</v>
      </c>
      <c r="O19" s="2">
        <f t="shared" si="3"/>
        <v>2980678</v>
      </c>
      <c r="P19" s="2">
        <f t="shared" si="3"/>
        <v>5316223</v>
      </c>
      <c r="Q19" s="2">
        <f t="shared" si="3"/>
        <v>3101036</v>
      </c>
    </row>
    <row r="20" spans="1:17" ht="61.5" customHeight="1" thickBot="1">
      <c r="A20" s="127" t="s">
        <v>17</v>
      </c>
      <c r="B20" s="128"/>
      <c r="C20" s="57"/>
      <c r="D20" s="64">
        <v>186127</v>
      </c>
      <c r="E20" s="64">
        <v>1108501</v>
      </c>
      <c r="F20" s="64">
        <v>1398468</v>
      </c>
      <c r="G20" s="64">
        <v>145969</v>
      </c>
      <c r="I20" s="16">
        <f t="shared" si="4"/>
        <v>127</v>
      </c>
      <c r="J20" s="16">
        <f t="shared" si="4"/>
        <v>8501</v>
      </c>
      <c r="K20" s="16">
        <f t="shared" si="4"/>
        <v>8468</v>
      </c>
      <c r="L20" s="16">
        <f t="shared" si="4"/>
        <v>969</v>
      </c>
      <c r="N20" s="2">
        <f t="shared" si="3"/>
        <v>186127</v>
      </c>
      <c r="O20" s="2">
        <f t="shared" si="3"/>
        <v>1108501</v>
      </c>
      <c r="P20" s="2">
        <f t="shared" si="3"/>
        <v>1398468</v>
      </c>
      <c r="Q20" s="2">
        <f t="shared" si="3"/>
        <v>145969</v>
      </c>
    </row>
    <row r="21" spans="1:17" ht="30" customHeight="1" thickBot="1">
      <c r="A21" s="127" t="s">
        <v>18</v>
      </c>
      <c r="B21" s="128"/>
      <c r="C21" s="57"/>
      <c r="D21" s="64">
        <v>540000</v>
      </c>
      <c r="E21" s="65"/>
      <c r="F21" s="65"/>
      <c r="G21" s="64">
        <v>900000</v>
      </c>
      <c r="I21" s="16">
        <f t="shared" si="4"/>
        <v>0</v>
      </c>
      <c r="J21" s="16" t="e">
        <f t="shared" si="4"/>
        <v>#VALUE!</v>
      </c>
      <c r="K21" s="16" t="e">
        <f t="shared" si="4"/>
        <v>#VALUE!</v>
      </c>
      <c r="L21" s="16">
        <f t="shared" si="4"/>
        <v>0</v>
      </c>
      <c r="N21" s="2">
        <f t="shared" si="3"/>
        <v>540000</v>
      </c>
      <c r="O21" s="2">
        <f t="shared" si="3"/>
        <v>0</v>
      </c>
      <c r="P21" s="2">
        <f t="shared" si="3"/>
        <v>0</v>
      </c>
      <c r="Q21" s="2">
        <f t="shared" si="3"/>
        <v>900000</v>
      </c>
    </row>
    <row r="22" spans="1:17" ht="30" customHeight="1" thickBot="1">
      <c r="A22" s="127" t="s">
        <v>19</v>
      </c>
      <c r="B22" s="128"/>
      <c r="C22" s="57"/>
      <c r="D22" s="64">
        <v>2259835</v>
      </c>
      <c r="E22" s="64">
        <v>1576124</v>
      </c>
      <c r="F22" s="64">
        <v>3609509</v>
      </c>
      <c r="G22" s="64">
        <v>1795329</v>
      </c>
      <c r="I22" s="16">
        <f t="shared" si="4"/>
        <v>9835</v>
      </c>
      <c r="J22" s="16">
        <f t="shared" si="4"/>
        <v>6124</v>
      </c>
      <c r="K22" s="16">
        <f t="shared" si="4"/>
        <v>9509</v>
      </c>
      <c r="L22" s="16">
        <f t="shared" si="4"/>
        <v>5329</v>
      </c>
      <c r="N22" s="2">
        <f t="shared" si="3"/>
        <v>2259835</v>
      </c>
      <c r="O22" s="2">
        <f t="shared" si="3"/>
        <v>1576124</v>
      </c>
      <c r="P22" s="2">
        <f t="shared" si="3"/>
        <v>3609509</v>
      </c>
      <c r="Q22" s="2">
        <f t="shared" si="3"/>
        <v>1795329</v>
      </c>
    </row>
    <row r="23" spans="1:17" ht="15" customHeight="1" thickBot="1">
      <c r="A23" s="127" t="s">
        <v>20</v>
      </c>
      <c r="B23" s="128"/>
      <c r="C23" s="57"/>
      <c r="D23" s="64">
        <v>275347</v>
      </c>
      <c r="E23" s="64">
        <v>287993</v>
      </c>
      <c r="F23" s="64">
        <v>239011</v>
      </c>
      <c r="G23" s="64">
        <v>259378</v>
      </c>
      <c r="I23" s="16">
        <f t="shared" si="4"/>
        <v>347</v>
      </c>
      <c r="J23" s="16">
        <f t="shared" si="4"/>
        <v>993</v>
      </c>
      <c r="K23" s="16">
        <f t="shared" si="4"/>
        <v>11</v>
      </c>
      <c r="L23" s="16">
        <f t="shared" si="4"/>
        <v>378</v>
      </c>
      <c r="N23" s="2">
        <f t="shared" si="3"/>
        <v>275347</v>
      </c>
      <c r="O23" s="2">
        <f t="shared" si="3"/>
        <v>287993</v>
      </c>
      <c r="P23" s="2">
        <f t="shared" si="3"/>
        <v>239011</v>
      </c>
      <c r="Q23" s="2">
        <f t="shared" si="3"/>
        <v>259378</v>
      </c>
    </row>
    <row r="24" spans="1:17" ht="30" customHeight="1" thickBot="1">
      <c r="A24" s="127" t="s">
        <v>21</v>
      </c>
      <c r="B24" s="128"/>
      <c r="C24" s="57"/>
      <c r="D24" s="65">
        <v>161</v>
      </c>
      <c r="E24" s="64">
        <v>8060</v>
      </c>
      <c r="F24" s="64">
        <v>69235</v>
      </c>
      <c r="G24" s="65">
        <v>360</v>
      </c>
      <c r="I24" s="16" t="e">
        <f t="shared" si="4"/>
        <v>#VALUE!</v>
      </c>
      <c r="J24" s="16">
        <f t="shared" si="4"/>
        <v>0</v>
      </c>
      <c r="K24" s="16">
        <f t="shared" si="4"/>
        <v>35</v>
      </c>
      <c r="L24" s="16" t="e">
        <f t="shared" si="4"/>
        <v>#VALUE!</v>
      </c>
      <c r="N24" s="2">
        <f t="shared" si="3"/>
        <v>161</v>
      </c>
      <c r="O24" s="2">
        <f t="shared" si="3"/>
        <v>8060</v>
      </c>
      <c r="P24" s="2">
        <f t="shared" si="3"/>
        <v>69235</v>
      </c>
      <c r="Q24" s="2">
        <f t="shared" si="3"/>
        <v>360</v>
      </c>
    </row>
    <row r="25" spans="1:17" ht="15" customHeight="1" thickBot="1">
      <c r="A25" s="137" t="s">
        <v>22</v>
      </c>
      <c r="B25" s="138"/>
      <c r="C25" s="57"/>
      <c r="D25" s="63">
        <v>9222079</v>
      </c>
      <c r="E25" s="63">
        <v>8663994</v>
      </c>
      <c r="F25" s="63">
        <v>7663691</v>
      </c>
      <c r="G25" s="63">
        <v>6863073</v>
      </c>
      <c r="I25" s="16">
        <f t="shared" si="4"/>
        <v>2079</v>
      </c>
      <c r="J25" s="16">
        <f t="shared" si="4"/>
        <v>3994</v>
      </c>
      <c r="K25" s="16">
        <f t="shared" si="4"/>
        <v>3691</v>
      </c>
      <c r="L25" s="16">
        <f t="shared" si="4"/>
        <v>3073</v>
      </c>
      <c r="N25" s="2">
        <f t="shared" si="3"/>
        <v>9222079</v>
      </c>
      <c r="O25" s="2">
        <f t="shared" si="3"/>
        <v>8663994</v>
      </c>
      <c r="P25" s="2">
        <f t="shared" si="3"/>
        <v>7663691</v>
      </c>
      <c r="Q25" s="2">
        <f t="shared" si="3"/>
        <v>6863073</v>
      </c>
    </row>
    <row r="26" spans="1:17" ht="25.5" customHeight="1" thickBot="1">
      <c r="A26" s="127" t="s">
        <v>23</v>
      </c>
      <c r="B26" s="128"/>
      <c r="C26" s="57"/>
      <c r="D26" s="64">
        <v>8306237</v>
      </c>
      <c r="E26" s="64">
        <v>7617942</v>
      </c>
      <c r="F26" s="64">
        <v>6934521</v>
      </c>
      <c r="G26" s="64">
        <v>6246943</v>
      </c>
      <c r="I26" s="16">
        <f t="shared" si="4"/>
        <v>6237</v>
      </c>
      <c r="J26" s="16">
        <f t="shared" si="4"/>
        <v>7942</v>
      </c>
      <c r="K26" s="16">
        <f t="shared" si="4"/>
        <v>4521</v>
      </c>
      <c r="L26" s="16">
        <f t="shared" si="4"/>
        <v>6943</v>
      </c>
      <c r="N26" s="2">
        <f t="shared" si="3"/>
        <v>8306237</v>
      </c>
      <c r="O26" s="2">
        <f t="shared" si="3"/>
        <v>7617942</v>
      </c>
      <c r="P26" s="2">
        <f t="shared" si="3"/>
        <v>6934521</v>
      </c>
      <c r="Q26" s="2">
        <f t="shared" si="3"/>
        <v>6246943</v>
      </c>
    </row>
    <row r="27" spans="1:17" ht="15.75" customHeight="1" thickBot="1">
      <c r="A27" s="127" t="s">
        <v>24</v>
      </c>
      <c r="B27" s="128"/>
      <c r="C27" s="57"/>
      <c r="D27" s="65"/>
      <c r="E27" s="65"/>
      <c r="F27" s="65"/>
      <c r="G27" s="65"/>
      <c r="I27" s="16" t="e">
        <f t="shared" si="4"/>
        <v>#VALUE!</v>
      </c>
      <c r="J27" s="16" t="e">
        <f t="shared" si="4"/>
        <v>#VALUE!</v>
      </c>
      <c r="K27" s="16" t="e">
        <f t="shared" si="4"/>
        <v>#VALUE!</v>
      </c>
      <c r="L27" s="16" t="e">
        <f t="shared" si="4"/>
        <v>#VALUE!</v>
      </c>
      <c r="N27" s="2">
        <f t="shared" si="3"/>
        <v>0</v>
      </c>
      <c r="O27" s="2">
        <f t="shared" si="3"/>
        <v>0</v>
      </c>
      <c r="P27" s="2">
        <f t="shared" si="3"/>
        <v>0</v>
      </c>
      <c r="Q27" s="2">
        <f t="shared" si="3"/>
        <v>0</v>
      </c>
    </row>
    <row r="28" spans="1:17" ht="30" customHeight="1" thickBot="1">
      <c r="A28" s="127" t="s">
        <v>25</v>
      </c>
      <c r="B28" s="128"/>
      <c r="C28" s="57"/>
      <c r="D28" s="65"/>
      <c r="E28" s="65"/>
      <c r="F28" s="65"/>
      <c r="G28" s="65"/>
      <c r="I28" s="16" t="e">
        <f t="shared" si="4"/>
        <v>#VALUE!</v>
      </c>
      <c r="J28" s="16" t="e">
        <f t="shared" si="4"/>
        <v>#VALUE!</v>
      </c>
      <c r="K28" s="16" t="e">
        <f t="shared" si="4"/>
        <v>#VALUE!</v>
      </c>
      <c r="L28" s="16" t="e">
        <f t="shared" si="4"/>
        <v>#VALUE!</v>
      </c>
      <c r="N28" s="2">
        <f t="shared" si="3"/>
        <v>0</v>
      </c>
      <c r="O28" s="2">
        <f t="shared" si="3"/>
        <v>0</v>
      </c>
      <c r="P28" s="2">
        <f t="shared" si="3"/>
        <v>0</v>
      </c>
      <c r="Q28" s="2">
        <f t="shared" si="3"/>
        <v>0</v>
      </c>
    </row>
    <row r="29" spans="1:17" ht="15" customHeight="1" thickBot="1">
      <c r="A29" s="137" t="s">
        <v>26</v>
      </c>
      <c r="B29" s="138"/>
      <c r="C29" s="57"/>
      <c r="D29" s="63">
        <v>12483549</v>
      </c>
      <c r="E29" s="63">
        <v>11644672</v>
      </c>
      <c r="F29" s="63">
        <v>12979914</v>
      </c>
      <c r="G29" s="63">
        <v>9964110</v>
      </c>
      <c r="I29" s="16">
        <f t="shared" si="4"/>
        <v>83549</v>
      </c>
      <c r="J29" s="16">
        <f t="shared" si="4"/>
        <v>44672</v>
      </c>
      <c r="K29" s="16">
        <f t="shared" si="4"/>
        <v>79914</v>
      </c>
      <c r="L29" s="16">
        <f t="shared" si="4"/>
        <v>4110</v>
      </c>
      <c r="N29" s="2">
        <f t="shared" si="3"/>
        <v>12483549</v>
      </c>
      <c r="O29" s="2">
        <f t="shared" si="3"/>
        <v>11644672</v>
      </c>
      <c r="P29" s="2">
        <f t="shared" si="3"/>
        <v>12979914</v>
      </c>
      <c r="Q29" s="2">
        <f t="shared" si="3"/>
        <v>9964110</v>
      </c>
    </row>
    <row r="30" spans="1:17" ht="15" customHeight="1" thickBot="1">
      <c r="A30" s="137" t="s">
        <v>27</v>
      </c>
      <c r="B30" s="138"/>
      <c r="C30" s="57"/>
      <c r="D30" s="63">
        <v>8236865</v>
      </c>
      <c r="E30" s="63">
        <v>6876214</v>
      </c>
      <c r="F30" s="63">
        <v>8071480</v>
      </c>
      <c r="G30" s="63">
        <v>4978888</v>
      </c>
      <c r="I30" s="16">
        <f t="shared" si="4"/>
        <v>6865</v>
      </c>
      <c r="J30" s="16">
        <f t="shared" si="4"/>
        <v>6214</v>
      </c>
      <c r="K30" s="16">
        <f t="shared" si="4"/>
        <v>1480</v>
      </c>
      <c r="L30" s="16">
        <f t="shared" si="4"/>
        <v>8888</v>
      </c>
      <c r="N30" s="2">
        <f t="shared" si="3"/>
        <v>8236865</v>
      </c>
      <c r="O30" s="2">
        <f t="shared" si="3"/>
        <v>6876214</v>
      </c>
      <c r="P30" s="2">
        <f t="shared" si="3"/>
        <v>8071480</v>
      </c>
      <c r="Q30" s="2">
        <f t="shared" si="3"/>
        <v>4978888</v>
      </c>
    </row>
    <row r="31" spans="1:17" ht="15" customHeight="1" thickBot="1">
      <c r="A31" s="127" t="s">
        <v>28</v>
      </c>
      <c r="B31" s="128"/>
      <c r="C31" s="57"/>
      <c r="D31" s="64">
        <v>2376612</v>
      </c>
      <c r="E31" s="64">
        <v>2023085</v>
      </c>
      <c r="F31" s="64">
        <v>4309602</v>
      </c>
      <c r="G31" s="64">
        <v>2283994</v>
      </c>
      <c r="I31" s="16">
        <f t="shared" si="4"/>
        <v>6612</v>
      </c>
      <c r="J31" s="16">
        <f t="shared" si="4"/>
        <v>3085</v>
      </c>
      <c r="K31" s="16">
        <f t="shared" si="4"/>
        <v>9602</v>
      </c>
      <c r="L31" s="16">
        <f t="shared" si="4"/>
        <v>3994</v>
      </c>
      <c r="N31" s="2">
        <f t="shared" si="3"/>
        <v>2376612</v>
      </c>
      <c r="O31" s="2">
        <f t="shared" si="3"/>
        <v>2023085</v>
      </c>
      <c r="P31" s="2">
        <f t="shared" si="3"/>
        <v>4309602</v>
      </c>
      <c r="Q31" s="2">
        <f t="shared" si="3"/>
        <v>2283994</v>
      </c>
    </row>
    <row r="32" spans="1:17" ht="15.75" customHeight="1" thickBot="1">
      <c r="A32" s="127" t="s">
        <v>29</v>
      </c>
      <c r="B32" s="128"/>
      <c r="C32" s="57"/>
      <c r="D32" s="64">
        <v>5860253</v>
      </c>
      <c r="E32" s="64">
        <v>4853129</v>
      </c>
      <c r="F32" s="64">
        <v>3761878</v>
      </c>
      <c r="G32" s="64">
        <v>2694893</v>
      </c>
      <c r="I32" s="16">
        <f t="shared" si="4"/>
        <v>253</v>
      </c>
      <c r="J32" s="16">
        <f t="shared" si="4"/>
        <v>3129</v>
      </c>
      <c r="K32" s="16">
        <f t="shared" si="4"/>
        <v>1878</v>
      </c>
      <c r="L32" s="16">
        <f t="shared" si="4"/>
        <v>4893</v>
      </c>
      <c r="N32" s="2">
        <f t="shared" si="3"/>
        <v>5860253</v>
      </c>
      <c r="O32" s="2">
        <f t="shared" si="3"/>
        <v>4853129</v>
      </c>
      <c r="P32" s="2">
        <f t="shared" si="3"/>
        <v>3761878</v>
      </c>
      <c r="Q32" s="2">
        <f t="shared" si="3"/>
        <v>2694893</v>
      </c>
    </row>
    <row r="33" spans="1:18" ht="15" customHeight="1" thickBot="1">
      <c r="A33" s="137" t="s">
        <v>30</v>
      </c>
      <c r="B33" s="138"/>
      <c r="C33" s="57"/>
      <c r="D33" s="63">
        <v>4246684</v>
      </c>
      <c r="E33" s="63">
        <v>4768458</v>
      </c>
      <c r="F33" s="63">
        <v>4908434</v>
      </c>
      <c r="G33" s="63">
        <v>4985222</v>
      </c>
      <c r="I33" s="16">
        <f t="shared" si="4"/>
        <v>6684</v>
      </c>
      <c r="J33" s="16">
        <f t="shared" si="4"/>
        <v>8458</v>
      </c>
      <c r="K33" s="16">
        <f t="shared" si="4"/>
        <v>8434</v>
      </c>
      <c r="L33" s="16">
        <f t="shared" si="4"/>
        <v>5222</v>
      </c>
      <c r="N33" s="2">
        <f t="shared" si="3"/>
        <v>4246684</v>
      </c>
      <c r="O33" s="2">
        <f t="shared" si="3"/>
        <v>4768458</v>
      </c>
      <c r="P33" s="2">
        <f t="shared" si="3"/>
        <v>4908434</v>
      </c>
      <c r="Q33" s="2">
        <f t="shared" si="3"/>
        <v>4985222</v>
      </c>
      <c r="R33" s="16"/>
    </row>
    <row r="34" spans="1:18" ht="30" customHeight="1" thickBot="1">
      <c r="A34" s="127" t="s">
        <v>31</v>
      </c>
      <c r="B34" s="128"/>
      <c r="C34" s="57"/>
      <c r="D34" s="64">
        <v>2560000</v>
      </c>
      <c r="E34" s="64">
        <v>2739198</v>
      </c>
      <c r="F34" s="64">
        <v>2848760</v>
      </c>
      <c r="G34" s="64">
        <v>2878760</v>
      </c>
      <c r="I34" s="16">
        <f t="shared" si="4"/>
        <v>0</v>
      </c>
      <c r="J34" s="16">
        <f t="shared" si="4"/>
        <v>9198</v>
      </c>
      <c r="K34" s="16">
        <f t="shared" si="4"/>
        <v>8760</v>
      </c>
      <c r="L34" s="16">
        <f t="shared" si="4"/>
        <v>8760</v>
      </c>
      <c r="N34" s="2">
        <f t="shared" si="3"/>
        <v>2560000</v>
      </c>
      <c r="O34" s="2">
        <f t="shared" si="3"/>
        <v>2739198</v>
      </c>
      <c r="P34" s="2">
        <f t="shared" si="3"/>
        <v>2848760</v>
      </c>
      <c r="Q34" s="2">
        <f t="shared" si="3"/>
        <v>2878760</v>
      </c>
    </row>
    <row r="35" spans="1:18" ht="30" customHeight="1" thickBot="1">
      <c r="A35" s="127" t="s">
        <v>32</v>
      </c>
      <c r="B35" s="128"/>
      <c r="C35" s="57"/>
      <c r="D35" s="65"/>
      <c r="E35" s="65">
        <v>-113</v>
      </c>
      <c r="F35" s="65">
        <v>-210</v>
      </c>
      <c r="G35" s="65">
        <v>-458</v>
      </c>
      <c r="I35" s="16" t="e">
        <f t="shared" si="4"/>
        <v>#VALUE!</v>
      </c>
      <c r="J35" s="16">
        <f t="shared" si="4"/>
        <v>3</v>
      </c>
      <c r="K35" s="16">
        <f t="shared" si="4"/>
        <v>0</v>
      </c>
      <c r="L35" s="16">
        <f t="shared" si="4"/>
        <v>8</v>
      </c>
      <c r="N35" s="2">
        <f t="shared" si="3"/>
        <v>0</v>
      </c>
      <c r="O35" s="2">
        <f t="shared" si="3"/>
        <v>-113</v>
      </c>
      <c r="P35" s="2">
        <f t="shared" si="3"/>
        <v>-210</v>
      </c>
      <c r="Q35" s="2">
        <f t="shared" si="3"/>
        <v>-458</v>
      </c>
    </row>
    <row r="36" spans="1:18" ht="37.5" customHeight="1" thickBot="1">
      <c r="A36" s="127" t="s">
        <v>33</v>
      </c>
      <c r="B36" s="128"/>
      <c r="C36" s="57"/>
      <c r="D36" s="64">
        <v>1496596</v>
      </c>
      <c r="E36" s="64">
        <v>1949572</v>
      </c>
      <c r="F36" s="64">
        <v>1922589</v>
      </c>
      <c r="G36" s="64">
        <v>1969624</v>
      </c>
      <c r="I36" s="16">
        <f t="shared" si="4"/>
        <v>6596</v>
      </c>
      <c r="J36" s="16">
        <f t="shared" si="4"/>
        <v>9572</v>
      </c>
      <c r="K36" s="16">
        <f t="shared" si="4"/>
        <v>2589</v>
      </c>
      <c r="L36" s="16">
        <f t="shared" si="4"/>
        <v>9624</v>
      </c>
      <c r="N36" s="2">
        <f t="shared" si="3"/>
        <v>1496596</v>
      </c>
      <c r="O36" s="2">
        <f t="shared" si="3"/>
        <v>1949572</v>
      </c>
      <c r="P36" s="2">
        <f t="shared" si="3"/>
        <v>1922589</v>
      </c>
      <c r="Q36" s="2">
        <f t="shared" si="3"/>
        <v>1969624</v>
      </c>
    </row>
    <row r="37" spans="1:18" ht="30" customHeight="1" thickBot="1">
      <c r="A37" s="137" t="s">
        <v>34</v>
      </c>
      <c r="B37" s="138"/>
      <c r="C37" s="57"/>
      <c r="D37" s="66"/>
      <c r="E37" s="66"/>
      <c r="F37" s="66"/>
      <c r="G37" s="66"/>
      <c r="I37" s="16" t="e">
        <f t="shared" si="4"/>
        <v>#VALUE!</v>
      </c>
      <c r="J37" s="16" t="e">
        <f t="shared" si="4"/>
        <v>#VALUE!</v>
      </c>
      <c r="K37" s="16" t="e">
        <f t="shared" si="4"/>
        <v>#VALUE!</v>
      </c>
      <c r="L37" s="16" t="e">
        <f t="shared" si="4"/>
        <v>#VALUE!</v>
      </c>
      <c r="N37" s="2">
        <f t="shared" si="3"/>
        <v>0</v>
      </c>
      <c r="O37" s="2">
        <f t="shared" si="3"/>
        <v>0</v>
      </c>
      <c r="P37" s="2">
        <f t="shared" si="3"/>
        <v>0</v>
      </c>
      <c r="Q37" s="2">
        <f t="shared" si="3"/>
        <v>0</v>
      </c>
    </row>
    <row r="38" spans="1:18" ht="30" customHeight="1" thickBot="1">
      <c r="A38" s="137" t="s">
        <v>35</v>
      </c>
      <c r="B38" s="138"/>
      <c r="C38" s="57"/>
      <c r="D38" s="63">
        <v>12483549</v>
      </c>
      <c r="E38" s="63">
        <v>11644672</v>
      </c>
      <c r="F38" s="63">
        <v>12979914</v>
      </c>
      <c r="G38" s="63">
        <v>9964110</v>
      </c>
      <c r="I38" s="16">
        <f t="shared" si="4"/>
        <v>83549</v>
      </c>
      <c r="J38" s="16">
        <f t="shared" si="4"/>
        <v>44672</v>
      </c>
      <c r="K38" s="16">
        <f t="shared" si="4"/>
        <v>79914</v>
      </c>
      <c r="L38" s="16">
        <f t="shared" si="4"/>
        <v>4110</v>
      </c>
      <c r="N38" s="2">
        <f t="shared" si="3"/>
        <v>12483549</v>
      </c>
      <c r="O38" s="2">
        <f t="shared" si="3"/>
        <v>11644672</v>
      </c>
      <c r="P38" s="2">
        <f t="shared" si="3"/>
        <v>12979914</v>
      </c>
      <c r="Q38" s="2">
        <f t="shared" si="3"/>
        <v>9964110</v>
      </c>
    </row>
    <row r="39" spans="1:18">
      <c r="A39" t="s">
        <v>1732</v>
      </c>
      <c r="B39"/>
      <c r="C39"/>
      <c r="D39"/>
      <c r="E39"/>
      <c r="F39"/>
      <c r="G39"/>
    </row>
  </sheetData>
  <mergeCells count="37">
    <mergeCell ref="A7:B7"/>
    <mergeCell ref="A1:C2"/>
    <mergeCell ref="A3:B3"/>
    <mergeCell ref="A4:B4"/>
    <mergeCell ref="A5:B5"/>
    <mergeCell ref="A6:B6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G17"/>
    <mergeCell ref="A18:C18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8:B38"/>
    <mergeCell ref="A32:B32"/>
    <mergeCell ref="A33:B33"/>
    <mergeCell ref="A34:B34"/>
    <mergeCell ref="A35:B35"/>
    <mergeCell ref="A36:B36"/>
    <mergeCell ref="A37:B37"/>
  </mergeCells>
  <pageMargins left="0.7" right="0.7" top="0.75" bottom="0.75" header="0.3" footer="0.3"/>
  <pageSetup orientation="portrait" horizontalDpi="3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workbookViewId="0">
      <pane xSplit="3" ySplit="1" topLeftCell="F2" activePane="bottomRight" state="frozen"/>
      <selection activeCell="K58" sqref="K58"/>
      <selection pane="topRight" activeCell="K58" sqref="K58"/>
      <selection pane="bottomLeft" activeCell="K58" sqref="K58"/>
      <selection pane="bottomRight" activeCell="K58" sqref="K58"/>
    </sheetView>
  </sheetViews>
  <sheetFormatPr defaultColWidth="8.85546875" defaultRowHeight="15"/>
  <cols>
    <col min="1" max="1" width="11.42578125" style="4" customWidth="1"/>
    <col min="2" max="3" width="8.85546875" style="4"/>
    <col min="4" max="6" width="15.42578125" style="4" bestFit="1" customWidth="1"/>
    <col min="7" max="7" width="16.140625" style="4" bestFit="1" customWidth="1"/>
    <col min="8" max="8" width="12.85546875" style="15" customWidth="1"/>
    <col min="9" max="9" width="11.42578125" style="15" customWidth="1"/>
    <col min="10" max="10" width="8.85546875" style="15"/>
    <col min="11" max="11" width="16.140625" style="15" customWidth="1"/>
    <col min="12" max="14" width="15.42578125" style="15" bestFit="1" customWidth="1"/>
    <col min="15" max="15" width="8.85546875" style="15"/>
    <col min="16" max="19" width="13.140625" style="1" bestFit="1" customWidth="1"/>
    <col min="20" max="23" width="12.140625" style="1" bestFit="1" customWidth="1"/>
    <col min="24" max="24" width="8.85546875" style="15"/>
    <col min="25" max="32" width="14.140625" style="15" bestFit="1" customWidth="1"/>
    <col min="33" max="16384" width="8.85546875" style="15"/>
  </cols>
  <sheetData>
    <row r="1" spans="1:32" ht="49.5" customHeight="1">
      <c r="A1" s="129" t="s">
        <v>0</v>
      </c>
      <c r="B1" s="130"/>
      <c r="C1" s="131"/>
      <c r="D1" s="55" t="s">
        <v>1424</v>
      </c>
      <c r="E1" s="55" t="s">
        <v>1573</v>
      </c>
      <c r="F1" s="55" t="s">
        <v>1611</v>
      </c>
      <c r="G1" s="55" t="s">
        <v>1612</v>
      </c>
      <c r="H1" s="143" t="s">
        <v>0</v>
      </c>
      <c r="I1" s="130"/>
      <c r="J1" s="131"/>
      <c r="K1" s="55" t="s">
        <v>1425</v>
      </c>
      <c r="L1" s="55" t="s">
        <v>1421</v>
      </c>
      <c r="M1" s="55" t="s">
        <v>1422</v>
      </c>
      <c r="N1" s="55" t="s">
        <v>1423</v>
      </c>
      <c r="P1" s="1" t="str">
        <f>REPLACE(D1,11,27,"")</f>
        <v>Quý 3/2017</v>
      </c>
      <c r="Q1" s="1" t="str">
        <f>REPLACE(E1,11,27,"")</f>
        <v>Quý 4/2017</v>
      </c>
      <c r="R1" s="1" t="str">
        <f>REPLACE(F1,11,27,"")</f>
        <v>Quý 1/2018</v>
      </c>
      <c r="S1" s="1" t="str">
        <f>REPLACE(G1,11,27,"")</f>
        <v>Quý 2/2018</v>
      </c>
      <c r="T1" s="1" t="str">
        <f>REPLACE(K1,11,27,"")</f>
        <v>Quý 3/2016</v>
      </c>
      <c r="U1" s="1" t="str">
        <f>REPLACE(L1,11,27,"")</f>
        <v>Quý 4/2016</v>
      </c>
      <c r="V1" s="1" t="str">
        <f>REPLACE(M1,11,27,"")</f>
        <v>Quý 1/2017</v>
      </c>
      <c r="W1" s="1" t="str">
        <f>REPLACE(N1,11,27,"")</f>
        <v>Quý 2/2017</v>
      </c>
      <c r="Y1" s="3" t="str">
        <f>T1</f>
        <v>Quý 3/2016</v>
      </c>
      <c r="Z1" s="3" t="str">
        <f>U1</f>
        <v>Quý 4/2016</v>
      </c>
      <c r="AA1" s="3" t="str">
        <f>V1</f>
        <v>Quý 1/2017</v>
      </c>
      <c r="AB1" s="3" t="str">
        <f>W1</f>
        <v>Quý 2/2017</v>
      </c>
      <c r="AC1" s="3" t="str">
        <f>P1</f>
        <v>Quý 3/2017</v>
      </c>
      <c r="AD1" s="3" t="str">
        <f>Q1</f>
        <v>Quý 4/2017</v>
      </c>
      <c r="AE1" s="3" t="str">
        <f>R1</f>
        <v>Quý 1/2018</v>
      </c>
      <c r="AF1" s="3" t="str">
        <f>S1</f>
        <v>Quý 2/2018</v>
      </c>
    </row>
    <row r="2" spans="1:32" ht="49.5" customHeight="1" thickBot="1">
      <c r="A2" s="132"/>
      <c r="B2" s="133"/>
      <c r="C2" s="134"/>
      <c r="D2" s="56" t="s">
        <v>1659</v>
      </c>
      <c r="E2" s="56" t="s">
        <v>1660</v>
      </c>
      <c r="F2" s="56" t="s">
        <v>1661</v>
      </c>
      <c r="G2" s="56" t="s">
        <v>1658</v>
      </c>
      <c r="H2" s="144"/>
      <c r="I2" s="133"/>
      <c r="J2" s="134"/>
      <c r="K2" s="56" t="s">
        <v>1659</v>
      </c>
      <c r="L2" s="56" t="s">
        <v>1660</v>
      </c>
      <c r="M2" s="56" t="s">
        <v>1661</v>
      </c>
      <c r="N2" s="56" t="s">
        <v>1658</v>
      </c>
      <c r="Y2" s="3"/>
      <c r="Z2" s="3"/>
      <c r="AA2" s="3"/>
      <c r="AB2" s="3"/>
      <c r="AC2" s="3"/>
      <c r="AD2" s="3"/>
      <c r="AE2" s="3"/>
      <c r="AF2" s="3"/>
    </row>
    <row r="3" spans="1:32" ht="61.5" customHeight="1" thickBot="1">
      <c r="A3" s="135" t="s">
        <v>1</v>
      </c>
      <c r="B3" s="136"/>
      <c r="C3" s="57"/>
      <c r="D3" s="58">
        <v>1137328</v>
      </c>
      <c r="E3" s="58">
        <v>2073835</v>
      </c>
      <c r="F3" s="58">
        <v>2021491</v>
      </c>
      <c r="G3" s="58">
        <v>2008183</v>
      </c>
      <c r="H3" s="135" t="s">
        <v>1</v>
      </c>
      <c r="I3" s="136"/>
      <c r="J3" s="57"/>
      <c r="K3" s="58">
        <v>1509985</v>
      </c>
      <c r="L3" s="62"/>
      <c r="M3" s="58">
        <v>1769316</v>
      </c>
      <c r="N3" s="58">
        <v>1780650</v>
      </c>
      <c r="P3" s="2">
        <f>REPLACE(D3,1,3,"")/1</f>
        <v>7328</v>
      </c>
      <c r="Q3" s="2">
        <f t="shared" ref="Q3:S16" si="0">REPLACE(E3,1,3,"")/1</f>
        <v>3835</v>
      </c>
      <c r="R3" s="2">
        <f t="shared" si="0"/>
        <v>1491</v>
      </c>
      <c r="S3" s="2">
        <f t="shared" si="0"/>
        <v>8183</v>
      </c>
      <c r="T3" s="2">
        <f>REPLACE(K3,1,3,"")/1</f>
        <v>9985</v>
      </c>
      <c r="U3" s="2" t="e">
        <f t="shared" ref="U3:W16" si="1">REPLACE(L3,1,3,"")/1</f>
        <v>#VALUE!</v>
      </c>
      <c r="V3" s="2">
        <f t="shared" si="1"/>
        <v>9316</v>
      </c>
      <c r="W3" s="2">
        <f t="shared" si="1"/>
        <v>650</v>
      </c>
      <c r="Y3" s="3">
        <f>K3</f>
        <v>1509985</v>
      </c>
      <c r="Z3" s="3">
        <f t="shared" ref="Z3:AB17" si="2">L3</f>
        <v>0</v>
      </c>
      <c r="AA3" s="3">
        <f t="shared" si="2"/>
        <v>1769316</v>
      </c>
      <c r="AB3" s="3">
        <f t="shared" si="2"/>
        <v>1780650</v>
      </c>
      <c r="AC3" s="3">
        <f>D3</f>
        <v>1137328</v>
      </c>
      <c r="AD3" s="3">
        <f t="shared" ref="AD3:AF17" si="3">E3</f>
        <v>2073835</v>
      </c>
      <c r="AE3" s="3">
        <f t="shared" si="3"/>
        <v>2021491</v>
      </c>
      <c r="AF3" s="3">
        <f t="shared" si="3"/>
        <v>2008183</v>
      </c>
    </row>
    <row r="4" spans="1:32" ht="15" customHeight="1" thickBot="1">
      <c r="A4" s="127" t="s">
        <v>2</v>
      </c>
      <c r="B4" s="128"/>
      <c r="C4" s="57"/>
      <c r="D4" s="59">
        <v>976453</v>
      </c>
      <c r="E4" s="59">
        <v>1632824</v>
      </c>
      <c r="F4" s="59">
        <v>1658195</v>
      </c>
      <c r="G4" s="59">
        <v>1747106</v>
      </c>
      <c r="H4" s="127" t="s">
        <v>2</v>
      </c>
      <c r="I4" s="128"/>
      <c r="J4" s="57"/>
      <c r="K4" s="59">
        <v>1246482</v>
      </c>
      <c r="L4" s="60"/>
      <c r="M4" s="59">
        <v>1379582</v>
      </c>
      <c r="N4" s="59">
        <v>1379582</v>
      </c>
      <c r="P4" s="2">
        <f t="shared" ref="P4:P16" si="4">REPLACE(D4,1,3,"")/1</f>
        <v>453</v>
      </c>
      <c r="Q4" s="2">
        <f t="shared" si="0"/>
        <v>2824</v>
      </c>
      <c r="R4" s="2">
        <f t="shared" si="0"/>
        <v>8195</v>
      </c>
      <c r="S4" s="2">
        <f t="shared" si="0"/>
        <v>7106</v>
      </c>
      <c r="T4" s="2">
        <f t="shared" ref="T4:U16" si="5">REPLACE(K4,1,3,"")/1</f>
        <v>6482</v>
      </c>
      <c r="U4" s="2" t="e">
        <f t="shared" si="5"/>
        <v>#VALUE!</v>
      </c>
      <c r="V4" s="2">
        <f t="shared" si="1"/>
        <v>9582</v>
      </c>
      <c r="W4" s="2">
        <f t="shared" si="1"/>
        <v>9582</v>
      </c>
      <c r="Y4" s="3">
        <f t="shared" ref="Y4:AB38" si="6">K4</f>
        <v>1246482</v>
      </c>
      <c r="Z4" s="3">
        <f t="shared" si="2"/>
        <v>0</v>
      </c>
      <c r="AA4" s="3">
        <f t="shared" si="2"/>
        <v>1379582</v>
      </c>
      <c r="AB4" s="3">
        <f t="shared" si="2"/>
        <v>1379582</v>
      </c>
      <c r="AC4" s="3">
        <f t="shared" ref="AC4:AF38" si="7">D4</f>
        <v>976453</v>
      </c>
      <c r="AD4" s="3">
        <f t="shared" si="3"/>
        <v>1632824</v>
      </c>
      <c r="AE4" s="3">
        <f t="shared" si="3"/>
        <v>1658195</v>
      </c>
      <c r="AF4" s="3">
        <f t="shared" si="3"/>
        <v>1747106</v>
      </c>
    </row>
    <row r="5" spans="1:32" ht="61.5" customHeight="1" thickBot="1">
      <c r="A5" s="137" t="s">
        <v>3</v>
      </c>
      <c r="B5" s="138"/>
      <c r="C5" s="57"/>
      <c r="D5" s="58">
        <v>160875</v>
      </c>
      <c r="E5" s="58">
        <v>441011</v>
      </c>
      <c r="F5" s="58">
        <v>363296</v>
      </c>
      <c r="G5" s="58">
        <v>261076</v>
      </c>
      <c r="H5" s="137" t="s">
        <v>3</v>
      </c>
      <c r="I5" s="138"/>
      <c r="J5" s="57"/>
      <c r="K5" s="58">
        <v>263503</v>
      </c>
      <c r="L5" s="62"/>
      <c r="M5" s="58">
        <v>389734</v>
      </c>
      <c r="N5" s="58">
        <v>401069</v>
      </c>
      <c r="P5" s="2">
        <f t="shared" si="4"/>
        <v>875</v>
      </c>
      <c r="Q5" s="2">
        <f t="shared" si="0"/>
        <v>11</v>
      </c>
      <c r="R5" s="2">
        <f t="shared" si="0"/>
        <v>296</v>
      </c>
      <c r="S5" s="2">
        <f t="shared" si="0"/>
        <v>76</v>
      </c>
      <c r="T5" s="2">
        <f t="shared" si="5"/>
        <v>503</v>
      </c>
      <c r="U5" s="2" t="e">
        <f t="shared" si="1"/>
        <v>#VALUE!</v>
      </c>
      <c r="V5" s="2">
        <f t="shared" si="1"/>
        <v>734</v>
      </c>
      <c r="W5" s="2">
        <f t="shared" si="1"/>
        <v>69</v>
      </c>
      <c r="Y5" s="3">
        <f t="shared" si="6"/>
        <v>263503</v>
      </c>
      <c r="Z5" s="3">
        <f t="shared" si="2"/>
        <v>0</v>
      </c>
      <c r="AA5" s="3">
        <f t="shared" si="2"/>
        <v>389734</v>
      </c>
      <c r="AB5" s="3">
        <f t="shared" si="2"/>
        <v>401069</v>
      </c>
      <c r="AC5" s="3">
        <f t="shared" si="7"/>
        <v>160875</v>
      </c>
      <c r="AD5" s="3">
        <f t="shared" si="3"/>
        <v>441011</v>
      </c>
      <c r="AE5" s="3">
        <f t="shared" si="3"/>
        <v>363296</v>
      </c>
      <c r="AF5" s="3">
        <f t="shared" si="3"/>
        <v>261076</v>
      </c>
    </row>
    <row r="6" spans="1:32" ht="37.5" customHeight="1" thickBot="1">
      <c r="A6" s="127" t="s">
        <v>4</v>
      </c>
      <c r="B6" s="128"/>
      <c r="C6" s="57"/>
      <c r="D6" s="59">
        <v>14711</v>
      </c>
      <c r="E6" s="59">
        <v>15728</v>
      </c>
      <c r="F6" s="59">
        <v>16663</v>
      </c>
      <c r="G6" s="59">
        <v>101802</v>
      </c>
      <c r="H6" s="127" t="s">
        <v>4</v>
      </c>
      <c r="I6" s="128"/>
      <c r="J6" s="57"/>
      <c r="K6" s="59">
        <v>15196</v>
      </c>
      <c r="L6" s="60"/>
      <c r="M6" s="59">
        <v>17137</v>
      </c>
      <c r="N6" s="59">
        <v>15420</v>
      </c>
      <c r="P6" s="2">
        <f t="shared" si="4"/>
        <v>11</v>
      </c>
      <c r="Q6" s="2">
        <f t="shared" si="0"/>
        <v>28</v>
      </c>
      <c r="R6" s="2">
        <f t="shared" si="0"/>
        <v>63</v>
      </c>
      <c r="S6" s="2">
        <f t="shared" si="0"/>
        <v>802</v>
      </c>
      <c r="T6" s="2">
        <f t="shared" si="5"/>
        <v>96</v>
      </c>
      <c r="U6" s="2" t="e">
        <f t="shared" si="1"/>
        <v>#VALUE!</v>
      </c>
      <c r="V6" s="2">
        <f t="shared" si="1"/>
        <v>37</v>
      </c>
      <c r="W6" s="2">
        <f t="shared" si="1"/>
        <v>20</v>
      </c>
      <c r="Y6" s="3">
        <f t="shared" si="6"/>
        <v>15196</v>
      </c>
      <c r="Z6" s="3">
        <f t="shared" si="2"/>
        <v>0</v>
      </c>
      <c r="AA6" s="3">
        <f t="shared" si="2"/>
        <v>17137</v>
      </c>
      <c r="AB6" s="3">
        <f t="shared" si="2"/>
        <v>15420</v>
      </c>
      <c r="AC6" s="3">
        <f t="shared" si="7"/>
        <v>14711</v>
      </c>
      <c r="AD6" s="3">
        <f t="shared" si="3"/>
        <v>15728</v>
      </c>
      <c r="AE6" s="3">
        <f t="shared" si="3"/>
        <v>16663</v>
      </c>
      <c r="AF6" s="3">
        <f t="shared" si="3"/>
        <v>101802</v>
      </c>
    </row>
    <row r="7" spans="1:32" ht="15" customHeight="1" thickBot="1">
      <c r="A7" s="127" t="s">
        <v>5</v>
      </c>
      <c r="B7" s="128"/>
      <c r="C7" s="57"/>
      <c r="D7" s="59">
        <v>120732</v>
      </c>
      <c r="E7" s="59">
        <v>78388</v>
      </c>
      <c r="F7" s="59">
        <v>111834</v>
      </c>
      <c r="G7" s="59">
        <v>46211</v>
      </c>
      <c r="H7" s="127" t="s">
        <v>5</v>
      </c>
      <c r="I7" s="128"/>
      <c r="J7" s="57"/>
      <c r="K7" s="59">
        <v>68841</v>
      </c>
      <c r="L7" s="60"/>
      <c r="M7" s="59">
        <v>96969</v>
      </c>
      <c r="N7" s="59">
        <v>193481</v>
      </c>
      <c r="P7" s="2">
        <f t="shared" si="4"/>
        <v>732</v>
      </c>
      <c r="Q7" s="2">
        <f t="shared" si="0"/>
        <v>88</v>
      </c>
      <c r="R7" s="2">
        <f t="shared" si="0"/>
        <v>834</v>
      </c>
      <c r="S7" s="2">
        <f t="shared" si="0"/>
        <v>11</v>
      </c>
      <c r="T7" s="2">
        <f t="shared" si="5"/>
        <v>41</v>
      </c>
      <c r="U7" s="2" t="e">
        <f t="shared" si="1"/>
        <v>#VALUE!</v>
      </c>
      <c r="V7" s="2">
        <f t="shared" si="1"/>
        <v>69</v>
      </c>
      <c r="W7" s="2">
        <f t="shared" si="1"/>
        <v>481</v>
      </c>
      <c r="Y7" s="3">
        <f t="shared" si="6"/>
        <v>68841</v>
      </c>
      <c r="Z7" s="3">
        <f t="shared" si="2"/>
        <v>0</v>
      </c>
      <c r="AA7" s="3">
        <f t="shared" si="2"/>
        <v>96969</v>
      </c>
      <c r="AB7" s="3">
        <f t="shared" si="2"/>
        <v>193481</v>
      </c>
      <c r="AC7" s="3">
        <f t="shared" si="7"/>
        <v>120732</v>
      </c>
      <c r="AD7" s="3">
        <f t="shared" si="3"/>
        <v>78388</v>
      </c>
      <c r="AE7" s="3">
        <f t="shared" si="3"/>
        <v>111834</v>
      </c>
      <c r="AF7" s="3">
        <f t="shared" si="3"/>
        <v>46211</v>
      </c>
    </row>
    <row r="8" spans="1:32" ht="15.75" customHeight="1" thickBot="1">
      <c r="A8" s="127" t="s">
        <v>6</v>
      </c>
      <c r="B8" s="128"/>
      <c r="C8" s="57"/>
      <c r="D8" s="60"/>
      <c r="E8" s="60"/>
      <c r="F8" s="60"/>
      <c r="G8" s="60"/>
      <c r="H8" s="127" t="s">
        <v>6</v>
      </c>
      <c r="I8" s="128"/>
      <c r="J8" s="57"/>
      <c r="K8" s="60"/>
      <c r="L8" s="60"/>
      <c r="M8" s="60"/>
      <c r="N8" s="60"/>
      <c r="P8" s="2" t="e">
        <f t="shared" si="4"/>
        <v>#VALUE!</v>
      </c>
      <c r="Q8" s="2" t="e">
        <f t="shared" si="0"/>
        <v>#VALUE!</v>
      </c>
      <c r="R8" s="2" t="e">
        <f t="shared" si="0"/>
        <v>#VALUE!</v>
      </c>
      <c r="S8" s="2" t="e">
        <f t="shared" si="0"/>
        <v>#VALUE!</v>
      </c>
      <c r="T8" s="2" t="e">
        <f t="shared" si="5"/>
        <v>#VALUE!</v>
      </c>
      <c r="U8" s="2" t="e">
        <f t="shared" si="1"/>
        <v>#VALUE!</v>
      </c>
      <c r="V8" s="2" t="e">
        <f t="shared" si="1"/>
        <v>#VALUE!</v>
      </c>
      <c r="W8" s="2" t="e">
        <f t="shared" si="1"/>
        <v>#VALUE!</v>
      </c>
      <c r="Y8" s="3">
        <f t="shared" si="6"/>
        <v>0</v>
      </c>
      <c r="Z8" s="3">
        <f t="shared" si="2"/>
        <v>0</v>
      </c>
      <c r="AA8" s="3">
        <f t="shared" si="2"/>
        <v>0</v>
      </c>
      <c r="AB8" s="3">
        <f t="shared" si="2"/>
        <v>0</v>
      </c>
      <c r="AC8" s="3">
        <f t="shared" si="7"/>
        <v>0</v>
      </c>
      <c r="AD8" s="3">
        <f t="shared" si="3"/>
        <v>0</v>
      </c>
      <c r="AE8" s="3">
        <f t="shared" si="3"/>
        <v>0</v>
      </c>
      <c r="AF8" s="3">
        <f t="shared" si="3"/>
        <v>0</v>
      </c>
    </row>
    <row r="9" spans="1:32" ht="37.5" customHeight="1" thickBot="1">
      <c r="A9" s="127" t="s">
        <v>7</v>
      </c>
      <c r="B9" s="128"/>
      <c r="C9" s="57"/>
      <c r="D9" s="59">
        <v>18828</v>
      </c>
      <c r="E9" s="59">
        <v>41753</v>
      </c>
      <c r="F9" s="59">
        <v>21142</v>
      </c>
      <c r="G9" s="59">
        <v>33645</v>
      </c>
      <c r="H9" s="127" t="s">
        <v>7</v>
      </c>
      <c r="I9" s="128"/>
      <c r="J9" s="57"/>
      <c r="K9" s="59">
        <v>36477</v>
      </c>
      <c r="L9" s="60"/>
      <c r="M9" s="59">
        <v>30204</v>
      </c>
      <c r="N9" s="59">
        <v>23144</v>
      </c>
      <c r="P9" s="2">
        <f t="shared" si="4"/>
        <v>28</v>
      </c>
      <c r="Q9" s="2">
        <f t="shared" si="0"/>
        <v>53</v>
      </c>
      <c r="R9" s="2">
        <f t="shared" si="0"/>
        <v>42</v>
      </c>
      <c r="S9" s="2">
        <f t="shared" si="0"/>
        <v>45</v>
      </c>
      <c r="T9" s="2">
        <f t="shared" si="5"/>
        <v>77</v>
      </c>
      <c r="U9" s="2" t="e">
        <f t="shared" si="1"/>
        <v>#VALUE!</v>
      </c>
      <c r="V9" s="2">
        <f t="shared" si="1"/>
        <v>4</v>
      </c>
      <c r="W9" s="2">
        <f t="shared" si="1"/>
        <v>44</v>
      </c>
      <c r="Y9" s="3">
        <f t="shared" si="6"/>
        <v>36477</v>
      </c>
      <c r="Z9" s="3">
        <f t="shared" si="2"/>
        <v>0</v>
      </c>
      <c r="AA9" s="3">
        <f t="shared" si="2"/>
        <v>30204</v>
      </c>
      <c r="AB9" s="3">
        <f t="shared" si="2"/>
        <v>23144</v>
      </c>
      <c r="AC9" s="3">
        <f t="shared" si="7"/>
        <v>18828</v>
      </c>
      <c r="AD9" s="3">
        <f t="shared" si="3"/>
        <v>41753</v>
      </c>
      <c r="AE9" s="3">
        <f t="shared" si="3"/>
        <v>21142</v>
      </c>
      <c r="AF9" s="3">
        <f t="shared" si="3"/>
        <v>33645</v>
      </c>
    </row>
    <row r="10" spans="1:32" ht="61.5" customHeight="1" thickBot="1">
      <c r="A10" s="137" t="s">
        <v>8</v>
      </c>
      <c r="B10" s="138"/>
      <c r="C10" s="57"/>
      <c r="D10" s="58">
        <v>36026</v>
      </c>
      <c r="E10" s="58">
        <v>336599</v>
      </c>
      <c r="F10" s="58">
        <v>246983</v>
      </c>
      <c r="G10" s="58">
        <v>283022</v>
      </c>
      <c r="H10" s="137" t="s">
        <v>8</v>
      </c>
      <c r="I10" s="138"/>
      <c r="J10" s="57"/>
      <c r="K10" s="58">
        <v>173381</v>
      </c>
      <c r="L10" s="62"/>
      <c r="M10" s="58">
        <v>279697</v>
      </c>
      <c r="N10" s="58">
        <v>199864</v>
      </c>
      <c r="P10" s="2">
        <f t="shared" si="4"/>
        <v>26</v>
      </c>
      <c r="Q10" s="2">
        <f t="shared" si="0"/>
        <v>599</v>
      </c>
      <c r="R10" s="2">
        <f t="shared" si="0"/>
        <v>983</v>
      </c>
      <c r="S10" s="2">
        <f t="shared" si="0"/>
        <v>22</v>
      </c>
      <c r="T10" s="2">
        <f t="shared" si="5"/>
        <v>381</v>
      </c>
      <c r="U10" s="2" t="e">
        <f t="shared" si="1"/>
        <v>#VALUE!</v>
      </c>
      <c r="V10" s="2">
        <f t="shared" si="1"/>
        <v>697</v>
      </c>
      <c r="W10" s="2">
        <f t="shared" si="1"/>
        <v>864</v>
      </c>
      <c r="Y10" s="3">
        <f t="shared" si="6"/>
        <v>173381</v>
      </c>
      <c r="Z10" s="3">
        <f t="shared" si="2"/>
        <v>0</v>
      </c>
      <c r="AA10" s="3">
        <f t="shared" si="2"/>
        <v>279697</v>
      </c>
      <c r="AB10" s="3">
        <f t="shared" si="2"/>
        <v>199864</v>
      </c>
      <c r="AC10" s="3">
        <f t="shared" si="7"/>
        <v>36026</v>
      </c>
      <c r="AD10" s="3">
        <f t="shared" si="3"/>
        <v>336599</v>
      </c>
      <c r="AE10" s="3">
        <f t="shared" si="3"/>
        <v>246983</v>
      </c>
      <c r="AF10" s="3">
        <f t="shared" si="3"/>
        <v>283022</v>
      </c>
    </row>
    <row r="11" spans="1:32" ht="15" customHeight="1" thickBot="1">
      <c r="A11" s="127" t="s">
        <v>9</v>
      </c>
      <c r="B11" s="128"/>
      <c r="C11" s="57"/>
      <c r="D11" s="60">
        <v>149</v>
      </c>
      <c r="E11" s="60">
        <v>172</v>
      </c>
      <c r="F11" s="60">
        <v>578</v>
      </c>
      <c r="G11" s="60">
        <v>-206</v>
      </c>
      <c r="H11" s="127" t="s">
        <v>9</v>
      </c>
      <c r="I11" s="128"/>
      <c r="J11" s="57"/>
      <c r="K11" s="60">
        <v>83</v>
      </c>
      <c r="L11" s="60"/>
      <c r="M11" s="60">
        <v>820</v>
      </c>
      <c r="N11" s="60">
        <v>112</v>
      </c>
      <c r="P11" s="2" t="e">
        <f t="shared" si="4"/>
        <v>#VALUE!</v>
      </c>
      <c r="Q11" s="2" t="e">
        <f t="shared" si="0"/>
        <v>#VALUE!</v>
      </c>
      <c r="R11" s="2" t="e">
        <f t="shared" si="0"/>
        <v>#VALUE!</v>
      </c>
      <c r="S11" s="2">
        <f t="shared" si="0"/>
        <v>6</v>
      </c>
      <c r="T11" s="2" t="e">
        <f t="shared" si="5"/>
        <v>#VALUE!</v>
      </c>
      <c r="U11" s="2" t="e">
        <f t="shared" si="1"/>
        <v>#VALUE!</v>
      </c>
      <c r="V11" s="2" t="e">
        <f t="shared" si="1"/>
        <v>#VALUE!</v>
      </c>
      <c r="W11" s="2" t="e">
        <f t="shared" si="1"/>
        <v>#VALUE!</v>
      </c>
      <c r="Y11" s="3">
        <f t="shared" si="6"/>
        <v>83</v>
      </c>
      <c r="Z11" s="3">
        <f t="shared" si="2"/>
        <v>0</v>
      </c>
      <c r="AA11" s="3">
        <f t="shared" si="2"/>
        <v>820</v>
      </c>
      <c r="AB11" s="3">
        <f t="shared" si="2"/>
        <v>112</v>
      </c>
      <c r="AC11" s="3">
        <f t="shared" si="7"/>
        <v>149</v>
      </c>
      <c r="AD11" s="3">
        <f t="shared" si="3"/>
        <v>172</v>
      </c>
      <c r="AE11" s="3">
        <f t="shared" si="3"/>
        <v>578</v>
      </c>
      <c r="AF11" s="3">
        <f t="shared" si="3"/>
        <v>-206</v>
      </c>
    </row>
    <row r="12" spans="1:32" ht="45" customHeight="1" thickBot="1">
      <c r="A12" s="127" t="s">
        <v>10</v>
      </c>
      <c r="B12" s="128"/>
      <c r="C12" s="57"/>
      <c r="D12" s="60"/>
      <c r="E12" s="60"/>
      <c r="F12" s="60"/>
      <c r="G12" s="60"/>
      <c r="H12" s="127" t="s">
        <v>10</v>
      </c>
      <c r="I12" s="128"/>
      <c r="J12" s="57"/>
      <c r="K12" s="60"/>
      <c r="L12" s="60"/>
      <c r="M12" s="60"/>
      <c r="N12" s="60"/>
      <c r="P12" s="2" t="e">
        <f t="shared" si="4"/>
        <v>#VALUE!</v>
      </c>
      <c r="Q12" s="2" t="e">
        <f t="shared" si="0"/>
        <v>#VALUE!</v>
      </c>
      <c r="R12" s="2" t="e">
        <f t="shared" si="0"/>
        <v>#VALUE!</v>
      </c>
      <c r="S12" s="2" t="e">
        <f t="shared" si="0"/>
        <v>#VALUE!</v>
      </c>
      <c r="T12" s="2" t="e">
        <f t="shared" si="5"/>
        <v>#VALUE!</v>
      </c>
      <c r="U12" s="2" t="e">
        <f t="shared" si="1"/>
        <v>#VALUE!</v>
      </c>
      <c r="V12" s="2" t="e">
        <f t="shared" si="1"/>
        <v>#VALUE!</v>
      </c>
      <c r="W12" s="2" t="e">
        <f t="shared" si="1"/>
        <v>#VALUE!</v>
      </c>
      <c r="Y12" s="3">
        <f t="shared" si="6"/>
        <v>0</v>
      </c>
      <c r="Z12" s="3">
        <f t="shared" si="2"/>
        <v>0</v>
      </c>
      <c r="AA12" s="3">
        <f t="shared" si="2"/>
        <v>0</v>
      </c>
      <c r="AB12" s="3">
        <f t="shared" si="2"/>
        <v>0</v>
      </c>
      <c r="AC12" s="3">
        <f t="shared" si="7"/>
        <v>0</v>
      </c>
      <c r="AD12" s="3">
        <f t="shared" si="3"/>
        <v>0</v>
      </c>
      <c r="AE12" s="3">
        <f t="shared" si="3"/>
        <v>0</v>
      </c>
      <c r="AF12" s="3">
        <f t="shared" si="3"/>
        <v>0</v>
      </c>
    </row>
    <row r="13" spans="1:32" ht="37.5" customHeight="1" thickBot="1">
      <c r="A13" s="137" t="s">
        <v>11</v>
      </c>
      <c r="B13" s="138"/>
      <c r="C13" s="57"/>
      <c r="D13" s="58">
        <v>36175</v>
      </c>
      <c r="E13" s="58">
        <v>336771</v>
      </c>
      <c r="F13" s="58">
        <v>247561</v>
      </c>
      <c r="G13" s="58">
        <v>282816</v>
      </c>
      <c r="H13" s="137" t="s">
        <v>11</v>
      </c>
      <c r="I13" s="138"/>
      <c r="J13" s="57"/>
      <c r="K13" s="58">
        <v>173465</v>
      </c>
      <c r="L13" s="62"/>
      <c r="M13" s="58">
        <v>280517</v>
      </c>
      <c r="N13" s="58">
        <v>199977</v>
      </c>
      <c r="P13" s="2">
        <f t="shared" si="4"/>
        <v>75</v>
      </c>
      <c r="Q13" s="2">
        <f t="shared" si="0"/>
        <v>771</v>
      </c>
      <c r="R13" s="2">
        <f t="shared" si="0"/>
        <v>561</v>
      </c>
      <c r="S13" s="2">
        <f t="shared" si="0"/>
        <v>816</v>
      </c>
      <c r="T13" s="2">
        <f t="shared" si="5"/>
        <v>465</v>
      </c>
      <c r="U13" s="2" t="e">
        <f t="shared" si="1"/>
        <v>#VALUE!</v>
      </c>
      <c r="V13" s="2">
        <f t="shared" si="1"/>
        <v>517</v>
      </c>
      <c r="W13" s="2">
        <f t="shared" si="1"/>
        <v>977</v>
      </c>
      <c r="Y13" s="3">
        <f t="shared" si="6"/>
        <v>173465</v>
      </c>
      <c r="Z13" s="3">
        <f t="shared" si="2"/>
        <v>0</v>
      </c>
      <c r="AA13" s="3">
        <f t="shared" si="2"/>
        <v>280517</v>
      </c>
      <c r="AB13" s="3">
        <f t="shared" si="2"/>
        <v>199977</v>
      </c>
      <c r="AC13" s="3">
        <f t="shared" si="7"/>
        <v>36175</v>
      </c>
      <c r="AD13" s="3">
        <f t="shared" si="3"/>
        <v>336771</v>
      </c>
      <c r="AE13" s="3">
        <f t="shared" si="3"/>
        <v>247561</v>
      </c>
      <c r="AF13" s="3">
        <f t="shared" si="3"/>
        <v>282816</v>
      </c>
    </row>
    <row r="14" spans="1:32" ht="49.5" customHeight="1" thickBot="1">
      <c r="A14" s="137" t="s">
        <v>12</v>
      </c>
      <c r="B14" s="138"/>
      <c r="C14" s="57"/>
      <c r="D14" s="58">
        <v>34341</v>
      </c>
      <c r="E14" s="58">
        <v>319757</v>
      </c>
      <c r="F14" s="58">
        <v>235066</v>
      </c>
      <c r="G14" s="58">
        <v>268587</v>
      </c>
      <c r="H14" s="137" t="s">
        <v>12</v>
      </c>
      <c r="I14" s="138"/>
      <c r="J14" s="57"/>
      <c r="K14" s="58">
        <v>164778</v>
      </c>
      <c r="L14" s="62"/>
      <c r="M14" s="58">
        <v>266362</v>
      </c>
      <c r="N14" s="58">
        <v>189954</v>
      </c>
      <c r="P14" s="2">
        <f t="shared" si="4"/>
        <v>41</v>
      </c>
      <c r="Q14" s="2">
        <f t="shared" si="0"/>
        <v>757</v>
      </c>
      <c r="R14" s="2">
        <f t="shared" si="0"/>
        <v>66</v>
      </c>
      <c r="S14" s="2">
        <f t="shared" si="0"/>
        <v>587</v>
      </c>
      <c r="T14" s="2">
        <f t="shared" si="5"/>
        <v>778</v>
      </c>
      <c r="U14" s="2" t="e">
        <f t="shared" si="1"/>
        <v>#VALUE!</v>
      </c>
      <c r="V14" s="2">
        <f t="shared" si="1"/>
        <v>362</v>
      </c>
      <c r="W14" s="2">
        <f t="shared" si="1"/>
        <v>954</v>
      </c>
      <c r="Y14" s="3">
        <f t="shared" si="6"/>
        <v>164778</v>
      </c>
      <c r="Z14" s="3">
        <f t="shared" si="2"/>
        <v>0</v>
      </c>
      <c r="AA14" s="3">
        <f t="shared" si="2"/>
        <v>266362</v>
      </c>
      <c r="AB14" s="3">
        <f t="shared" si="2"/>
        <v>189954</v>
      </c>
      <c r="AC14" s="3">
        <f t="shared" si="7"/>
        <v>34341</v>
      </c>
      <c r="AD14" s="3">
        <f t="shared" si="3"/>
        <v>319757</v>
      </c>
      <c r="AE14" s="3">
        <f t="shared" si="3"/>
        <v>235066</v>
      </c>
      <c r="AF14" s="3">
        <f t="shared" si="3"/>
        <v>268587</v>
      </c>
    </row>
    <row r="15" spans="1:32" ht="61.5" customHeight="1" thickBot="1">
      <c r="A15" s="137" t="s">
        <v>13</v>
      </c>
      <c r="B15" s="138"/>
      <c r="C15" s="57"/>
      <c r="D15" s="58">
        <v>34341</v>
      </c>
      <c r="E15" s="58">
        <v>319757</v>
      </c>
      <c r="F15" s="58">
        <v>235066</v>
      </c>
      <c r="G15" s="58">
        <v>268587</v>
      </c>
      <c r="H15" s="137" t="s">
        <v>13</v>
      </c>
      <c r="I15" s="138"/>
      <c r="J15" s="57"/>
      <c r="K15" s="58">
        <v>164778</v>
      </c>
      <c r="L15" s="62"/>
      <c r="M15" s="58">
        <v>266362</v>
      </c>
      <c r="N15" s="58">
        <v>189954</v>
      </c>
      <c r="P15" s="2">
        <f t="shared" si="4"/>
        <v>41</v>
      </c>
      <c r="Q15" s="2">
        <f t="shared" si="0"/>
        <v>757</v>
      </c>
      <c r="R15" s="2">
        <f t="shared" si="0"/>
        <v>66</v>
      </c>
      <c r="S15" s="2">
        <f t="shared" si="0"/>
        <v>587</v>
      </c>
      <c r="T15" s="2">
        <f t="shared" si="5"/>
        <v>778</v>
      </c>
      <c r="U15" s="2" t="e">
        <f t="shared" si="1"/>
        <v>#VALUE!</v>
      </c>
      <c r="V15" s="2">
        <f t="shared" si="1"/>
        <v>362</v>
      </c>
      <c r="W15" s="2">
        <f t="shared" si="1"/>
        <v>954</v>
      </c>
      <c r="Y15" s="3">
        <f t="shared" si="6"/>
        <v>164778</v>
      </c>
      <c r="Z15" s="3">
        <f t="shared" si="2"/>
        <v>0</v>
      </c>
      <c r="AA15" s="3">
        <f t="shared" si="2"/>
        <v>266362</v>
      </c>
      <c r="AB15" s="3">
        <f t="shared" si="2"/>
        <v>189954</v>
      </c>
      <c r="AC15" s="3">
        <f t="shared" si="7"/>
        <v>34341</v>
      </c>
      <c r="AD15" s="3">
        <f t="shared" si="3"/>
        <v>319757</v>
      </c>
      <c r="AE15" s="3">
        <f t="shared" si="3"/>
        <v>235066</v>
      </c>
      <c r="AF15" s="3">
        <f t="shared" si="3"/>
        <v>268587</v>
      </c>
    </row>
    <row r="16" spans="1:32" ht="30" customHeight="1" thickBot="1">
      <c r="A16" s="127" t="s">
        <v>14</v>
      </c>
      <c r="B16" s="128"/>
      <c r="C16" s="57"/>
      <c r="D16" s="60">
        <v>100</v>
      </c>
      <c r="E16" s="59">
        <v>1112</v>
      </c>
      <c r="F16" s="60">
        <v>792</v>
      </c>
      <c r="G16" s="60">
        <v>908</v>
      </c>
      <c r="H16" s="127" t="s">
        <v>14</v>
      </c>
      <c r="I16" s="128"/>
      <c r="J16" s="57"/>
      <c r="K16" s="60">
        <v>561</v>
      </c>
      <c r="L16" s="60"/>
      <c r="M16" s="60">
        <v>908</v>
      </c>
      <c r="N16" s="60">
        <v>642</v>
      </c>
      <c r="P16" s="2" t="e">
        <f t="shared" si="4"/>
        <v>#VALUE!</v>
      </c>
      <c r="Q16" s="2">
        <f t="shared" si="0"/>
        <v>2</v>
      </c>
      <c r="R16" s="2" t="e">
        <f t="shared" si="0"/>
        <v>#VALUE!</v>
      </c>
      <c r="S16" s="2" t="e">
        <f t="shared" si="0"/>
        <v>#VALUE!</v>
      </c>
      <c r="T16" s="2" t="e">
        <f t="shared" si="5"/>
        <v>#VALUE!</v>
      </c>
      <c r="U16" s="2" t="e">
        <f t="shared" si="1"/>
        <v>#VALUE!</v>
      </c>
      <c r="V16" s="2" t="e">
        <f t="shared" si="1"/>
        <v>#VALUE!</v>
      </c>
      <c r="W16" s="2" t="e">
        <f t="shared" si="1"/>
        <v>#VALUE!</v>
      </c>
      <c r="Y16" s="3">
        <f t="shared" si="6"/>
        <v>561</v>
      </c>
      <c r="Z16" s="3">
        <f t="shared" si="2"/>
        <v>0</v>
      </c>
      <c r="AA16" s="3">
        <f t="shared" si="2"/>
        <v>908</v>
      </c>
      <c r="AB16" s="3">
        <f t="shared" si="2"/>
        <v>642</v>
      </c>
      <c r="AC16" s="3">
        <f t="shared" si="7"/>
        <v>100</v>
      </c>
      <c r="AD16" s="3">
        <f t="shared" si="3"/>
        <v>1112</v>
      </c>
      <c r="AE16" s="3">
        <f t="shared" si="3"/>
        <v>792</v>
      </c>
      <c r="AF16" s="3">
        <f t="shared" si="3"/>
        <v>908</v>
      </c>
    </row>
    <row r="17" spans="1:32" ht="15.75" thickBot="1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P17" s="2">
        <f>D17</f>
        <v>0</v>
      </c>
      <c r="Q17" s="2">
        <f>E17</f>
        <v>0</v>
      </c>
      <c r="R17" s="2">
        <f>F17</f>
        <v>0</v>
      </c>
      <c r="S17" s="2">
        <f>G17</f>
        <v>0</v>
      </c>
      <c r="T17" s="2">
        <f>K17</f>
        <v>0</v>
      </c>
      <c r="U17" s="2">
        <f>L17</f>
        <v>0</v>
      </c>
      <c r="V17" s="2">
        <f>M17</f>
        <v>0</v>
      </c>
      <c r="W17" s="2">
        <f>N17</f>
        <v>0</v>
      </c>
      <c r="Y17" s="3">
        <f t="shared" si="6"/>
        <v>0</v>
      </c>
      <c r="Z17" s="3">
        <f t="shared" si="2"/>
        <v>0</v>
      </c>
      <c r="AA17" s="3">
        <f t="shared" si="2"/>
        <v>0</v>
      </c>
      <c r="AB17" s="3">
        <f t="shared" si="2"/>
        <v>0</v>
      </c>
      <c r="AC17" s="3">
        <f t="shared" si="7"/>
        <v>0</v>
      </c>
      <c r="AD17" s="3">
        <f t="shared" si="3"/>
        <v>0</v>
      </c>
      <c r="AE17" s="3">
        <f t="shared" si="3"/>
        <v>0</v>
      </c>
      <c r="AF17" s="3">
        <f t="shared" si="3"/>
        <v>0</v>
      </c>
    </row>
    <row r="18" spans="1:32" ht="48" customHeight="1" thickBot="1">
      <c r="A18" s="140" t="s">
        <v>15</v>
      </c>
      <c r="B18" s="141"/>
      <c r="C18" s="142"/>
      <c r="D18" s="61" t="s">
        <v>1663</v>
      </c>
      <c r="E18" s="61" t="s">
        <v>1664</v>
      </c>
      <c r="F18" s="61" t="s">
        <v>1665</v>
      </c>
      <c r="G18" s="61" t="s">
        <v>1724</v>
      </c>
      <c r="H18" s="145" t="s">
        <v>15</v>
      </c>
      <c r="I18" s="141"/>
      <c r="J18" s="142"/>
      <c r="K18" s="61" t="s">
        <v>1666</v>
      </c>
      <c r="L18" s="61" t="s">
        <v>1667</v>
      </c>
      <c r="M18" s="61" t="s">
        <v>1668</v>
      </c>
      <c r="N18" s="61" t="s">
        <v>1662</v>
      </c>
      <c r="P18" s="1" t="str">
        <f>REPLACE(D18,11,27,"")</f>
        <v>Quý 3/2017</v>
      </c>
      <c r="Q18" s="1" t="str">
        <f>REPLACE(E18,11,27,"")</f>
        <v>Quý 4/2017</v>
      </c>
      <c r="R18" s="1" t="str">
        <f>REPLACE(F18,11,27,"")</f>
        <v>Quý 1/2018</v>
      </c>
      <c r="S18" s="1" t="str">
        <f>REPLACE(G18,11,27,"")</f>
        <v>Quý 2/2018</v>
      </c>
      <c r="T18" s="1" t="str">
        <f>REPLACE(K18,11,27,"")</f>
        <v>Quý 3/2016</v>
      </c>
      <c r="U18" s="1" t="str">
        <f>REPLACE(L18,11,27,"")</f>
        <v>Quý 4/2016</v>
      </c>
      <c r="V18" s="1" t="str">
        <f>REPLACE(M18,11,27,"")</f>
        <v>Quý 1/2017</v>
      </c>
      <c r="W18" s="1" t="str">
        <f>REPLACE(N18,11,27,"")</f>
        <v>Quý 2/2017</v>
      </c>
      <c r="Y18" s="3" t="str">
        <f>Y1</f>
        <v>Quý 3/2016</v>
      </c>
      <c r="Z18" s="3" t="str">
        <f t="shared" ref="Z18:AF18" si="8">Z1</f>
        <v>Quý 4/2016</v>
      </c>
      <c r="AA18" s="3" t="str">
        <f t="shared" si="8"/>
        <v>Quý 1/2017</v>
      </c>
      <c r="AB18" s="3" t="str">
        <f t="shared" si="8"/>
        <v>Quý 2/2017</v>
      </c>
      <c r="AC18" s="3" t="str">
        <f t="shared" si="8"/>
        <v>Quý 3/2017</v>
      </c>
      <c r="AD18" s="3" t="str">
        <f t="shared" si="8"/>
        <v>Quý 4/2017</v>
      </c>
      <c r="AE18" s="3" t="str">
        <f t="shared" si="8"/>
        <v>Quý 1/2018</v>
      </c>
      <c r="AF18" s="3" t="str">
        <f t="shared" si="8"/>
        <v>Quý 2/2018</v>
      </c>
    </row>
    <row r="19" spans="1:32" ht="15" customHeight="1" thickBot="1">
      <c r="A19" s="135" t="s">
        <v>16</v>
      </c>
      <c r="B19" s="136"/>
      <c r="C19" s="57"/>
      <c r="D19" s="58">
        <v>2820745</v>
      </c>
      <c r="E19" s="58">
        <v>3101036</v>
      </c>
      <c r="F19" s="58">
        <v>4200980</v>
      </c>
      <c r="G19" s="58">
        <v>3570283</v>
      </c>
      <c r="H19" s="135" t="s">
        <v>16</v>
      </c>
      <c r="I19" s="136"/>
      <c r="J19" s="57"/>
      <c r="K19" s="58">
        <v>3350692</v>
      </c>
      <c r="L19" s="58">
        <v>5316223</v>
      </c>
      <c r="M19" s="58">
        <v>4523862</v>
      </c>
      <c r="N19" s="58">
        <v>2933545</v>
      </c>
      <c r="P19" s="2">
        <f t="shared" ref="P19:S38" si="9">REPLACE(D19,1,3,"")/1</f>
        <v>745</v>
      </c>
      <c r="Q19" s="2">
        <f t="shared" si="9"/>
        <v>1036</v>
      </c>
      <c r="R19" s="2">
        <f t="shared" si="9"/>
        <v>980</v>
      </c>
      <c r="S19" s="2">
        <f t="shared" si="9"/>
        <v>283</v>
      </c>
      <c r="T19" s="2">
        <f t="shared" ref="T19:W38" si="10">REPLACE(K19,1,3,"")/1</f>
        <v>692</v>
      </c>
      <c r="U19" s="2">
        <f t="shared" si="10"/>
        <v>6223</v>
      </c>
      <c r="V19" s="2">
        <f t="shared" si="10"/>
        <v>3862</v>
      </c>
      <c r="W19" s="2">
        <f t="shared" si="10"/>
        <v>3545</v>
      </c>
      <c r="Y19" s="3">
        <f t="shared" si="6"/>
        <v>3350692</v>
      </c>
      <c r="Z19" s="3">
        <f t="shared" si="6"/>
        <v>5316223</v>
      </c>
      <c r="AA19" s="3">
        <f t="shared" si="6"/>
        <v>4523862</v>
      </c>
      <c r="AB19" s="3">
        <f t="shared" si="6"/>
        <v>2933545</v>
      </c>
      <c r="AC19" s="3">
        <f t="shared" si="7"/>
        <v>2820745</v>
      </c>
      <c r="AD19" s="3">
        <f t="shared" si="7"/>
        <v>3101036</v>
      </c>
      <c r="AE19" s="3">
        <f t="shared" si="7"/>
        <v>4200980</v>
      </c>
      <c r="AF19" s="3">
        <f t="shared" si="7"/>
        <v>3570283</v>
      </c>
    </row>
    <row r="20" spans="1:32" ht="61.5" customHeight="1" thickBot="1">
      <c r="A20" s="127" t="s">
        <v>17</v>
      </c>
      <c r="B20" s="128"/>
      <c r="C20" s="57"/>
      <c r="D20" s="59">
        <v>1091344</v>
      </c>
      <c r="E20" s="59">
        <v>145969</v>
      </c>
      <c r="F20" s="59">
        <v>266146</v>
      </c>
      <c r="G20" s="59">
        <v>755317</v>
      </c>
      <c r="H20" s="127" t="s">
        <v>17</v>
      </c>
      <c r="I20" s="128"/>
      <c r="J20" s="57"/>
      <c r="K20" s="59">
        <v>1581690</v>
      </c>
      <c r="L20" s="59">
        <v>1398468</v>
      </c>
      <c r="M20" s="59">
        <v>1270184</v>
      </c>
      <c r="N20" s="59">
        <v>586792</v>
      </c>
      <c r="P20" s="2">
        <f t="shared" si="9"/>
        <v>1344</v>
      </c>
      <c r="Q20" s="2">
        <f t="shared" si="9"/>
        <v>969</v>
      </c>
      <c r="R20" s="2">
        <f t="shared" si="9"/>
        <v>146</v>
      </c>
      <c r="S20" s="2">
        <f t="shared" si="9"/>
        <v>317</v>
      </c>
      <c r="T20" s="2">
        <f t="shared" si="10"/>
        <v>1690</v>
      </c>
      <c r="U20" s="2">
        <f t="shared" si="10"/>
        <v>8468</v>
      </c>
      <c r="V20" s="2">
        <f t="shared" si="10"/>
        <v>184</v>
      </c>
      <c r="W20" s="2">
        <f t="shared" si="10"/>
        <v>792</v>
      </c>
      <c r="Y20" s="3">
        <f t="shared" si="6"/>
        <v>1581690</v>
      </c>
      <c r="Z20" s="3">
        <f t="shared" si="6"/>
        <v>1398468</v>
      </c>
      <c r="AA20" s="3">
        <f t="shared" si="6"/>
        <v>1270184</v>
      </c>
      <c r="AB20" s="3">
        <f t="shared" si="6"/>
        <v>586792</v>
      </c>
      <c r="AC20" s="3">
        <f t="shared" si="7"/>
        <v>1091344</v>
      </c>
      <c r="AD20" s="3">
        <f t="shared" si="7"/>
        <v>145969</v>
      </c>
      <c r="AE20" s="3">
        <f t="shared" si="7"/>
        <v>266146</v>
      </c>
      <c r="AF20" s="3">
        <f t="shared" si="7"/>
        <v>755317</v>
      </c>
    </row>
    <row r="21" spans="1:32" ht="30" customHeight="1" thickBot="1">
      <c r="A21" s="127" t="s">
        <v>18</v>
      </c>
      <c r="B21" s="128"/>
      <c r="C21" s="57"/>
      <c r="D21" s="59">
        <v>400000</v>
      </c>
      <c r="E21" s="59">
        <v>900000</v>
      </c>
      <c r="F21" s="59">
        <v>1130478</v>
      </c>
      <c r="G21" s="60">
        <v>478</v>
      </c>
      <c r="H21" s="127" t="s">
        <v>18</v>
      </c>
      <c r="I21" s="128"/>
      <c r="J21" s="57"/>
      <c r="K21" s="60"/>
      <c r="L21" s="60"/>
      <c r="M21" s="59">
        <v>160000</v>
      </c>
      <c r="N21" s="59">
        <v>460000</v>
      </c>
      <c r="P21" s="2">
        <f t="shared" si="9"/>
        <v>0</v>
      </c>
      <c r="Q21" s="2">
        <f t="shared" si="9"/>
        <v>0</v>
      </c>
      <c r="R21" s="2">
        <f t="shared" si="9"/>
        <v>478</v>
      </c>
      <c r="S21" s="2" t="e">
        <f t="shared" si="9"/>
        <v>#VALUE!</v>
      </c>
      <c r="T21" s="2" t="e">
        <f t="shared" si="10"/>
        <v>#VALUE!</v>
      </c>
      <c r="U21" s="2" t="e">
        <f t="shared" si="10"/>
        <v>#VALUE!</v>
      </c>
      <c r="V21" s="2">
        <f t="shared" si="10"/>
        <v>0</v>
      </c>
      <c r="W21" s="2">
        <f t="shared" si="10"/>
        <v>0</v>
      </c>
      <c r="Y21" s="3">
        <f t="shared" si="6"/>
        <v>0</v>
      </c>
      <c r="Z21" s="3">
        <f t="shared" si="6"/>
        <v>0</v>
      </c>
      <c r="AA21" s="3">
        <f t="shared" si="6"/>
        <v>160000</v>
      </c>
      <c r="AB21" s="3">
        <f t="shared" si="6"/>
        <v>460000</v>
      </c>
      <c r="AC21" s="3">
        <f t="shared" si="7"/>
        <v>400000</v>
      </c>
      <c r="AD21" s="3">
        <f t="shared" si="7"/>
        <v>900000</v>
      </c>
      <c r="AE21" s="3">
        <f t="shared" si="7"/>
        <v>1130478</v>
      </c>
      <c r="AF21" s="3">
        <f t="shared" si="7"/>
        <v>478</v>
      </c>
    </row>
    <row r="22" spans="1:32" ht="30" customHeight="1" thickBot="1">
      <c r="A22" s="127" t="s">
        <v>19</v>
      </c>
      <c r="B22" s="128"/>
      <c r="C22" s="57"/>
      <c r="D22" s="59">
        <v>1001418</v>
      </c>
      <c r="E22" s="59">
        <v>1795329</v>
      </c>
      <c r="F22" s="59">
        <v>2537172</v>
      </c>
      <c r="G22" s="59">
        <v>2554017</v>
      </c>
      <c r="H22" s="127" t="s">
        <v>19</v>
      </c>
      <c r="I22" s="128"/>
      <c r="J22" s="57"/>
      <c r="K22" s="59">
        <v>1525149</v>
      </c>
      <c r="L22" s="59">
        <v>3609509</v>
      </c>
      <c r="M22" s="59">
        <v>2840011</v>
      </c>
      <c r="N22" s="59">
        <v>1626590</v>
      </c>
      <c r="P22" s="2">
        <f t="shared" si="9"/>
        <v>1418</v>
      </c>
      <c r="Q22" s="2">
        <f t="shared" si="9"/>
        <v>5329</v>
      </c>
      <c r="R22" s="2">
        <f t="shared" si="9"/>
        <v>7172</v>
      </c>
      <c r="S22" s="2">
        <f t="shared" si="9"/>
        <v>4017</v>
      </c>
      <c r="T22" s="2">
        <f t="shared" si="10"/>
        <v>5149</v>
      </c>
      <c r="U22" s="2">
        <f t="shared" si="10"/>
        <v>9509</v>
      </c>
      <c r="V22" s="2">
        <f t="shared" si="10"/>
        <v>11</v>
      </c>
      <c r="W22" s="2">
        <f t="shared" si="10"/>
        <v>6590</v>
      </c>
      <c r="Y22" s="3">
        <f t="shared" si="6"/>
        <v>1525149</v>
      </c>
      <c r="Z22" s="3">
        <f t="shared" si="6"/>
        <v>3609509</v>
      </c>
      <c r="AA22" s="3">
        <f t="shared" si="6"/>
        <v>2840011</v>
      </c>
      <c r="AB22" s="3">
        <f t="shared" si="6"/>
        <v>1626590</v>
      </c>
      <c r="AC22" s="3">
        <f t="shared" si="7"/>
        <v>1001418</v>
      </c>
      <c r="AD22" s="3">
        <f t="shared" si="7"/>
        <v>1795329</v>
      </c>
      <c r="AE22" s="3">
        <f t="shared" si="7"/>
        <v>2537172</v>
      </c>
      <c r="AF22" s="3">
        <f t="shared" si="7"/>
        <v>2554017</v>
      </c>
    </row>
    <row r="23" spans="1:32" ht="15" customHeight="1" thickBot="1">
      <c r="A23" s="127" t="s">
        <v>20</v>
      </c>
      <c r="B23" s="128"/>
      <c r="C23" s="57"/>
      <c r="D23" s="59">
        <v>285150</v>
      </c>
      <c r="E23" s="59">
        <v>259378</v>
      </c>
      <c r="F23" s="59">
        <v>256228</v>
      </c>
      <c r="G23" s="59">
        <v>259928</v>
      </c>
      <c r="H23" s="127" t="s">
        <v>20</v>
      </c>
      <c r="I23" s="128"/>
      <c r="J23" s="57"/>
      <c r="K23" s="59">
        <v>239273</v>
      </c>
      <c r="L23" s="59">
        <v>239011</v>
      </c>
      <c r="M23" s="59">
        <v>242096</v>
      </c>
      <c r="N23" s="59">
        <v>259168</v>
      </c>
      <c r="P23" s="2">
        <f t="shared" si="9"/>
        <v>150</v>
      </c>
      <c r="Q23" s="2">
        <f t="shared" si="9"/>
        <v>378</v>
      </c>
      <c r="R23" s="2">
        <f t="shared" si="9"/>
        <v>228</v>
      </c>
      <c r="S23" s="2">
        <f t="shared" si="9"/>
        <v>928</v>
      </c>
      <c r="T23" s="2">
        <f t="shared" si="10"/>
        <v>273</v>
      </c>
      <c r="U23" s="2">
        <f t="shared" si="10"/>
        <v>11</v>
      </c>
      <c r="V23" s="2">
        <f t="shared" si="10"/>
        <v>96</v>
      </c>
      <c r="W23" s="2">
        <f t="shared" si="10"/>
        <v>168</v>
      </c>
      <c r="Y23" s="3">
        <f t="shared" si="6"/>
        <v>239273</v>
      </c>
      <c r="Z23" s="3">
        <f t="shared" si="6"/>
        <v>239011</v>
      </c>
      <c r="AA23" s="3">
        <f t="shared" si="6"/>
        <v>242096</v>
      </c>
      <c r="AB23" s="3">
        <f t="shared" si="6"/>
        <v>259168</v>
      </c>
      <c r="AC23" s="3">
        <f t="shared" si="7"/>
        <v>285150</v>
      </c>
      <c r="AD23" s="3">
        <f t="shared" si="7"/>
        <v>259378</v>
      </c>
      <c r="AE23" s="3">
        <f t="shared" si="7"/>
        <v>256228</v>
      </c>
      <c r="AF23" s="3">
        <f t="shared" si="7"/>
        <v>259928</v>
      </c>
    </row>
    <row r="24" spans="1:32" ht="30" customHeight="1" thickBot="1">
      <c r="A24" s="127" t="s">
        <v>21</v>
      </c>
      <c r="B24" s="128"/>
      <c r="C24" s="57"/>
      <c r="D24" s="59">
        <v>42833</v>
      </c>
      <c r="E24" s="60">
        <v>360</v>
      </c>
      <c r="F24" s="59">
        <v>10956</v>
      </c>
      <c r="G24" s="60">
        <v>542</v>
      </c>
      <c r="H24" s="127" t="s">
        <v>21</v>
      </c>
      <c r="I24" s="128"/>
      <c r="J24" s="57"/>
      <c r="K24" s="59">
        <v>4581</v>
      </c>
      <c r="L24" s="59">
        <v>69235</v>
      </c>
      <c r="M24" s="59">
        <v>11571</v>
      </c>
      <c r="N24" s="60">
        <v>995</v>
      </c>
      <c r="P24" s="2">
        <f t="shared" si="9"/>
        <v>33</v>
      </c>
      <c r="Q24" s="2" t="e">
        <f t="shared" si="9"/>
        <v>#VALUE!</v>
      </c>
      <c r="R24" s="2">
        <f t="shared" si="9"/>
        <v>56</v>
      </c>
      <c r="S24" s="2" t="e">
        <f t="shared" si="9"/>
        <v>#VALUE!</v>
      </c>
      <c r="T24" s="2">
        <f t="shared" si="10"/>
        <v>1</v>
      </c>
      <c r="U24" s="2">
        <f t="shared" si="10"/>
        <v>35</v>
      </c>
      <c r="V24" s="2">
        <f t="shared" si="10"/>
        <v>71</v>
      </c>
      <c r="W24" s="2" t="e">
        <f t="shared" si="10"/>
        <v>#VALUE!</v>
      </c>
      <c r="Y24" s="3">
        <f t="shared" si="6"/>
        <v>4581</v>
      </c>
      <c r="Z24" s="3">
        <f t="shared" si="6"/>
        <v>69235</v>
      </c>
      <c r="AA24" s="3">
        <f t="shared" si="6"/>
        <v>11571</v>
      </c>
      <c r="AB24" s="3">
        <f t="shared" si="6"/>
        <v>995</v>
      </c>
      <c r="AC24" s="3">
        <f t="shared" si="7"/>
        <v>42833</v>
      </c>
      <c r="AD24" s="3">
        <f t="shared" si="7"/>
        <v>360</v>
      </c>
      <c r="AE24" s="3">
        <f t="shared" si="7"/>
        <v>10956</v>
      </c>
      <c r="AF24" s="3">
        <f t="shared" si="7"/>
        <v>542</v>
      </c>
    </row>
    <row r="25" spans="1:32" ht="15" customHeight="1" thickBot="1">
      <c r="A25" s="137" t="s">
        <v>22</v>
      </c>
      <c r="B25" s="138"/>
      <c r="C25" s="57"/>
      <c r="D25" s="58">
        <v>7226862</v>
      </c>
      <c r="E25" s="58">
        <v>6863073</v>
      </c>
      <c r="F25" s="58">
        <v>6651007</v>
      </c>
      <c r="G25" s="58">
        <v>6433785</v>
      </c>
      <c r="H25" s="137" t="s">
        <v>22</v>
      </c>
      <c r="I25" s="138"/>
      <c r="J25" s="57"/>
      <c r="K25" s="58">
        <v>8032077</v>
      </c>
      <c r="L25" s="58">
        <v>7663691</v>
      </c>
      <c r="M25" s="58">
        <v>7460341</v>
      </c>
      <c r="N25" s="58">
        <v>7261386</v>
      </c>
      <c r="P25" s="2">
        <f t="shared" si="9"/>
        <v>6862</v>
      </c>
      <c r="Q25" s="2">
        <f t="shared" si="9"/>
        <v>3073</v>
      </c>
      <c r="R25" s="2">
        <f t="shared" si="9"/>
        <v>1007</v>
      </c>
      <c r="S25" s="2">
        <f t="shared" si="9"/>
        <v>3785</v>
      </c>
      <c r="T25" s="2">
        <f t="shared" si="10"/>
        <v>2077</v>
      </c>
      <c r="U25" s="2">
        <f t="shared" si="10"/>
        <v>3691</v>
      </c>
      <c r="V25" s="2">
        <f t="shared" si="10"/>
        <v>341</v>
      </c>
      <c r="W25" s="2">
        <f t="shared" si="10"/>
        <v>1386</v>
      </c>
      <c r="Y25" s="3">
        <f t="shared" si="6"/>
        <v>8032077</v>
      </c>
      <c r="Z25" s="3">
        <f t="shared" si="6"/>
        <v>7663691</v>
      </c>
      <c r="AA25" s="3">
        <f t="shared" si="6"/>
        <v>7460341</v>
      </c>
      <c r="AB25" s="3">
        <f t="shared" si="6"/>
        <v>7261386</v>
      </c>
      <c r="AC25" s="3">
        <f t="shared" si="7"/>
        <v>7226862</v>
      </c>
      <c r="AD25" s="3">
        <f t="shared" si="7"/>
        <v>6863073</v>
      </c>
      <c r="AE25" s="3">
        <f t="shared" si="7"/>
        <v>6651007</v>
      </c>
      <c r="AF25" s="3">
        <f t="shared" si="7"/>
        <v>6433785</v>
      </c>
    </row>
    <row r="26" spans="1:32" ht="15" customHeight="1" thickBot="1">
      <c r="A26" s="127" t="s">
        <v>23</v>
      </c>
      <c r="B26" s="128"/>
      <c r="C26" s="57"/>
      <c r="D26" s="59">
        <v>6421758</v>
      </c>
      <c r="E26" s="59">
        <v>6246943</v>
      </c>
      <c r="F26" s="59">
        <v>6075902</v>
      </c>
      <c r="G26" s="59">
        <v>5903230</v>
      </c>
      <c r="H26" s="127" t="s">
        <v>23</v>
      </c>
      <c r="I26" s="128"/>
      <c r="J26" s="57"/>
      <c r="K26" s="59">
        <v>7108512</v>
      </c>
      <c r="L26" s="59">
        <v>6934521</v>
      </c>
      <c r="M26" s="59">
        <v>6763575</v>
      </c>
      <c r="N26" s="59">
        <v>6591319</v>
      </c>
      <c r="P26" s="2">
        <f t="shared" si="9"/>
        <v>1758</v>
      </c>
      <c r="Q26" s="2">
        <f t="shared" si="9"/>
        <v>6943</v>
      </c>
      <c r="R26" s="2">
        <f t="shared" si="9"/>
        <v>5902</v>
      </c>
      <c r="S26" s="2">
        <f t="shared" si="9"/>
        <v>3230</v>
      </c>
      <c r="T26" s="2">
        <f t="shared" si="10"/>
        <v>8512</v>
      </c>
      <c r="U26" s="2">
        <f t="shared" si="10"/>
        <v>4521</v>
      </c>
      <c r="V26" s="2">
        <f t="shared" si="10"/>
        <v>3575</v>
      </c>
      <c r="W26" s="2">
        <f t="shared" si="10"/>
        <v>1319</v>
      </c>
      <c r="Y26" s="3">
        <f t="shared" si="6"/>
        <v>7108512</v>
      </c>
      <c r="Z26" s="3">
        <f t="shared" si="6"/>
        <v>6934521</v>
      </c>
      <c r="AA26" s="3">
        <f t="shared" si="6"/>
        <v>6763575</v>
      </c>
      <c r="AB26" s="3">
        <f t="shared" si="6"/>
        <v>6591319</v>
      </c>
      <c r="AC26" s="3">
        <f t="shared" si="7"/>
        <v>6421758</v>
      </c>
      <c r="AD26" s="3">
        <f t="shared" si="7"/>
        <v>6246943</v>
      </c>
      <c r="AE26" s="3">
        <f t="shared" si="7"/>
        <v>6075902</v>
      </c>
      <c r="AF26" s="3">
        <f t="shared" si="7"/>
        <v>5903230</v>
      </c>
    </row>
    <row r="27" spans="1:32" ht="15.75" customHeight="1" thickBot="1">
      <c r="A27" s="127" t="s">
        <v>24</v>
      </c>
      <c r="B27" s="128"/>
      <c r="C27" s="57"/>
      <c r="D27" s="60"/>
      <c r="E27" s="60"/>
      <c r="F27" s="60"/>
      <c r="G27" s="60"/>
      <c r="H27" s="127" t="s">
        <v>24</v>
      </c>
      <c r="I27" s="128"/>
      <c r="J27" s="57"/>
      <c r="K27" s="60"/>
      <c r="L27" s="60"/>
      <c r="M27" s="60"/>
      <c r="N27" s="60"/>
      <c r="P27" s="2" t="e">
        <f t="shared" si="9"/>
        <v>#VALUE!</v>
      </c>
      <c r="Q27" s="2" t="e">
        <f t="shared" si="9"/>
        <v>#VALUE!</v>
      </c>
      <c r="R27" s="2" t="e">
        <f t="shared" si="9"/>
        <v>#VALUE!</v>
      </c>
      <c r="S27" s="2" t="e">
        <f t="shared" si="9"/>
        <v>#VALUE!</v>
      </c>
      <c r="T27" s="2" t="e">
        <f t="shared" si="10"/>
        <v>#VALUE!</v>
      </c>
      <c r="U27" s="2" t="e">
        <f t="shared" si="10"/>
        <v>#VALUE!</v>
      </c>
      <c r="V27" s="2" t="e">
        <f t="shared" si="10"/>
        <v>#VALUE!</v>
      </c>
      <c r="W27" s="2" t="e">
        <f t="shared" si="10"/>
        <v>#VALUE!</v>
      </c>
      <c r="Y27" s="3">
        <f t="shared" si="6"/>
        <v>0</v>
      </c>
      <c r="Z27" s="3">
        <f t="shared" si="6"/>
        <v>0</v>
      </c>
      <c r="AA27" s="3">
        <f t="shared" si="6"/>
        <v>0</v>
      </c>
      <c r="AB27" s="3">
        <f t="shared" si="6"/>
        <v>0</v>
      </c>
      <c r="AC27" s="3">
        <f t="shared" si="7"/>
        <v>0</v>
      </c>
      <c r="AD27" s="3">
        <f t="shared" si="7"/>
        <v>0</v>
      </c>
      <c r="AE27" s="3">
        <f t="shared" si="7"/>
        <v>0</v>
      </c>
      <c r="AF27" s="3">
        <f t="shared" si="7"/>
        <v>0</v>
      </c>
    </row>
    <row r="28" spans="1:32" ht="30" customHeight="1" thickBot="1">
      <c r="A28" s="127" t="s">
        <v>25</v>
      </c>
      <c r="B28" s="128"/>
      <c r="C28" s="57"/>
      <c r="D28" s="60"/>
      <c r="E28" s="60"/>
      <c r="F28" s="60"/>
      <c r="G28" s="60"/>
      <c r="H28" s="127" t="s">
        <v>25</v>
      </c>
      <c r="I28" s="128"/>
      <c r="J28" s="57"/>
      <c r="K28" s="60"/>
      <c r="L28" s="60"/>
      <c r="M28" s="60"/>
      <c r="N28" s="60"/>
      <c r="P28" s="2" t="e">
        <f t="shared" si="9"/>
        <v>#VALUE!</v>
      </c>
      <c r="Q28" s="2" t="e">
        <f t="shared" si="9"/>
        <v>#VALUE!</v>
      </c>
      <c r="R28" s="2" t="e">
        <f t="shared" si="9"/>
        <v>#VALUE!</v>
      </c>
      <c r="S28" s="2" t="e">
        <f t="shared" si="9"/>
        <v>#VALUE!</v>
      </c>
      <c r="T28" s="2" t="e">
        <f t="shared" si="10"/>
        <v>#VALUE!</v>
      </c>
      <c r="U28" s="2" t="e">
        <f t="shared" si="10"/>
        <v>#VALUE!</v>
      </c>
      <c r="V28" s="2" t="e">
        <f t="shared" si="10"/>
        <v>#VALUE!</v>
      </c>
      <c r="W28" s="2" t="e">
        <f t="shared" si="10"/>
        <v>#VALUE!</v>
      </c>
      <c r="Y28" s="3">
        <f t="shared" si="6"/>
        <v>0</v>
      </c>
      <c r="Z28" s="3">
        <f t="shared" si="6"/>
        <v>0</v>
      </c>
      <c r="AA28" s="3">
        <f t="shared" si="6"/>
        <v>0</v>
      </c>
      <c r="AB28" s="3">
        <f t="shared" si="6"/>
        <v>0</v>
      </c>
      <c r="AC28" s="3">
        <f t="shared" si="7"/>
        <v>0</v>
      </c>
      <c r="AD28" s="3">
        <f t="shared" si="7"/>
        <v>0</v>
      </c>
      <c r="AE28" s="3">
        <f t="shared" si="7"/>
        <v>0</v>
      </c>
      <c r="AF28" s="3">
        <f t="shared" si="7"/>
        <v>0</v>
      </c>
    </row>
    <row r="29" spans="1:32" ht="15" customHeight="1" thickBot="1">
      <c r="A29" s="137" t="s">
        <v>26</v>
      </c>
      <c r="B29" s="138"/>
      <c r="C29" s="57"/>
      <c r="D29" s="58">
        <v>10047607</v>
      </c>
      <c r="E29" s="58">
        <v>9964110</v>
      </c>
      <c r="F29" s="58">
        <v>10851987</v>
      </c>
      <c r="G29" s="58">
        <v>10004068</v>
      </c>
      <c r="H29" s="137" t="s">
        <v>26</v>
      </c>
      <c r="I29" s="138"/>
      <c r="J29" s="57"/>
      <c r="K29" s="58">
        <v>11382769</v>
      </c>
      <c r="L29" s="58">
        <v>12979914</v>
      </c>
      <c r="M29" s="58">
        <v>11984203</v>
      </c>
      <c r="N29" s="58">
        <v>10194930</v>
      </c>
      <c r="P29" s="2">
        <f t="shared" si="9"/>
        <v>47607</v>
      </c>
      <c r="Q29" s="2">
        <f t="shared" si="9"/>
        <v>4110</v>
      </c>
      <c r="R29" s="2">
        <f t="shared" si="9"/>
        <v>51987</v>
      </c>
      <c r="S29" s="2">
        <f t="shared" si="9"/>
        <v>4068</v>
      </c>
      <c r="T29" s="2">
        <f t="shared" si="10"/>
        <v>82769</v>
      </c>
      <c r="U29" s="2">
        <f t="shared" si="10"/>
        <v>79914</v>
      </c>
      <c r="V29" s="2">
        <f t="shared" si="10"/>
        <v>84203</v>
      </c>
      <c r="W29" s="2">
        <f t="shared" si="10"/>
        <v>94930</v>
      </c>
      <c r="Y29" s="3">
        <f t="shared" si="6"/>
        <v>11382769</v>
      </c>
      <c r="Z29" s="3">
        <f t="shared" si="6"/>
        <v>12979914</v>
      </c>
      <c r="AA29" s="3">
        <f t="shared" si="6"/>
        <v>11984203</v>
      </c>
      <c r="AB29" s="3">
        <f t="shared" si="6"/>
        <v>10194930</v>
      </c>
      <c r="AC29" s="3">
        <f t="shared" si="7"/>
        <v>10047607</v>
      </c>
      <c r="AD29" s="3">
        <f t="shared" si="7"/>
        <v>9964110</v>
      </c>
      <c r="AE29" s="3">
        <f t="shared" si="7"/>
        <v>10851987</v>
      </c>
      <c r="AF29" s="3">
        <f t="shared" si="7"/>
        <v>10004068</v>
      </c>
    </row>
    <row r="30" spans="1:32" ht="15" customHeight="1" thickBot="1">
      <c r="A30" s="137" t="s">
        <v>27</v>
      </c>
      <c r="B30" s="138"/>
      <c r="C30" s="57"/>
      <c r="D30" s="58">
        <v>5367242</v>
      </c>
      <c r="E30" s="58">
        <v>4978888</v>
      </c>
      <c r="F30" s="58">
        <v>5631698</v>
      </c>
      <c r="G30" s="58">
        <v>6340009</v>
      </c>
      <c r="H30" s="137" t="s">
        <v>27</v>
      </c>
      <c r="I30" s="138"/>
      <c r="J30" s="57"/>
      <c r="K30" s="58">
        <v>6537228</v>
      </c>
      <c r="L30" s="58">
        <v>8071480</v>
      </c>
      <c r="M30" s="58">
        <v>6779424</v>
      </c>
      <c r="N30" s="58">
        <v>5261030</v>
      </c>
      <c r="P30" s="2">
        <f t="shared" si="9"/>
        <v>7242</v>
      </c>
      <c r="Q30" s="2">
        <f t="shared" si="9"/>
        <v>8888</v>
      </c>
      <c r="R30" s="2">
        <f t="shared" si="9"/>
        <v>1698</v>
      </c>
      <c r="S30" s="2">
        <f t="shared" si="9"/>
        <v>9</v>
      </c>
      <c r="T30" s="2">
        <f t="shared" si="10"/>
        <v>7228</v>
      </c>
      <c r="U30" s="2">
        <f t="shared" si="10"/>
        <v>1480</v>
      </c>
      <c r="V30" s="2">
        <f t="shared" si="10"/>
        <v>9424</v>
      </c>
      <c r="W30" s="2">
        <f t="shared" si="10"/>
        <v>1030</v>
      </c>
      <c r="Y30" s="3">
        <f t="shared" si="6"/>
        <v>6537228</v>
      </c>
      <c r="Z30" s="3">
        <f t="shared" si="6"/>
        <v>8071480</v>
      </c>
      <c r="AA30" s="3">
        <f t="shared" si="6"/>
        <v>6779424</v>
      </c>
      <c r="AB30" s="3">
        <f t="shared" si="6"/>
        <v>5261030</v>
      </c>
      <c r="AC30" s="3">
        <f t="shared" si="7"/>
        <v>5367242</v>
      </c>
      <c r="AD30" s="3">
        <f t="shared" si="7"/>
        <v>4978888</v>
      </c>
      <c r="AE30" s="3">
        <f t="shared" si="7"/>
        <v>5631698</v>
      </c>
      <c r="AF30" s="3">
        <f t="shared" si="7"/>
        <v>6340009</v>
      </c>
    </row>
    <row r="31" spans="1:32" ht="15" customHeight="1" thickBot="1">
      <c r="A31" s="127" t="s">
        <v>28</v>
      </c>
      <c r="B31" s="128"/>
      <c r="C31" s="57"/>
      <c r="D31" s="59">
        <v>2164664</v>
      </c>
      <c r="E31" s="59">
        <v>2283994</v>
      </c>
      <c r="F31" s="59">
        <v>2887486</v>
      </c>
      <c r="G31" s="59">
        <v>4180754</v>
      </c>
      <c r="H31" s="127" t="s">
        <v>28</v>
      </c>
      <c r="I31" s="128"/>
      <c r="J31" s="57"/>
      <c r="K31" s="59">
        <v>2208508</v>
      </c>
      <c r="L31" s="59">
        <v>4309602</v>
      </c>
      <c r="M31" s="59">
        <v>3216914</v>
      </c>
      <c r="N31" s="59">
        <v>2102903</v>
      </c>
      <c r="P31" s="2">
        <f t="shared" si="9"/>
        <v>4664</v>
      </c>
      <c r="Q31" s="2">
        <f t="shared" si="9"/>
        <v>3994</v>
      </c>
      <c r="R31" s="2">
        <f t="shared" si="9"/>
        <v>7486</v>
      </c>
      <c r="S31" s="2">
        <f t="shared" si="9"/>
        <v>754</v>
      </c>
      <c r="T31" s="2">
        <f t="shared" si="10"/>
        <v>8508</v>
      </c>
      <c r="U31" s="2">
        <f t="shared" si="10"/>
        <v>9602</v>
      </c>
      <c r="V31" s="2">
        <f t="shared" si="10"/>
        <v>6914</v>
      </c>
      <c r="W31" s="2">
        <f t="shared" si="10"/>
        <v>2903</v>
      </c>
      <c r="Y31" s="3">
        <f t="shared" si="6"/>
        <v>2208508</v>
      </c>
      <c r="Z31" s="3">
        <f t="shared" si="6"/>
        <v>4309602</v>
      </c>
      <c r="AA31" s="3">
        <f t="shared" si="6"/>
        <v>3216914</v>
      </c>
      <c r="AB31" s="3">
        <f t="shared" si="6"/>
        <v>2102903</v>
      </c>
      <c r="AC31" s="3">
        <f t="shared" si="7"/>
        <v>2164664</v>
      </c>
      <c r="AD31" s="3">
        <f t="shared" si="7"/>
        <v>2283994</v>
      </c>
      <c r="AE31" s="3">
        <f t="shared" si="7"/>
        <v>2887486</v>
      </c>
      <c r="AF31" s="3">
        <f t="shared" si="7"/>
        <v>4180754</v>
      </c>
    </row>
    <row r="32" spans="1:32" ht="15" customHeight="1" thickBot="1">
      <c r="A32" s="127" t="s">
        <v>29</v>
      </c>
      <c r="B32" s="128"/>
      <c r="C32" s="57"/>
      <c r="D32" s="59">
        <v>3202578</v>
      </c>
      <c r="E32" s="59">
        <v>2694893</v>
      </c>
      <c r="F32" s="59">
        <v>2744212</v>
      </c>
      <c r="G32" s="59">
        <v>2159254</v>
      </c>
      <c r="H32" s="127" t="s">
        <v>29</v>
      </c>
      <c r="I32" s="128"/>
      <c r="J32" s="57"/>
      <c r="K32" s="59">
        <v>4328720</v>
      </c>
      <c r="L32" s="59">
        <v>3761878</v>
      </c>
      <c r="M32" s="59">
        <v>3562510</v>
      </c>
      <c r="N32" s="59">
        <v>3158126</v>
      </c>
      <c r="P32" s="2">
        <f t="shared" si="9"/>
        <v>2578</v>
      </c>
      <c r="Q32" s="2">
        <f t="shared" si="9"/>
        <v>4893</v>
      </c>
      <c r="R32" s="2">
        <f t="shared" si="9"/>
        <v>4212</v>
      </c>
      <c r="S32" s="2">
        <f t="shared" si="9"/>
        <v>9254</v>
      </c>
      <c r="T32" s="2">
        <f t="shared" si="10"/>
        <v>8720</v>
      </c>
      <c r="U32" s="2">
        <f t="shared" si="10"/>
        <v>1878</v>
      </c>
      <c r="V32" s="2">
        <f t="shared" si="10"/>
        <v>2510</v>
      </c>
      <c r="W32" s="2">
        <f t="shared" si="10"/>
        <v>8126</v>
      </c>
      <c r="Y32" s="3">
        <f t="shared" si="6"/>
        <v>4328720</v>
      </c>
      <c r="Z32" s="3">
        <f t="shared" si="6"/>
        <v>3761878</v>
      </c>
      <c r="AA32" s="3">
        <f t="shared" si="6"/>
        <v>3562510</v>
      </c>
      <c r="AB32" s="3">
        <f t="shared" si="6"/>
        <v>3158126</v>
      </c>
      <c r="AC32" s="3">
        <f t="shared" si="7"/>
        <v>3202578</v>
      </c>
      <c r="AD32" s="3">
        <f t="shared" si="7"/>
        <v>2694893</v>
      </c>
      <c r="AE32" s="3">
        <f t="shared" si="7"/>
        <v>2744212</v>
      </c>
      <c r="AF32" s="3">
        <f t="shared" si="7"/>
        <v>2159254</v>
      </c>
    </row>
    <row r="33" spans="1:32" ht="15" customHeight="1" thickBot="1">
      <c r="A33" s="137" t="s">
        <v>30</v>
      </c>
      <c r="B33" s="138"/>
      <c r="C33" s="57"/>
      <c r="D33" s="58">
        <v>4680365</v>
      </c>
      <c r="E33" s="58">
        <v>4985222</v>
      </c>
      <c r="F33" s="58">
        <v>5220289</v>
      </c>
      <c r="G33" s="58">
        <v>3664059</v>
      </c>
      <c r="H33" s="137" t="s">
        <v>30</v>
      </c>
      <c r="I33" s="138"/>
      <c r="J33" s="57"/>
      <c r="K33" s="58">
        <v>4845541</v>
      </c>
      <c r="L33" s="58">
        <v>4908434</v>
      </c>
      <c r="M33" s="58">
        <v>5204779</v>
      </c>
      <c r="N33" s="58">
        <v>4933900</v>
      </c>
      <c r="P33" s="2">
        <f t="shared" si="9"/>
        <v>365</v>
      </c>
      <c r="Q33" s="2">
        <f t="shared" si="9"/>
        <v>5222</v>
      </c>
      <c r="R33" s="2">
        <f t="shared" si="9"/>
        <v>289</v>
      </c>
      <c r="S33" s="2">
        <f t="shared" si="9"/>
        <v>4059</v>
      </c>
      <c r="T33" s="2">
        <f t="shared" si="10"/>
        <v>5541</v>
      </c>
      <c r="U33" s="2">
        <f t="shared" si="10"/>
        <v>8434</v>
      </c>
      <c r="V33" s="2">
        <f t="shared" si="10"/>
        <v>4779</v>
      </c>
      <c r="W33" s="2">
        <f t="shared" si="10"/>
        <v>3900</v>
      </c>
      <c r="Y33" s="3">
        <f t="shared" si="6"/>
        <v>4845541</v>
      </c>
      <c r="Z33" s="3">
        <f t="shared" si="6"/>
        <v>4908434</v>
      </c>
      <c r="AA33" s="3">
        <f t="shared" si="6"/>
        <v>5204779</v>
      </c>
      <c r="AB33" s="3">
        <f t="shared" si="6"/>
        <v>4933900</v>
      </c>
      <c r="AC33" s="3">
        <f t="shared" si="7"/>
        <v>4680365</v>
      </c>
      <c r="AD33" s="3">
        <f t="shared" si="7"/>
        <v>4985222</v>
      </c>
      <c r="AE33" s="3">
        <f t="shared" si="7"/>
        <v>5220289</v>
      </c>
      <c r="AF33" s="3">
        <f t="shared" si="7"/>
        <v>3664059</v>
      </c>
    </row>
    <row r="34" spans="1:32" ht="30" customHeight="1" thickBot="1">
      <c r="A34" s="127" t="s">
        <v>31</v>
      </c>
      <c r="B34" s="128"/>
      <c r="C34" s="57"/>
      <c r="D34" s="59">
        <v>2878760</v>
      </c>
      <c r="E34" s="59">
        <v>2878760</v>
      </c>
      <c r="F34" s="59">
        <v>2878760</v>
      </c>
      <c r="G34" s="59">
        <v>2878760</v>
      </c>
      <c r="H34" s="127" t="s">
        <v>31</v>
      </c>
      <c r="I34" s="128"/>
      <c r="J34" s="57"/>
      <c r="K34" s="59">
        <v>2848760</v>
      </c>
      <c r="L34" s="59">
        <v>2848760</v>
      </c>
      <c r="M34" s="59">
        <v>2878760</v>
      </c>
      <c r="N34" s="59">
        <v>2878760</v>
      </c>
      <c r="P34" s="2">
        <f t="shared" si="9"/>
        <v>8760</v>
      </c>
      <c r="Q34" s="2">
        <f t="shared" si="9"/>
        <v>8760</v>
      </c>
      <c r="R34" s="2">
        <f t="shared" si="9"/>
        <v>8760</v>
      </c>
      <c r="S34" s="2">
        <f t="shared" si="9"/>
        <v>8760</v>
      </c>
      <c r="T34" s="2">
        <f t="shared" si="10"/>
        <v>8760</v>
      </c>
      <c r="U34" s="2">
        <f t="shared" si="10"/>
        <v>8760</v>
      </c>
      <c r="V34" s="2">
        <f t="shared" si="10"/>
        <v>8760</v>
      </c>
      <c r="W34" s="2">
        <f t="shared" si="10"/>
        <v>8760</v>
      </c>
      <c r="Y34" s="3">
        <f t="shared" si="6"/>
        <v>2848760</v>
      </c>
      <c r="Z34" s="3">
        <f t="shared" si="6"/>
        <v>2848760</v>
      </c>
      <c r="AA34" s="3">
        <f t="shared" si="6"/>
        <v>2878760</v>
      </c>
      <c r="AB34" s="3">
        <f t="shared" si="6"/>
        <v>2878760</v>
      </c>
      <c r="AC34" s="3">
        <f t="shared" si="7"/>
        <v>2878760</v>
      </c>
      <c r="AD34" s="3">
        <f t="shared" si="7"/>
        <v>2878760</v>
      </c>
      <c r="AE34" s="3">
        <f t="shared" si="7"/>
        <v>2878760</v>
      </c>
      <c r="AF34" s="3">
        <f t="shared" si="7"/>
        <v>2878760</v>
      </c>
    </row>
    <row r="35" spans="1:32" ht="30" customHeight="1" thickBot="1">
      <c r="A35" s="127" t="s">
        <v>32</v>
      </c>
      <c r="B35" s="128"/>
      <c r="C35" s="57"/>
      <c r="D35" s="60">
        <v>-458</v>
      </c>
      <c r="E35" s="60">
        <v>-458</v>
      </c>
      <c r="F35" s="60">
        <v>-458</v>
      </c>
      <c r="G35" s="60">
        <v>-458</v>
      </c>
      <c r="H35" s="127" t="s">
        <v>32</v>
      </c>
      <c r="I35" s="128"/>
      <c r="J35" s="57"/>
      <c r="K35" s="60">
        <v>-210</v>
      </c>
      <c r="L35" s="60">
        <v>-210</v>
      </c>
      <c r="M35" s="60">
        <v>-227</v>
      </c>
      <c r="N35" s="60">
        <v>-458</v>
      </c>
      <c r="P35" s="2">
        <f t="shared" si="9"/>
        <v>8</v>
      </c>
      <c r="Q35" s="2">
        <f t="shared" si="9"/>
        <v>8</v>
      </c>
      <c r="R35" s="2">
        <f t="shared" si="9"/>
        <v>8</v>
      </c>
      <c r="S35" s="2">
        <f t="shared" si="9"/>
        <v>8</v>
      </c>
      <c r="T35" s="2">
        <f t="shared" si="10"/>
        <v>0</v>
      </c>
      <c r="U35" s="2">
        <f t="shared" si="10"/>
        <v>0</v>
      </c>
      <c r="V35" s="2">
        <f t="shared" si="10"/>
        <v>7</v>
      </c>
      <c r="W35" s="2">
        <f t="shared" si="10"/>
        <v>8</v>
      </c>
      <c r="Y35" s="3">
        <f t="shared" si="6"/>
        <v>-210</v>
      </c>
      <c r="Z35" s="3">
        <f t="shared" si="6"/>
        <v>-210</v>
      </c>
      <c r="AA35" s="3">
        <f t="shared" si="6"/>
        <v>-227</v>
      </c>
      <c r="AB35" s="3">
        <f t="shared" si="6"/>
        <v>-458</v>
      </c>
      <c r="AC35" s="3">
        <f t="shared" si="7"/>
        <v>-458</v>
      </c>
      <c r="AD35" s="3">
        <f t="shared" si="7"/>
        <v>-458</v>
      </c>
      <c r="AE35" s="3">
        <f t="shared" si="7"/>
        <v>-458</v>
      </c>
      <c r="AF35" s="3">
        <f t="shared" si="7"/>
        <v>-458</v>
      </c>
    </row>
    <row r="36" spans="1:32" ht="30" customHeight="1" thickBot="1">
      <c r="A36" s="127" t="s">
        <v>33</v>
      </c>
      <c r="B36" s="128"/>
      <c r="C36" s="57"/>
      <c r="D36" s="59">
        <v>1664768</v>
      </c>
      <c r="E36" s="59">
        <v>1969624</v>
      </c>
      <c r="F36" s="59">
        <v>2204691</v>
      </c>
      <c r="G36" s="59">
        <v>648461</v>
      </c>
      <c r="H36" s="127" t="s">
        <v>33</v>
      </c>
      <c r="I36" s="128"/>
      <c r="J36" s="57"/>
      <c r="K36" s="59">
        <v>1859696</v>
      </c>
      <c r="L36" s="59">
        <v>1922589</v>
      </c>
      <c r="M36" s="59">
        <v>2188951</v>
      </c>
      <c r="N36" s="59">
        <v>1918303</v>
      </c>
      <c r="P36" s="2">
        <f t="shared" si="9"/>
        <v>4768</v>
      </c>
      <c r="Q36" s="2">
        <f t="shared" si="9"/>
        <v>9624</v>
      </c>
      <c r="R36" s="2">
        <f t="shared" si="9"/>
        <v>4691</v>
      </c>
      <c r="S36" s="2">
        <f t="shared" si="9"/>
        <v>461</v>
      </c>
      <c r="T36" s="2">
        <f t="shared" si="10"/>
        <v>9696</v>
      </c>
      <c r="U36" s="2">
        <f t="shared" si="10"/>
        <v>2589</v>
      </c>
      <c r="V36" s="2">
        <f t="shared" si="10"/>
        <v>8951</v>
      </c>
      <c r="W36" s="2">
        <f t="shared" si="10"/>
        <v>8303</v>
      </c>
      <c r="Y36" s="3">
        <f t="shared" si="6"/>
        <v>1859696</v>
      </c>
      <c r="Z36" s="3">
        <f t="shared" si="6"/>
        <v>1922589</v>
      </c>
      <c r="AA36" s="3">
        <f t="shared" si="6"/>
        <v>2188951</v>
      </c>
      <c r="AB36" s="3">
        <f t="shared" si="6"/>
        <v>1918303</v>
      </c>
      <c r="AC36" s="3">
        <f t="shared" si="7"/>
        <v>1664768</v>
      </c>
      <c r="AD36" s="3">
        <f t="shared" si="7"/>
        <v>1969624</v>
      </c>
      <c r="AE36" s="3">
        <f t="shared" si="7"/>
        <v>2204691</v>
      </c>
      <c r="AF36" s="3">
        <f t="shared" si="7"/>
        <v>648461</v>
      </c>
    </row>
    <row r="37" spans="1:32" ht="30" customHeight="1" thickBot="1">
      <c r="A37" s="137" t="s">
        <v>34</v>
      </c>
      <c r="B37" s="138"/>
      <c r="C37" s="57"/>
      <c r="D37" s="62"/>
      <c r="E37" s="62"/>
      <c r="F37" s="62"/>
      <c r="G37" s="62"/>
      <c r="H37" s="137" t="s">
        <v>34</v>
      </c>
      <c r="I37" s="138"/>
      <c r="J37" s="57"/>
      <c r="K37" s="62"/>
      <c r="L37" s="62"/>
      <c r="M37" s="62"/>
      <c r="N37" s="62"/>
      <c r="P37" s="2" t="e">
        <f t="shared" si="9"/>
        <v>#VALUE!</v>
      </c>
      <c r="Q37" s="2" t="e">
        <f t="shared" si="9"/>
        <v>#VALUE!</v>
      </c>
      <c r="R37" s="2" t="e">
        <f t="shared" si="9"/>
        <v>#VALUE!</v>
      </c>
      <c r="S37" s="2" t="e">
        <f t="shared" si="9"/>
        <v>#VALUE!</v>
      </c>
      <c r="T37" s="2" t="e">
        <f t="shared" si="10"/>
        <v>#VALUE!</v>
      </c>
      <c r="U37" s="2" t="e">
        <f t="shared" si="10"/>
        <v>#VALUE!</v>
      </c>
      <c r="V37" s="2" t="e">
        <f t="shared" si="10"/>
        <v>#VALUE!</v>
      </c>
      <c r="W37" s="2" t="e">
        <f t="shared" si="10"/>
        <v>#VALUE!</v>
      </c>
      <c r="Y37" s="3">
        <f t="shared" si="6"/>
        <v>0</v>
      </c>
      <c r="Z37" s="3">
        <f t="shared" si="6"/>
        <v>0</v>
      </c>
      <c r="AA37" s="3">
        <f t="shared" si="6"/>
        <v>0</v>
      </c>
      <c r="AB37" s="3">
        <f t="shared" si="6"/>
        <v>0</v>
      </c>
      <c r="AC37" s="3">
        <f t="shared" si="7"/>
        <v>0</v>
      </c>
      <c r="AD37" s="3">
        <f t="shared" si="7"/>
        <v>0</v>
      </c>
      <c r="AE37" s="3">
        <f t="shared" si="7"/>
        <v>0</v>
      </c>
      <c r="AF37" s="3">
        <f t="shared" si="7"/>
        <v>0</v>
      </c>
    </row>
    <row r="38" spans="1:32" ht="30" customHeight="1" thickBot="1">
      <c r="A38" s="137" t="s">
        <v>35</v>
      </c>
      <c r="B38" s="138"/>
      <c r="C38" s="57"/>
      <c r="D38" s="58">
        <v>10047607</v>
      </c>
      <c r="E38" s="58">
        <v>9964110</v>
      </c>
      <c r="F38" s="58">
        <v>10851987</v>
      </c>
      <c r="G38" s="58">
        <v>10004068</v>
      </c>
      <c r="H38" s="137" t="s">
        <v>35</v>
      </c>
      <c r="I38" s="138"/>
      <c r="J38" s="57"/>
      <c r="K38" s="58">
        <v>11382769</v>
      </c>
      <c r="L38" s="58">
        <v>12979914</v>
      </c>
      <c r="M38" s="58">
        <v>11984203</v>
      </c>
      <c r="N38" s="58">
        <v>10194930</v>
      </c>
      <c r="P38" s="2">
        <f t="shared" si="9"/>
        <v>47607</v>
      </c>
      <c r="Q38" s="2">
        <f t="shared" si="9"/>
        <v>4110</v>
      </c>
      <c r="R38" s="2">
        <f t="shared" si="9"/>
        <v>51987</v>
      </c>
      <c r="S38" s="2">
        <f t="shared" si="9"/>
        <v>4068</v>
      </c>
      <c r="T38" s="2">
        <f t="shared" si="10"/>
        <v>82769</v>
      </c>
      <c r="U38" s="2">
        <f t="shared" si="10"/>
        <v>79914</v>
      </c>
      <c r="V38" s="2">
        <f t="shared" si="10"/>
        <v>84203</v>
      </c>
      <c r="W38" s="2">
        <f t="shared" si="10"/>
        <v>94930</v>
      </c>
      <c r="Y38" s="3">
        <f t="shared" si="6"/>
        <v>11382769</v>
      </c>
      <c r="Z38" s="3">
        <f t="shared" si="6"/>
        <v>12979914</v>
      </c>
      <c r="AA38" s="3">
        <f t="shared" si="6"/>
        <v>11984203</v>
      </c>
      <c r="AB38" s="3">
        <f t="shared" si="6"/>
        <v>10194930</v>
      </c>
      <c r="AC38" s="3">
        <f t="shared" si="7"/>
        <v>10047607</v>
      </c>
      <c r="AD38" s="3">
        <f t="shared" si="7"/>
        <v>9964110</v>
      </c>
      <c r="AE38" s="3">
        <f t="shared" si="7"/>
        <v>10851987</v>
      </c>
      <c r="AF38" s="3">
        <f t="shared" si="7"/>
        <v>10004068</v>
      </c>
    </row>
    <row r="39" spans="1:32">
      <c r="A39" t="s">
        <v>1731</v>
      </c>
      <c r="B39"/>
      <c r="C39"/>
      <c r="D39"/>
      <c r="E39"/>
      <c r="F39"/>
      <c r="G39"/>
      <c r="H39" s="15" t="s">
        <v>1728</v>
      </c>
    </row>
    <row r="40" spans="1:32" ht="48" customHeight="1"/>
    <row r="50" spans="16:23">
      <c r="P50" s="15"/>
      <c r="Q50" s="15"/>
      <c r="R50" s="15"/>
      <c r="S50" s="15"/>
      <c r="T50" s="15"/>
      <c r="U50" s="15"/>
      <c r="V50" s="15"/>
      <c r="W50" s="15"/>
    </row>
    <row r="51" spans="16:23">
      <c r="P51" s="15"/>
      <c r="Q51" s="15"/>
      <c r="R51" s="15"/>
      <c r="S51" s="15"/>
      <c r="T51" s="15"/>
      <c r="U51" s="15"/>
      <c r="V51" s="15"/>
      <c r="W51" s="15"/>
    </row>
    <row r="52" spans="16:23">
      <c r="P52" s="15"/>
      <c r="Q52" s="15"/>
      <c r="R52" s="15"/>
      <c r="S52" s="15"/>
      <c r="T52" s="15"/>
      <c r="U52" s="15"/>
      <c r="V52" s="15"/>
      <c r="W52" s="15"/>
    </row>
    <row r="53" spans="16:23" ht="15" customHeight="1">
      <c r="P53" s="15"/>
      <c r="Q53" s="15"/>
      <c r="R53" s="15"/>
      <c r="S53" s="15"/>
      <c r="T53" s="15"/>
      <c r="U53" s="15"/>
      <c r="V53" s="15"/>
      <c r="W53" s="15"/>
    </row>
  </sheetData>
  <mergeCells count="74">
    <mergeCell ref="A1:C2"/>
    <mergeCell ref="H1:J2"/>
    <mergeCell ref="A3:B3"/>
    <mergeCell ref="H3:I3"/>
    <mergeCell ref="A4:B4"/>
    <mergeCell ref="H4:I4"/>
    <mergeCell ref="A5:B5"/>
    <mergeCell ref="H5:I5"/>
    <mergeCell ref="A6:B6"/>
    <mergeCell ref="H6:I6"/>
    <mergeCell ref="A7:B7"/>
    <mergeCell ref="H7:I7"/>
    <mergeCell ref="A8:B8"/>
    <mergeCell ref="H8:I8"/>
    <mergeCell ref="A9:B9"/>
    <mergeCell ref="H9:I9"/>
    <mergeCell ref="A10:B10"/>
    <mergeCell ref="H10:I10"/>
    <mergeCell ref="A11:B11"/>
    <mergeCell ref="H11:I11"/>
    <mergeCell ref="A12:B12"/>
    <mergeCell ref="H12:I12"/>
    <mergeCell ref="A13:B13"/>
    <mergeCell ref="H13:I13"/>
    <mergeCell ref="A14:B14"/>
    <mergeCell ref="H14:I14"/>
    <mergeCell ref="A15:B15"/>
    <mergeCell ref="H15:I15"/>
    <mergeCell ref="A16:B16"/>
    <mergeCell ref="H16:I16"/>
    <mergeCell ref="A17:G17"/>
    <mergeCell ref="H17:N17"/>
    <mergeCell ref="A18:C18"/>
    <mergeCell ref="H18:J18"/>
    <mergeCell ref="A19:B19"/>
    <mergeCell ref="H19:I19"/>
    <mergeCell ref="A20:B20"/>
    <mergeCell ref="H20:I20"/>
    <mergeCell ref="A21:B21"/>
    <mergeCell ref="H21:I21"/>
    <mergeCell ref="A22:B22"/>
    <mergeCell ref="H22:I22"/>
    <mergeCell ref="A23:B23"/>
    <mergeCell ref="H23:I23"/>
    <mergeCell ref="A24:B24"/>
    <mergeCell ref="H24:I24"/>
    <mergeCell ref="A25:B25"/>
    <mergeCell ref="H25:I25"/>
    <mergeCell ref="A26:B26"/>
    <mergeCell ref="H26:I26"/>
    <mergeCell ref="A27:B27"/>
    <mergeCell ref="H27:I27"/>
    <mergeCell ref="A28:B28"/>
    <mergeCell ref="H28:I28"/>
    <mergeCell ref="A29:B29"/>
    <mergeCell ref="H29:I29"/>
    <mergeCell ref="A30:B30"/>
    <mergeCell ref="H30:I30"/>
    <mergeCell ref="A31:B31"/>
    <mergeCell ref="H31:I31"/>
    <mergeCell ref="A32:B32"/>
    <mergeCell ref="H32:I32"/>
    <mergeCell ref="A33:B33"/>
    <mergeCell ref="H33:I33"/>
    <mergeCell ref="A34:B34"/>
    <mergeCell ref="H34:I34"/>
    <mergeCell ref="A38:B38"/>
    <mergeCell ref="H38:I38"/>
    <mergeCell ref="A35:B35"/>
    <mergeCell ref="H35:I35"/>
    <mergeCell ref="A36:B36"/>
    <mergeCell ref="H36:I36"/>
    <mergeCell ref="A37:B37"/>
    <mergeCell ref="H37:I37"/>
  </mergeCells>
  <pageMargins left="0.7" right="0.7" top="0.75" bottom="0.75" header="0.3" footer="0.3"/>
  <pageSetup orientation="portrait" horizontalDpi="3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showGridLines="0" zoomScale="90" zoomScaleNormal="90" zoomScalePageLayoutView="90" workbookViewId="0">
      <pane xSplit="2" ySplit="2" topLeftCell="C21" activePane="bottomRight" state="frozen"/>
      <selection activeCell="K58" sqref="K58"/>
      <selection pane="topRight" activeCell="K58" sqref="K58"/>
      <selection pane="bottomLeft" activeCell="K58" sqref="K58"/>
      <selection pane="bottomRight" activeCell="K58" sqref="K58"/>
    </sheetView>
  </sheetViews>
  <sheetFormatPr defaultColWidth="9.140625" defaultRowHeight="12.75"/>
  <cols>
    <col min="1" max="1" width="1.42578125" style="6" customWidth="1"/>
    <col min="2" max="2" width="31.7109375" style="7" bestFit="1" customWidth="1"/>
    <col min="3" max="3" width="7.5703125" style="5" bestFit="1" customWidth="1"/>
    <col min="4" max="5" width="14" style="9" bestFit="1" customWidth="1"/>
    <col min="6" max="8" width="15.85546875" style="5" bestFit="1" customWidth="1"/>
    <col min="9" max="9" width="20" style="5" bestFit="1" customWidth="1"/>
    <col min="10" max="11" width="15.85546875" style="5" bestFit="1" customWidth="1"/>
    <col min="12" max="16384" width="9.140625" style="5"/>
  </cols>
  <sheetData>
    <row r="1" spans="1:11">
      <c r="C1" s="8" t="s">
        <v>636</v>
      </c>
      <c r="D1" s="106" t="s">
        <v>1735</v>
      </c>
    </row>
    <row r="2" spans="1:11">
      <c r="A2" s="7"/>
      <c r="B2" s="94" t="s">
        <v>539</v>
      </c>
      <c r="C2" s="101" t="s">
        <v>37</v>
      </c>
      <c r="D2" s="101" t="str">
        <f>'Input yearly PVT'!N18</f>
        <v>Năm 2014</v>
      </c>
      <c r="E2" s="101" t="str">
        <f>'Input yearly PVT'!O18</f>
        <v>Năm 2015</v>
      </c>
      <c r="F2" s="101" t="str">
        <f>'Input yearly PVT'!P18</f>
        <v>Năm 2016</v>
      </c>
      <c r="G2" s="101" t="str">
        <f>'Input yearly PVT'!Q18</f>
        <v>Năm 2017</v>
      </c>
      <c r="H2" s="95"/>
      <c r="I2" s="117" t="s">
        <v>1179</v>
      </c>
      <c r="J2" s="117"/>
      <c r="K2" s="117"/>
    </row>
    <row r="3" spans="1:11">
      <c r="A3" s="7"/>
      <c r="B3" s="69"/>
      <c r="C3" s="70"/>
      <c r="D3" s="70"/>
      <c r="E3" s="70"/>
      <c r="F3" s="70"/>
      <c r="G3" s="70"/>
      <c r="H3" s="70"/>
      <c r="I3" s="118"/>
      <c r="J3" s="119"/>
      <c r="K3" s="120"/>
    </row>
    <row r="4" spans="1:11">
      <c r="A4" s="7"/>
      <c r="B4" s="69" t="s">
        <v>540</v>
      </c>
      <c r="C4" s="70" t="s">
        <v>38</v>
      </c>
      <c r="D4" s="71">
        <f>'Input yearly PVT'!N3</f>
        <v>5267603</v>
      </c>
      <c r="E4" s="71">
        <f>'Input yearly PVT'!O3</f>
        <v>5761451</v>
      </c>
      <c r="F4" s="71">
        <f>'Input yearly PVT'!P3</f>
        <v>6733575</v>
      </c>
      <c r="G4" s="71">
        <f>'Input yearly PVT'!Q3</f>
        <v>6147640</v>
      </c>
      <c r="H4" s="70"/>
      <c r="I4" s="121"/>
      <c r="J4" s="122"/>
      <c r="K4" s="123"/>
    </row>
    <row r="5" spans="1:11">
      <c r="A5" s="7"/>
      <c r="B5" s="69" t="s">
        <v>541</v>
      </c>
      <c r="C5" s="69" t="s">
        <v>38</v>
      </c>
      <c r="D5" s="72">
        <f>'Input yearly PVT'!N5</f>
        <v>548649</v>
      </c>
      <c r="E5" s="72">
        <f>'Input yearly PVT'!O5</f>
        <v>777232</v>
      </c>
      <c r="F5" s="72">
        <f>'Input yearly PVT'!P5</f>
        <v>762463</v>
      </c>
      <c r="G5" s="72">
        <f>'Input yearly PVT'!Q5</f>
        <v>845986</v>
      </c>
      <c r="H5" s="70"/>
      <c r="I5" s="121"/>
      <c r="J5" s="122"/>
      <c r="K5" s="123"/>
    </row>
    <row r="6" spans="1:11">
      <c r="A6" s="7"/>
      <c r="B6" s="69" t="s">
        <v>542</v>
      </c>
      <c r="C6" s="69" t="s">
        <v>38</v>
      </c>
      <c r="D6" s="72">
        <f>'Input yearly PVT'!N15</f>
        <v>341140</v>
      </c>
      <c r="E6" s="72">
        <f>'Input yearly PVT'!O15</f>
        <v>368091</v>
      </c>
      <c r="F6" s="72">
        <f>'Input yearly PVT'!P15</f>
        <v>415565</v>
      </c>
      <c r="G6" s="72">
        <f>'Input yearly PVT'!Q15</f>
        <v>450111</v>
      </c>
      <c r="H6" s="70"/>
      <c r="I6" s="121"/>
      <c r="J6" s="122"/>
      <c r="K6" s="123"/>
    </row>
    <row r="7" spans="1:11">
      <c r="A7" s="7"/>
      <c r="B7" s="69" t="s">
        <v>543</v>
      </c>
      <c r="C7" s="69" t="s">
        <v>38</v>
      </c>
      <c r="D7" s="72">
        <f>'Input yearly PVT'!N33</f>
        <v>3130771</v>
      </c>
      <c r="E7" s="72">
        <f>'Input yearly PVT'!O33</f>
        <v>4325439</v>
      </c>
      <c r="F7" s="72">
        <f>'Input yearly PVT'!P33</f>
        <v>4333462</v>
      </c>
      <c r="G7" s="72">
        <f>'Input yearly PVT'!Q33</f>
        <v>4661702</v>
      </c>
      <c r="H7" s="70"/>
      <c r="I7" s="121"/>
      <c r="J7" s="122"/>
      <c r="K7" s="123"/>
    </row>
    <row r="8" spans="1:11">
      <c r="A8" s="7"/>
      <c r="B8" s="69" t="s">
        <v>544</v>
      </c>
      <c r="C8" s="70" t="s">
        <v>38</v>
      </c>
      <c r="D8" s="71">
        <f>'Input yearly PVT'!N29</f>
        <v>9349879</v>
      </c>
      <c r="E8" s="71">
        <f>'Input yearly PVT'!O29</f>
        <v>9656164</v>
      </c>
      <c r="F8" s="71">
        <f>'Input yearly PVT'!P29</f>
        <v>9070352</v>
      </c>
      <c r="G8" s="71">
        <f>'Input yearly PVT'!Q29</f>
        <v>9203542</v>
      </c>
      <c r="H8" s="70"/>
      <c r="I8" s="121"/>
      <c r="J8" s="122"/>
      <c r="K8" s="123"/>
    </row>
    <row r="9" spans="1:11">
      <c r="A9" s="7"/>
      <c r="B9" s="69" t="s">
        <v>545</v>
      </c>
      <c r="C9" s="70" t="s">
        <v>39</v>
      </c>
      <c r="D9" s="71">
        <f>'Input yearly PVT'!N34*1000000/10000</f>
        <v>255857500</v>
      </c>
      <c r="E9" s="71">
        <f>'Input yearly PVT'!O34*1000000/10000</f>
        <v>255857500</v>
      </c>
      <c r="F9" s="71">
        <f>'Input yearly PVT'!P34*1000000/10000</f>
        <v>281440200</v>
      </c>
      <c r="G9" s="71">
        <f>'Input yearly PVT'!Q34*1000000/10000</f>
        <v>281440200</v>
      </c>
      <c r="H9" s="70"/>
      <c r="I9" s="121"/>
      <c r="J9" s="122"/>
      <c r="K9" s="123"/>
    </row>
    <row r="10" spans="1:11">
      <c r="A10" s="7"/>
      <c r="B10" s="69"/>
      <c r="C10" s="70"/>
      <c r="D10" s="71"/>
      <c r="E10" s="71"/>
      <c r="F10" s="71"/>
      <c r="G10" s="71"/>
      <c r="H10" s="70"/>
      <c r="I10" s="121"/>
      <c r="J10" s="122"/>
      <c r="K10" s="123"/>
    </row>
    <row r="11" spans="1:11">
      <c r="A11" s="7"/>
      <c r="B11" s="69" t="s">
        <v>546</v>
      </c>
      <c r="C11" s="69" t="s">
        <v>36</v>
      </c>
      <c r="D11" s="73">
        <f>D5/D4</f>
        <v>0.10415534352152203</v>
      </c>
      <c r="E11" s="73">
        <f>E5/E4</f>
        <v>0.13490212795353115</v>
      </c>
      <c r="F11" s="73">
        <f>F5/F4</f>
        <v>0.11323301515168391</v>
      </c>
      <c r="G11" s="73">
        <f>G5/G4</f>
        <v>0.13761150620400675</v>
      </c>
      <c r="H11" s="70"/>
      <c r="I11" s="121"/>
      <c r="J11" s="122"/>
      <c r="K11" s="123"/>
    </row>
    <row r="12" spans="1:11">
      <c r="A12" s="7"/>
      <c r="B12" s="69" t="s">
        <v>569</v>
      </c>
      <c r="C12" s="70" t="s">
        <v>36</v>
      </c>
      <c r="D12" s="74">
        <f>D6/D4</f>
        <v>6.4761904038706034E-2</v>
      </c>
      <c r="E12" s="73">
        <f>E6/E4</f>
        <v>6.3888593342198E-2</v>
      </c>
      <c r="F12" s="73">
        <f>F6/F4</f>
        <v>6.1715359225968373E-2</v>
      </c>
      <c r="G12" s="73">
        <f>G6/G4</f>
        <v>7.3216876720172297E-2</v>
      </c>
      <c r="H12" s="70"/>
      <c r="I12" s="121"/>
      <c r="J12" s="122"/>
      <c r="K12" s="123"/>
    </row>
    <row r="13" spans="1:11">
      <c r="A13" s="7"/>
      <c r="B13" s="69" t="s">
        <v>41</v>
      </c>
      <c r="C13" s="70" t="s">
        <v>40</v>
      </c>
      <c r="D13" s="71">
        <f>D6*1000000/D9</f>
        <v>1333.3203052480385</v>
      </c>
      <c r="E13" s="72">
        <f>E6*1000000/E9</f>
        <v>1438.6562832826867</v>
      </c>
      <c r="F13" s="72">
        <f>F6*1000000/F9</f>
        <v>1476.5658921504462</v>
      </c>
      <c r="G13" s="72">
        <f>G6*1000000/G9</f>
        <v>1599.3131045245136</v>
      </c>
      <c r="H13" s="70"/>
      <c r="I13" s="121"/>
      <c r="J13" s="122"/>
      <c r="K13" s="123"/>
    </row>
    <row r="14" spans="1:11">
      <c r="A14" s="7"/>
      <c r="B14" s="69" t="s">
        <v>547</v>
      </c>
      <c r="C14" s="70"/>
      <c r="D14" s="71">
        <f>D7*1000000/D9</f>
        <v>12236.385488015791</v>
      </c>
      <c r="E14" s="72">
        <f>E7*1000000/E9</f>
        <v>16905.656468932902</v>
      </c>
      <c r="F14" s="72">
        <f>F7*1000000/F9</f>
        <v>15397.452105278493</v>
      </c>
      <c r="G14" s="72">
        <f>G7*1000000/G9</f>
        <v>16563.738939924006</v>
      </c>
      <c r="H14" s="70"/>
      <c r="I14" s="121"/>
      <c r="J14" s="122"/>
      <c r="K14" s="123"/>
    </row>
    <row r="15" spans="1:11">
      <c r="A15" s="7"/>
      <c r="B15" s="75" t="s">
        <v>548</v>
      </c>
      <c r="C15" s="70"/>
      <c r="D15" s="71"/>
      <c r="E15" s="72"/>
      <c r="F15" s="72"/>
      <c r="G15" s="72"/>
      <c r="H15" s="70"/>
      <c r="I15" s="121"/>
      <c r="J15" s="122"/>
      <c r="K15" s="123"/>
    </row>
    <row r="16" spans="1:11">
      <c r="A16" s="7"/>
      <c r="B16" s="69" t="s">
        <v>540</v>
      </c>
      <c r="C16" s="76" t="s">
        <v>36</v>
      </c>
      <c r="D16" s="77"/>
      <c r="E16" s="78">
        <f>(E4-D4)/ABS(D4)</f>
        <v>9.3751939924098304E-2</v>
      </c>
      <c r="F16" s="78">
        <f>(F4-E4)/ABS(E4)</f>
        <v>0.16872902329638836</v>
      </c>
      <c r="G16" s="78">
        <f>(G4-F4)/ABS(F4)</f>
        <v>-8.7016926372692066E-2</v>
      </c>
      <c r="H16" s="70"/>
      <c r="I16" s="121"/>
      <c r="J16" s="122"/>
      <c r="K16" s="123"/>
    </row>
    <row r="17" spans="1:12">
      <c r="A17" s="7"/>
      <c r="B17" s="69" t="s">
        <v>542</v>
      </c>
      <c r="C17" s="79" t="s">
        <v>36</v>
      </c>
      <c r="D17" s="69"/>
      <c r="E17" s="78">
        <f>(E6-D6)/ABS(D6)</f>
        <v>7.9002755466963712E-2</v>
      </c>
      <c r="F17" s="78">
        <f>(F6-E6)/ABS(E6)</f>
        <v>0.12897354186872267</v>
      </c>
      <c r="G17" s="78">
        <f>(G6-F6)/ABS(F6)</f>
        <v>8.3130196238855536E-2</v>
      </c>
      <c r="H17" s="70"/>
      <c r="I17" s="121"/>
      <c r="J17" s="122"/>
      <c r="K17" s="123"/>
    </row>
    <row r="18" spans="1:12">
      <c r="A18" s="7"/>
      <c r="B18" s="69" t="s">
        <v>41</v>
      </c>
      <c r="C18" s="76" t="s">
        <v>36</v>
      </c>
      <c r="D18" s="77"/>
      <c r="E18" s="78">
        <f>(E13-D13)/ABS(D13)</f>
        <v>7.9002755466963698E-2</v>
      </c>
      <c r="F18" s="78">
        <f>(F13-E13)/ABS(E13)</f>
        <v>2.6350706077798099E-2</v>
      </c>
      <c r="G18" s="78">
        <f>(G13-F13)/ABS(F13)</f>
        <v>8.3130196238855564E-2</v>
      </c>
      <c r="H18" s="70"/>
      <c r="I18" s="121"/>
      <c r="J18" s="122"/>
      <c r="K18" s="123"/>
    </row>
    <row r="19" spans="1:12">
      <c r="A19" s="7"/>
      <c r="B19" s="80" t="s">
        <v>549</v>
      </c>
      <c r="C19" s="79"/>
      <c r="D19" s="69"/>
      <c r="E19" s="74"/>
      <c r="F19" s="74"/>
      <c r="G19" s="74"/>
      <c r="H19" s="70"/>
      <c r="I19" s="124"/>
      <c r="J19" s="125"/>
      <c r="K19" s="126"/>
    </row>
    <row r="20" spans="1:12">
      <c r="A20" s="7"/>
      <c r="B20" s="69" t="s">
        <v>42</v>
      </c>
      <c r="C20" s="81" t="s">
        <v>36</v>
      </c>
      <c r="D20" s="70"/>
      <c r="E20" s="74">
        <f>E6/AVERAGE(D7:E7)</f>
        <v>9.8734075354637282E-2</v>
      </c>
      <c r="F20" s="74">
        <f>F6/AVERAGE(E7:F7)</f>
        <v>9.5985622193855785E-2</v>
      </c>
      <c r="G20" s="74">
        <f>G6/AVERAGE(F7:G7)</f>
        <v>0.10007844214958171</v>
      </c>
      <c r="H20" s="70"/>
      <c r="I20" s="117" t="s">
        <v>1180</v>
      </c>
      <c r="J20" s="117"/>
      <c r="K20" s="117"/>
    </row>
    <row r="21" spans="1:12">
      <c r="A21" s="7"/>
      <c r="B21" s="69" t="s">
        <v>43</v>
      </c>
      <c r="C21" s="81" t="s">
        <v>36</v>
      </c>
      <c r="D21" s="70"/>
      <c r="E21" s="74">
        <f>E6/AVERAGE(D8:E8)</f>
        <v>3.8734101569695492E-2</v>
      </c>
      <c r="F21" s="74">
        <f>F6/AVERAGE(E8:F8)</f>
        <v>4.4382521553929195E-2</v>
      </c>
      <c r="G21" s="74">
        <f>G6/AVERAGE(F8:G8)</f>
        <v>4.9262735134613343E-2</v>
      </c>
      <c r="H21" s="70"/>
      <c r="I21" s="82" t="s">
        <v>1181</v>
      </c>
      <c r="J21" s="82">
        <v>2018</v>
      </c>
      <c r="K21" s="82" t="s">
        <v>1183</v>
      </c>
    </row>
    <row r="22" spans="1:12">
      <c r="A22" s="7"/>
      <c r="B22" s="75" t="s">
        <v>550</v>
      </c>
      <c r="C22" s="81"/>
      <c r="D22" s="70"/>
      <c r="E22" s="74"/>
      <c r="F22" s="74"/>
      <c r="G22" s="74"/>
      <c r="H22" s="70"/>
      <c r="I22" s="70" t="s">
        <v>1182</v>
      </c>
      <c r="J22" s="97">
        <v>2100000</v>
      </c>
      <c r="K22" s="83">
        <f>(K30+J30)/J22</f>
        <v>1.8005885714285714</v>
      </c>
    </row>
    <row r="23" spans="1:12">
      <c r="A23" s="7"/>
      <c r="B23" s="69" t="s">
        <v>551</v>
      </c>
      <c r="C23" s="81" t="s">
        <v>36</v>
      </c>
      <c r="D23" s="74">
        <f>1-D7/D8</f>
        <v>0.665153848515045</v>
      </c>
      <c r="E23" s="74">
        <f>1-E7/E8</f>
        <v>0.55205410761457663</v>
      </c>
      <c r="F23" s="74">
        <f>1-F7/F8</f>
        <v>0.52223882821747158</v>
      </c>
      <c r="G23" s="74">
        <f>1-G7/G8</f>
        <v>0.49348826788642897</v>
      </c>
      <c r="H23" s="70"/>
      <c r="I23" s="70" t="s">
        <v>1184</v>
      </c>
      <c r="J23" s="97">
        <v>225000</v>
      </c>
      <c r="K23" s="83">
        <f>(K32+J32)/J23</f>
        <v>1.4416044444444445</v>
      </c>
    </row>
    <row r="24" spans="1:12">
      <c r="A24" s="7"/>
      <c r="B24" s="69" t="s">
        <v>552</v>
      </c>
      <c r="C24" s="81" t="s">
        <v>36</v>
      </c>
      <c r="D24" s="74">
        <f>D8/D7-1</f>
        <v>1.9864461501655661</v>
      </c>
      <c r="E24" s="74">
        <f>E8/E7-1</f>
        <v>1.2324124788258488</v>
      </c>
      <c r="F24" s="74">
        <f>F8/F7-1</f>
        <v>1.093096004995544</v>
      </c>
      <c r="G24" s="74">
        <f>G8/G7-1</f>
        <v>0.97428793174681694</v>
      </c>
      <c r="H24" s="70"/>
      <c r="I24" s="70" t="s">
        <v>1367</v>
      </c>
      <c r="J24" s="71">
        <v>270000</v>
      </c>
      <c r="K24" s="70"/>
    </row>
    <row r="25" spans="1:12">
      <c r="A25" s="7"/>
      <c r="B25" s="69" t="s">
        <v>553</v>
      </c>
      <c r="C25" s="81" t="s">
        <v>40</v>
      </c>
      <c r="D25" s="84">
        <f>'Input yearly PVT'!N19/'Input yearly PVT'!N31</f>
        <v>2.1407491807662917</v>
      </c>
      <c r="E25" s="84">
        <f>'Input yearly PVT'!O19/'Input yearly PVT'!O31</f>
        <v>1.6658059302656589</v>
      </c>
      <c r="F25" s="84">
        <f>'Input yearly PVT'!P19/'Input yearly PVT'!P31</f>
        <v>1.9862204619391544</v>
      </c>
      <c r="G25" s="84">
        <f>'Input yearly PVT'!Q19/'Input yearly PVT'!Q31</f>
        <v>1.9743239612953585</v>
      </c>
      <c r="H25" s="70"/>
      <c r="I25" s="70" t="s">
        <v>1721</v>
      </c>
      <c r="J25" s="85"/>
      <c r="K25" s="70"/>
    </row>
    <row r="26" spans="1:12">
      <c r="A26" s="7"/>
      <c r="B26" s="69" t="s">
        <v>554</v>
      </c>
      <c r="C26" s="81" t="s">
        <v>40</v>
      </c>
      <c r="D26" s="84">
        <f>('Input yearly PVT'!N19-'Input yearly PVT'!N23)/'Input yearly PVT'!N31</f>
        <v>2.0730453546968195</v>
      </c>
      <c r="E26" s="84">
        <f>('Input yearly PVT'!O19-'Input yearly PVT'!O23)/'Input yearly PVT'!O31</f>
        <v>1.6185897023847786</v>
      </c>
      <c r="F26" s="84">
        <f>('Input yearly PVT'!P19-'Input yearly PVT'!P23)/'Input yearly PVT'!P31</f>
        <v>1.9403018278467346</v>
      </c>
      <c r="G26" s="84">
        <f>('Input yearly PVT'!Q19-'Input yearly PVT'!Q23)/'Input yearly PVT'!Q31</f>
        <v>1.9259989152968489</v>
      </c>
      <c r="H26" s="70"/>
      <c r="I26" s="70"/>
      <c r="J26" s="70"/>
      <c r="K26" s="70"/>
    </row>
    <row r="27" spans="1:12">
      <c r="A27" s="7"/>
      <c r="B27" s="69"/>
      <c r="C27" s="81"/>
      <c r="D27" s="70"/>
      <c r="E27" s="70"/>
      <c r="F27" s="70"/>
      <c r="G27" s="70"/>
      <c r="H27" s="70"/>
      <c r="I27" s="70"/>
      <c r="J27" s="70"/>
      <c r="K27" s="70"/>
    </row>
    <row r="28" spans="1:12">
      <c r="A28" s="7"/>
      <c r="B28" s="96" t="s">
        <v>567</v>
      </c>
      <c r="C28" s="96" t="s">
        <v>37</v>
      </c>
      <c r="D28" s="96" t="str">
        <f>'Input quaterly PVT'!Y1</f>
        <v>Quý 3/2016</v>
      </c>
      <c r="E28" s="96" t="str">
        <f>'Input quaterly PVT'!Z1</f>
        <v>Quý 4/2016</v>
      </c>
      <c r="F28" s="96" t="str">
        <f>'Input quaterly PVT'!AA1</f>
        <v>Quý 1/2017</v>
      </c>
      <c r="G28" s="96" t="str">
        <f>'Input quaterly PVT'!AB1</f>
        <v>Quý 2/2017</v>
      </c>
      <c r="H28" s="96" t="str">
        <f>'Input quaterly PVT'!AC1</f>
        <v>Quý 3/2017</v>
      </c>
      <c r="I28" s="96" t="str">
        <f>'Input quaterly PVT'!AD1</f>
        <v>Quý 4/2017</v>
      </c>
      <c r="J28" s="96" t="str">
        <f>'Input quaterly PVT'!AE1</f>
        <v>Quý 1/2018</v>
      </c>
      <c r="K28" s="96" t="str">
        <f>'Input quaterly PVT'!AF1</f>
        <v>Quý 2/2018</v>
      </c>
    </row>
    <row r="29" spans="1:12">
      <c r="A29" s="7"/>
      <c r="B29" s="69"/>
      <c r="C29" s="70"/>
      <c r="D29" s="70"/>
      <c r="E29" s="70"/>
      <c r="F29" s="70"/>
      <c r="G29" s="70"/>
      <c r="H29" s="70"/>
      <c r="I29" s="70"/>
      <c r="J29" s="70"/>
      <c r="K29" s="70"/>
    </row>
    <row r="30" spans="1:12">
      <c r="A30" s="7"/>
      <c r="B30" s="69" t="s">
        <v>540</v>
      </c>
      <c r="C30" s="70" t="s">
        <v>38</v>
      </c>
      <c r="D30" s="86">
        <f>'Input quaterly PVT'!Y3</f>
        <v>1602141</v>
      </c>
      <c r="E30" s="86">
        <f>'Input quaterly PVT'!Z3</f>
        <v>1917783</v>
      </c>
      <c r="F30" s="86">
        <f>'Input quaterly PVT'!AA3</f>
        <v>1652047</v>
      </c>
      <c r="G30" s="86">
        <f>'Input quaterly PVT'!AB3</f>
        <v>1368928</v>
      </c>
      <c r="H30" s="86">
        <f>'Input quaterly PVT'!AC3</f>
        <v>1424790</v>
      </c>
      <c r="I30" s="86">
        <f>'Input quaterly PVT'!AD3</f>
        <v>1681438</v>
      </c>
      <c r="J30" s="86">
        <f>'Input quaterly PVT'!AE3</f>
        <v>1782251</v>
      </c>
      <c r="K30" s="86">
        <f>'Input quaterly PVT'!AF3</f>
        <v>1998985</v>
      </c>
    </row>
    <row r="31" spans="1:12">
      <c r="A31" s="7"/>
      <c r="B31" s="69" t="s">
        <v>541</v>
      </c>
      <c r="C31" s="70" t="s">
        <v>38</v>
      </c>
      <c r="D31" s="86">
        <f>'Input quaterly PVT'!Y5</f>
        <v>185229</v>
      </c>
      <c r="E31" s="86">
        <f>'Input quaterly PVT'!Z5</f>
        <v>203320</v>
      </c>
      <c r="F31" s="86">
        <f>'Input quaterly PVT'!AA5</f>
        <v>187363</v>
      </c>
      <c r="G31" s="86">
        <f>'Input quaterly PVT'!AB5</f>
        <v>125158</v>
      </c>
      <c r="H31" s="86">
        <f>'Input quaterly PVT'!AC5</f>
        <v>180634</v>
      </c>
      <c r="I31" s="86">
        <f>'Input quaterly PVT'!AD5</f>
        <v>314052</v>
      </c>
      <c r="J31" s="86">
        <f>'Input quaterly PVT'!AE5</f>
        <v>230657</v>
      </c>
      <c r="K31" s="86">
        <f>'Input quaterly PVT'!AF5</f>
        <v>192511</v>
      </c>
    </row>
    <row r="32" spans="1:12">
      <c r="A32" s="7"/>
      <c r="B32" s="69" t="s">
        <v>542</v>
      </c>
      <c r="C32" s="69" t="s">
        <v>38</v>
      </c>
      <c r="D32" s="87">
        <f>'Input quaterly PVT'!Y15</f>
        <v>108912</v>
      </c>
      <c r="E32" s="87">
        <f>'Input quaterly PVT'!Z15</f>
        <v>112614</v>
      </c>
      <c r="F32" s="87">
        <f>'Input quaterly PVT'!AA15</f>
        <v>106974</v>
      </c>
      <c r="G32" s="87">
        <f>'Input quaterly PVT'!AB15</f>
        <v>45498</v>
      </c>
      <c r="H32" s="87">
        <f>'Input quaterly PVT'!AC15</f>
        <v>101946</v>
      </c>
      <c r="I32" s="87">
        <f>'Input quaterly PVT'!AD15</f>
        <v>161925</v>
      </c>
      <c r="J32" s="87">
        <f>'Input quaterly PVT'!AE15</f>
        <v>126883</v>
      </c>
      <c r="K32" s="87">
        <f>'Input quaterly PVT'!AF15</f>
        <v>197478</v>
      </c>
      <c r="L32" s="10"/>
    </row>
    <row r="33" spans="1:12">
      <c r="A33" s="7"/>
      <c r="B33" s="69" t="s">
        <v>543</v>
      </c>
      <c r="C33" s="70" t="s">
        <v>38</v>
      </c>
      <c r="D33" s="86">
        <f>'Input quaterly PVT'!Y33</f>
        <v>4225193</v>
      </c>
      <c r="E33" s="86">
        <f>'Input quaterly PVT'!Z33</f>
        <v>4329264</v>
      </c>
      <c r="F33" s="86">
        <f>'Input quaterly PVT'!AA33</f>
        <v>4415179</v>
      </c>
      <c r="G33" s="86">
        <f>'Input quaterly PVT'!AB33</f>
        <v>4260677</v>
      </c>
      <c r="H33" s="86">
        <f>'Input quaterly PVT'!AC33</f>
        <v>4386933</v>
      </c>
      <c r="I33" s="86">
        <f>'Input quaterly PVT'!AD33</f>
        <v>4645477</v>
      </c>
      <c r="J33" s="86">
        <f>'Input quaterly PVT'!AE33</f>
        <v>4811611</v>
      </c>
      <c r="K33" s="86">
        <f>'Input quaterly PVT'!AF33</f>
        <v>4674439</v>
      </c>
    </row>
    <row r="34" spans="1:12">
      <c r="A34" s="7"/>
      <c r="B34" s="69" t="s">
        <v>544</v>
      </c>
      <c r="C34" s="70" t="s">
        <v>38</v>
      </c>
      <c r="D34" s="86">
        <f>'Input quaterly PVT'!Y38</f>
        <v>9551375</v>
      </c>
      <c r="E34" s="86">
        <f>'Input quaterly PVT'!Z38</f>
        <v>9063364</v>
      </c>
      <c r="F34" s="86">
        <f>'Input quaterly PVT'!AA38</f>
        <v>9374095</v>
      </c>
      <c r="G34" s="86">
        <f>'Input quaterly PVT'!AB38</f>
        <v>9010343</v>
      </c>
      <c r="H34" s="86">
        <f>'Input quaterly PVT'!AC38</f>
        <v>9218910</v>
      </c>
      <c r="I34" s="86">
        <f>'Input quaterly PVT'!AD38</f>
        <v>9191537</v>
      </c>
      <c r="J34" s="86">
        <f>'Input quaterly PVT'!AE38</f>
        <v>9286836</v>
      </c>
      <c r="K34" s="86">
        <f>'Input quaterly PVT'!AF38</f>
        <v>9868700</v>
      </c>
    </row>
    <row r="35" spans="1:12">
      <c r="A35" s="7"/>
      <c r="B35" s="69" t="s">
        <v>545</v>
      </c>
      <c r="C35" s="70" t="s">
        <v>39</v>
      </c>
      <c r="D35" s="86">
        <f>'Input quaterly PVT'!Y34*1000000/10000</f>
        <v>281440200</v>
      </c>
      <c r="E35" s="86">
        <f>'Input quaterly PVT'!Z34*1000000/10000</f>
        <v>281440200</v>
      </c>
      <c r="F35" s="86">
        <f>'Input quaterly PVT'!AA34*1000000/10000</f>
        <v>281440200</v>
      </c>
      <c r="G35" s="86">
        <f>'Input quaterly PVT'!AB34*1000000/10000</f>
        <v>281440200</v>
      </c>
      <c r="H35" s="86">
        <f>'Input quaterly PVT'!AC34*1000000/10000</f>
        <v>281440200</v>
      </c>
      <c r="I35" s="86">
        <f>'Input quaterly PVT'!AD34*1000000/10000</f>
        <v>281440200</v>
      </c>
      <c r="J35" s="86">
        <f>'Input quaterly PVT'!AE34*1000000/10000</f>
        <v>281440200</v>
      </c>
      <c r="K35" s="86">
        <f>'Input quaterly PVT'!AF34*1000000/10000</f>
        <v>281440200</v>
      </c>
    </row>
    <row r="36" spans="1:12">
      <c r="A36" s="7"/>
      <c r="B36" s="69"/>
      <c r="C36" s="70"/>
      <c r="D36" s="86"/>
      <c r="E36" s="86"/>
      <c r="F36" s="86"/>
      <c r="G36" s="86"/>
      <c r="H36" s="86"/>
      <c r="I36" s="86"/>
      <c r="J36" s="86"/>
      <c r="K36" s="86"/>
    </row>
    <row r="37" spans="1:12">
      <c r="A37" s="7"/>
      <c r="B37" s="69" t="s">
        <v>546</v>
      </c>
      <c r="C37" s="70" t="s">
        <v>36</v>
      </c>
      <c r="D37" s="88">
        <f>D31/D30</f>
        <v>0.11561341979263998</v>
      </c>
      <c r="E37" s="88">
        <f t="shared" ref="E37:J37" si="0">E31/E30</f>
        <v>0.10601825128286151</v>
      </c>
      <c r="F37" s="88">
        <f t="shared" si="0"/>
        <v>0.11341263293356665</v>
      </c>
      <c r="G37" s="88">
        <f t="shared" si="0"/>
        <v>9.142774492157367E-2</v>
      </c>
      <c r="H37" s="88">
        <f t="shared" si="0"/>
        <v>0.12677938503218017</v>
      </c>
      <c r="I37" s="88">
        <f t="shared" si="0"/>
        <v>0.18677584305814429</v>
      </c>
      <c r="J37" s="88">
        <f t="shared" si="0"/>
        <v>0.12941892023065213</v>
      </c>
      <c r="K37" s="88">
        <f>K31/K30</f>
        <v>9.6304374470043544E-2</v>
      </c>
      <c r="L37" s="11"/>
    </row>
    <row r="38" spans="1:12">
      <c r="A38" s="7"/>
      <c r="B38" s="69" t="s">
        <v>570</v>
      </c>
      <c r="C38" s="70" t="s">
        <v>36</v>
      </c>
      <c r="D38" s="88">
        <f>D32/D30</f>
        <v>6.7979035553050571E-2</v>
      </c>
      <c r="E38" s="88">
        <f t="shared" ref="E38:K38" si="1">E32/E30</f>
        <v>5.8720929323077743E-2</v>
      </c>
      <c r="F38" s="88">
        <f t="shared" si="1"/>
        <v>6.475239505897834E-2</v>
      </c>
      <c r="G38" s="88">
        <f t="shared" si="1"/>
        <v>3.323622571822623E-2</v>
      </c>
      <c r="H38" s="88">
        <f t="shared" si="1"/>
        <v>7.1551597077464044E-2</v>
      </c>
      <c r="I38" s="88">
        <f t="shared" si="1"/>
        <v>9.6301499074006897E-2</v>
      </c>
      <c r="J38" s="88">
        <f t="shared" si="1"/>
        <v>7.1192553686321394E-2</v>
      </c>
      <c r="K38" s="88">
        <f t="shared" si="1"/>
        <v>9.8789135486259283E-2</v>
      </c>
      <c r="L38" s="11"/>
    </row>
    <row r="39" spans="1:12">
      <c r="A39" s="7"/>
      <c r="B39" s="69" t="s">
        <v>41</v>
      </c>
      <c r="C39" s="70" t="s">
        <v>40</v>
      </c>
      <c r="D39" s="71">
        <f>D32*1000000/D35</f>
        <v>386.98096433984909</v>
      </c>
      <c r="E39" s="71">
        <f t="shared" ref="E39:K39" si="2">E32*1000000/E35</f>
        <v>400.13473554950571</v>
      </c>
      <c r="F39" s="71">
        <f t="shared" si="2"/>
        <v>380.09495445213582</v>
      </c>
      <c r="G39" s="71">
        <f t="shared" si="2"/>
        <v>161.66134049080409</v>
      </c>
      <c r="H39" s="71">
        <f t="shared" si="2"/>
        <v>362.22970279299119</v>
      </c>
      <c r="I39" s="71">
        <f t="shared" si="2"/>
        <v>575.34424719709546</v>
      </c>
      <c r="J39" s="71">
        <f t="shared" si="2"/>
        <v>450.83467109531614</v>
      </c>
      <c r="K39" s="71">
        <f t="shared" si="2"/>
        <v>701.66948431673939</v>
      </c>
    </row>
    <row r="40" spans="1:12">
      <c r="A40" s="7"/>
      <c r="B40" s="69" t="s">
        <v>547</v>
      </c>
      <c r="C40" s="70"/>
      <c r="D40" s="71">
        <f>D33*1000000/D35</f>
        <v>15012.75581810985</v>
      </c>
      <c r="E40" s="71">
        <f t="shared" ref="E40:K40" si="3">E33*1000000/E35</f>
        <v>15382.535970341123</v>
      </c>
      <c r="F40" s="71">
        <f t="shared" si="3"/>
        <v>15687.805082571715</v>
      </c>
      <c r="G40" s="71">
        <f t="shared" si="3"/>
        <v>15138.835887694793</v>
      </c>
      <c r="H40" s="71">
        <f t="shared" si="3"/>
        <v>15587.442732061731</v>
      </c>
      <c r="I40" s="71">
        <f t="shared" si="3"/>
        <v>16506.089037742298</v>
      </c>
      <c r="J40" s="71">
        <f t="shared" si="3"/>
        <v>17096.388504556209</v>
      </c>
      <c r="K40" s="71">
        <f t="shared" si="3"/>
        <v>16608.9954455689</v>
      </c>
    </row>
    <row r="41" spans="1:12">
      <c r="A41" s="7"/>
      <c r="B41" s="80" t="s">
        <v>560</v>
      </c>
      <c r="C41" s="69"/>
      <c r="D41" s="69"/>
      <c r="E41" s="69"/>
      <c r="F41" s="69"/>
      <c r="G41" s="69"/>
      <c r="H41" s="69"/>
      <c r="I41" s="69"/>
      <c r="J41" s="69"/>
      <c r="K41" s="69"/>
      <c r="L41" s="12"/>
    </row>
    <row r="42" spans="1:12">
      <c r="A42" s="7"/>
      <c r="B42" s="69" t="s">
        <v>562</v>
      </c>
      <c r="C42" s="76" t="s">
        <v>36</v>
      </c>
      <c r="D42" s="77"/>
      <c r="E42" s="89"/>
      <c r="F42" s="89"/>
      <c r="G42" s="89"/>
      <c r="H42" s="78">
        <f>(H30-D30)/ABS(D30)</f>
        <v>-0.11069624958102939</v>
      </c>
      <c r="I42" s="78">
        <f>(I30-E30)/ABS(E30)</f>
        <v>-0.12323865630261609</v>
      </c>
      <c r="J42" s="78">
        <f>(J30-F30)/ABS(F30)</f>
        <v>7.8813738350059045E-2</v>
      </c>
      <c r="K42" s="78">
        <f>(K30-G30)/ABS(G30)</f>
        <v>0.46025576217302883</v>
      </c>
      <c r="L42" s="12"/>
    </row>
    <row r="43" spans="1:12">
      <c r="A43" s="7"/>
      <c r="B43" s="69" t="s">
        <v>563</v>
      </c>
      <c r="C43" s="79" t="s">
        <v>36</v>
      </c>
      <c r="D43" s="69"/>
      <c r="E43" s="73">
        <f>E30/D30-1</f>
        <v>0.19701262248453788</v>
      </c>
      <c r="F43" s="73">
        <f t="shared" ref="F43:K43" si="4">F30/E30-1</f>
        <v>-0.13856416497591229</v>
      </c>
      <c r="G43" s="73">
        <f t="shared" si="4"/>
        <v>-0.17137466428013248</v>
      </c>
      <c r="H43" s="73">
        <f t="shared" si="4"/>
        <v>4.080711330325637E-2</v>
      </c>
      <c r="I43" s="73">
        <f>I30/H30-1</f>
        <v>0.18013040518251811</v>
      </c>
      <c r="J43" s="73">
        <f t="shared" si="4"/>
        <v>5.9956418256278177E-2</v>
      </c>
      <c r="K43" s="73">
        <f t="shared" si="4"/>
        <v>0.12160688926531682</v>
      </c>
      <c r="L43" s="12"/>
    </row>
    <row r="44" spans="1:12" s="8" customFormat="1">
      <c r="A44" s="13"/>
      <c r="B44" s="69" t="s">
        <v>561</v>
      </c>
      <c r="C44" s="76" t="s">
        <v>36</v>
      </c>
      <c r="D44" s="77"/>
      <c r="E44" s="89"/>
      <c r="F44" s="89"/>
      <c r="G44" s="89"/>
      <c r="H44" s="78">
        <f>(H32-D32)/ABS(D32)</f>
        <v>-6.3959894226531505E-2</v>
      </c>
      <c r="I44" s="78">
        <f>(I32-E32)/ABS(E32)</f>
        <v>0.43787628536416429</v>
      </c>
      <c r="J44" s="78">
        <f>(J32-F32)/ABS(F32)</f>
        <v>0.18611064370781685</v>
      </c>
      <c r="K44" s="98">
        <f>(K32-G32)/ABS(G32)</f>
        <v>3.3403666095212978</v>
      </c>
      <c r="L44" s="14"/>
    </row>
    <row r="45" spans="1:12">
      <c r="A45" s="7"/>
      <c r="B45" s="69" t="s">
        <v>566</v>
      </c>
      <c r="C45" s="79" t="s">
        <v>36</v>
      </c>
      <c r="D45" s="69"/>
      <c r="E45" s="73">
        <f>E32/D32-1</f>
        <v>3.3990744821507324E-2</v>
      </c>
      <c r="F45" s="73">
        <f t="shared" ref="F45:K45" si="5">F32/E32-1</f>
        <v>-5.0082582982577617E-2</v>
      </c>
      <c r="G45" s="73">
        <f t="shared" si="5"/>
        <v>-0.57468169835661009</v>
      </c>
      <c r="H45" s="73">
        <f>(H32-G32)/ABS(G32)</f>
        <v>1.2406699195569035</v>
      </c>
      <c r="I45" s="73">
        <f>I32/H32-1</f>
        <v>0.58834088635159798</v>
      </c>
      <c r="J45" s="73">
        <f t="shared" si="5"/>
        <v>-0.21640883124903509</v>
      </c>
      <c r="K45" s="73">
        <f t="shared" si="5"/>
        <v>0.55637871109604919</v>
      </c>
      <c r="L45" s="12"/>
    </row>
    <row r="46" spans="1:12" s="8" customFormat="1">
      <c r="A46" s="13"/>
      <c r="B46" s="69" t="s">
        <v>564</v>
      </c>
      <c r="C46" s="76" t="s">
        <v>36</v>
      </c>
      <c r="D46" s="77"/>
      <c r="E46" s="89"/>
      <c r="F46" s="89"/>
      <c r="G46" s="89"/>
      <c r="H46" s="78">
        <f>(H39-D39)/ABS(D39)</f>
        <v>-6.3959894226531491E-2</v>
      </c>
      <c r="I46" s="78">
        <f>(I39-E39)/ABS(E39)</f>
        <v>0.43787628536416423</v>
      </c>
      <c r="J46" s="78">
        <f>(J39-F39)/ABS(F39)</f>
        <v>0.18611064370781683</v>
      </c>
      <c r="K46" s="98">
        <f>(K39-G39)/ABS(G39)</f>
        <v>3.3403666095212978</v>
      </c>
      <c r="L46" s="14"/>
    </row>
    <row r="47" spans="1:12">
      <c r="A47" s="7"/>
      <c r="B47" s="69" t="s">
        <v>565</v>
      </c>
      <c r="C47" s="79" t="s">
        <v>36</v>
      </c>
      <c r="D47" s="69"/>
      <c r="E47" s="73">
        <f>E39/D39-1</f>
        <v>3.3990744821507324E-2</v>
      </c>
      <c r="F47" s="73">
        <f t="shared" ref="F47:K47" si="6">F39/E39-1</f>
        <v>-5.0082582982577617E-2</v>
      </c>
      <c r="G47" s="73">
        <f t="shared" si="6"/>
        <v>-0.57468169835660998</v>
      </c>
      <c r="H47" s="73">
        <f t="shared" si="6"/>
        <v>1.2406699195569035</v>
      </c>
      <c r="I47" s="73">
        <f>I39/H39-1</f>
        <v>0.58834088635159776</v>
      </c>
      <c r="J47" s="73">
        <f t="shared" si="6"/>
        <v>-0.21640883124903498</v>
      </c>
      <c r="K47" s="73">
        <f t="shared" si="6"/>
        <v>0.55637871109604919</v>
      </c>
      <c r="L47" s="12"/>
    </row>
    <row r="48" spans="1:12">
      <c r="A48" s="7"/>
      <c r="B48" s="80" t="s">
        <v>549</v>
      </c>
      <c r="C48" s="79"/>
      <c r="D48" s="69"/>
      <c r="E48" s="69"/>
      <c r="F48" s="69"/>
      <c r="G48" s="69"/>
      <c r="H48" s="69"/>
      <c r="I48" s="69"/>
      <c r="J48" s="69"/>
      <c r="K48" s="69"/>
      <c r="L48" s="12"/>
    </row>
    <row r="49" spans="1:12">
      <c r="A49" s="7"/>
      <c r="B49" s="69" t="s">
        <v>42</v>
      </c>
      <c r="C49" s="79" t="s">
        <v>36</v>
      </c>
      <c r="D49" s="69"/>
      <c r="E49" s="73">
        <f>E32/AVERAGE(D33:E33)</f>
        <v>2.6328731326839331E-2</v>
      </c>
      <c r="F49" s="73">
        <f t="shared" ref="F49:K49" si="7">F32/AVERAGE(E33:F33)</f>
        <v>2.4466738476081325E-2</v>
      </c>
      <c r="G49" s="73">
        <f t="shared" si="7"/>
        <v>1.0488417511770596E-2</v>
      </c>
      <c r="H49" s="73">
        <f t="shared" si="7"/>
        <v>2.3577844051709086E-2</v>
      </c>
      <c r="I49" s="73">
        <f>I32/AVERAGE(H33:I33)</f>
        <v>3.5854218309399152E-2</v>
      </c>
      <c r="J49" s="73">
        <f t="shared" si="7"/>
        <v>2.6833418489919943E-2</v>
      </c>
      <c r="K49" s="73">
        <f t="shared" si="7"/>
        <v>4.1635454166908246E-2</v>
      </c>
      <c r="L49" s="12"/>
    </row>
    <row r="50" spans="1:12">
      <c r="A50" s="7"/>
      <c r="B50" s="69" t="s">
        <v>43</v>
      </c>
      <c r="C50" s="81" t="s">
        <v>36</v>
      </c>
      <c r="D50" s="70"/>
      <c r="E50" s="74">
        <f>E32/AVERAGE(D34:E34)</f>
        <v>1.2099444424120047E-2</v>
      </c>
      <c r="F50" s="74">
        <f t="shared" ref="F50:K50" si="8">F32/AVERAGE(E34:F34)</f>
        <v>1.1603985126149975E-2</v>
      </c>
      <c r="G50" s="74">
        <f t="shared" si="8"/>
        <v>4.9496209783513644E-3</v>
      </c>
      <c r="H50" s="74">
        <f t="shared" si="8"/>
        <v>1.1184879599838786E-2</v>
      </c>
      <c r="I50" s="73">
        <f>I32/AVERAGE(H34:I34)</f>
        <v>1.7590556057655742E-2</v>
      </c>
      <c r="J50" s="73">
        <f t="shared" si="8"/>
        <v>1.3733135487631947E-2</v>
      </c>
      <c r="K50" s="73">
        <f t="shared" si="8"/>
        <v>2.0618373717133261E-2</v>
      </c>
      <c r="L50" s="12"/>
    </row>
    <row r="51" spans="1:12">
      <c r="A51" s="7"/>
      <c r="B51" s="75" t="s">
        <v>550</v>
      </c>
      <c r="C51" s="81"/>
      <c r="D51" s="70"/>
      <c r="E51" s="70"/>
      <c r="F51" s="70"/>
      <c r="G51" s="70"/>
      <c r="H51" s="70"/>
      <c r="I51" s="70"/>
      <c r="J51" s="70"/>
      <c r="K51" s="70"/>
    </row>
    <row r="52" spans="1:12">
      <c r="A52" s="7"/>
      <c r="B52" s="69" t="s">
        <v>551</v>
      </c>
      <c r="C52" s="81" t="s">
        <v>36</v>
      </c>
      <c r="D52" s="74">
        <f t="shared" ref="D52:K52" si="9">1-D33/D34</f>
        <v>0.5576351048932745</v>
      </c>
      <c r="E52" s="74">
        <f t="shared" si="9"/>
        <v>0.52233365006635513</v>
      </c>
      <c r="F52" s="74">
        <f t="shared" si="9"/>
        <v>0.529002106336665</v>
      </c>
      <c r="G52" s="74">
        <f t="shared" si="9"/>
        <v>0.52713487155816374</v>
      </c>
      <c r="H52" s="74">
        <f t="shared" si="9"/>
        <v>0.52413756073114937</v>
      </c>
      <c r="I52" s="74">
        <f t="shared" si="9"/>
        <v>0.4945919273348951</v>
      </c>
      <c r="J52" s="74">
        <f t="shared" si="9"/>
        <v>0.48188909548957259</v>
      </c>
      <c r="K52" s="74">
        <f t="shared" si="9"/>
        <v>0.52633690354352658</v>
      </c>
    </row>
    <row r="53" spans="1:12">
      <c r="A53" s="7"/>
      <c r="B53" s="69" t="s">
        <v>552</v>
      </c>
      <c r="C53" s="81" t="s">
        <v>36</v>
      </c>
      <c r="D53" s="74">
        <f t="shared" ref="D53:K53" si="10">D34/D33-1</f>
        <v>1.2605772091357719</v>
      </c>
      <c r="E53" s="74">
        <f t="shared" si="10"/>
        <v>1.0935115068057759</v>
      </c>
      <c r="F53" s="74">
        <f t="shared" si="10"/>
        <v>1.1231517453765747</v>
      </c>
      <c r="G53" s="74">
        <f t="shared" si="10"/>
        <v>1.1147679112967257</v>
      </c>
      <c r="H53" s="74">
        <f t="shared" si="10"/>
        <v>1.1014476400710929</v>
      </c>
      <c r="I53" s="74">
        <f t="shared" si="10"/>
        <v>0.9785991836790926</v>
      </c>
      <c r="J53" s="74">
        <f t="shared" si="10"/>
        <v>0.93008869586506471</v>
      </c>
      <c r="K53" s="74">
        <f t="shared" si="10"/>
        <v>1.1112052162837083</v>
      </c>
    </row>
    <row r="54" spans="1:12">
      <c r="A54" s="7"/>
      <c r="B54" s="69" t="s">
        <v>553</v>
      </c>
      <c r="C54" s="81" t="s">
        <v>40</v>
      </c>
      <c r="D54" s="84">
        <f>'Input quaterly PVT'!Y19/'Input quaterly PVT'!Y31</f>
        <v>1.8701571911487096</v>
      </c>
      <c r="E54" s="84">
        <f>'Input quaterly PVT'!Z19/'Input quaterly PVT'!Z31</f>
        <v>2.1437216478121863</v>
      </c>
      <c r="F54" s="84">
        <f>'Input quaterly PVT'!AA19/'Input quaterly PVT'!AA31</f>
        <v>1.9082055121102883</v>
      </c>
      <c r="G54" s="84">
        <f>'Input quaterly PVT'!AB19/'Input quaterly PVT'!AB31</f>
        <v>1.7233027334951463</v>
      </c>
      <c r="H54" s="84">
        <f>'Input quaterly PVT'!AD19/'Input quaterly PVT'!AC31</f>
        <v>1.8981473977508665</v>
      </c>
      <c r="I54" s="84">
        <f>'Input quaterly PVT'!AD19/'Input quaterly PVT'!AD31</f>
        <v>1.9251527841177907</v>
      </c>
      <c r="J54" s="84">
        <f>'Input quaterly PVT'!AE19/'Input quaterly PVT'!AE31</f>
        <v>2.0289013294946336</v>
      </c>
      <c r="K54" s="84">
        <f>'Input quaterly PVT'!AF19/'Input quaterly PVT'!AF31</f>
        <v>1.7426205209990406</v>
      </c>
    </row>
    <row r="55" spans="1:12">
      <c r="A55" s="7"/>
      <c r="B55" s="69" t="s">
        <v>554</v>
      </c>
      <c r="C55" s="81" t="s">
        <v>40</v>
      </c>
      <c r="D55" s="90">
        <f>('Input quaterly PVT'!Y19-'Input quaterly PVT'!Y23)/'Input quaterly PVT'!Y31</f>
        <v>1.8408571976324537</v>
      </c>
      <c r="E55" s="90">
        <f>('Input quaterly PVT'!Z19-'Input quaterly PVT'!Z23)/'Input quaterly PVT'!Z31</f>
        <v>2.0941220730302885</v>
      </c>
      <c r="F55" s="90">
        <f>('Input quaterly PVT'!AA19-'Input quaterly PVT'!AA23)/'Input quaterly PVT'!AA31</f>
        <v>1.8765250440531172</v>
      </c>
      <c r="G55" s="90">
        <f>('Input quaterly PVT'!AB19-'Input quaterly PVT'!AB23)/'Input quaterly PVT'!AB31</f>
        <v>1.6799592403927908</v>
      </c>
      <c r="H55" s="90">
        <f>('Input quaterly PVT'!AD19-'Input quaterly PVT'!AC23)/'Input quaterly PVT'!AC31</f>
        <v>1.8610239578268151</v>
      </c>
      <c r="I55" s="90">
        <f>('Input quaterly PVT'!AD19-'Input quaterly PVT'!AD23)/'Input quaterly PVT'!AD31</f>
        <v>1.878761992409598</v>
      </c>
      <c r="J55" s="90">
        <f>('Input quaterly PVT'!AE19-'Input quaterly PVT'!AE23)/'Input quaterly PVT'!AE31</f>
        <v>1.9933213323249646</v>
      </c>
      <c r="K55" s="90">
        <f>('Input quaterly PVT'!AF19-'Input quaterly PVT'!AF23)/'Input quaterly PVT'!AF31</f>
        <v>1.7091833471764972</v>
      </c>
    </row>
    <row r="56" spans="1:12">
      <c r="A56" s="7"/>
      <c r="B56" s="91" t="s">
        <v>555</v>
      </c>
      <c r="C56" s="70"/>
      <c r="D56" s="71"/>
      <c r="E56" s="71"/>
      <c r="F56" s="71"/>
      <c r="G56" s="71"/>
      <c r="H56" s="71"/>
      <c r="I56" s="71"/>
      <c r="J56" s="71"/>
      <c r="K56" s="71"/>
    </row>
    <row r="57" spans="1:12">
      <c r="A57" s="7"/>
      <c r="B57" s="69" t="s">
        <v>556</v>
      </c>
      <c r="C57" s="70" t="s">
        <v>45</v>
      </c>
      <c r="D57" s="71"/>
      <c r="E57" s="71"/>
      <c r="F57" s="71"/>
      <c r="G57" s="71"/>
      <c r="H57" s="71"/>
      <c r="I57" s="71"/>
      <c r="J57" s="71"/>
      <c r="K57" s="71">
        <f>'Tổng hợp'!D9</f>
        <v>16800</v>
      </c>
    </row>
    <row r="58" spans="1:12">
      <c r="A58" s="7"/>
      <c r="B58" s="69" t="s">
        <v>557</v>
      </c>
      <c r="C58" s="70" t="s">
        <v>38</v>
      </c>
      <c r="D58" s="71"/>
      <c r="E58" s="71"/>
      <c r="F58" s="71"/>
      <c r="G58" s="71"/>
      <c r="H58" s="71"/>
      <c r="I58" s="71"/>
      <c r="J58" s="71"/>
      <c r="K58" s="71">
        <f>K57*K35/1000000</f>
        <v>4728195.3600000003</v>
      </c>
    </row>
    <row r="59" spans="1:12">
      <c r="A59" s="7"/>
      <c r="B59" s="69" t="s">
        <v>558</v>
      </c>
      <c r="C59" s="70" t="s">
        <v>40</v>
      </c>
      <c r="D59" s="71"/>
      <c r="E59" s="71"/>
      <c r="F59" s="71"/>
      <c r="G59" s="71"/>
      <c r="H59" s="71"/>
      <c r="I59" s="71"/>
      <c r="J59" s="71"/>
      <c r="K59" s="92">
        <f>K57/(SUM(H32:K32)*1000000/K35)</f>
        <v>8.0379771246718992</v>
      </c>
    </row>
    <row r="60" spans="1:12">
      <c r="A60" s="7"/>
      <c r="B60" s="69" t="s">
        <v>559</v>
      </c>
      <c r="C60" s="70" t="s">
        <v>40</v>
      </c>
      <c r="D60" s="71"/>
      <c r="E60" s="71"/>
      <c r="F60" s="71"/>
      <c r="G60" s="71"/>
      <c r="H60" s="71"/>
      <c r="I60" s="71"/>
      <c r="J60" s="71"/>
      <c r="K60" s="93">
        <f>K57/K40</f>
        <v>1.0115000666390126</v>
      </c>
    </row>
  </sheetData>
  <mergeCells count="3">
    <mergeCell ref="I2:K2"/>
    <mergeCell ref="I3:K19"/>
    <mergeCell ref="I20:K20"/>
  </mergeCells>
  <conditionalFormatting sqref="E16:G18">
    <cfRule type="cellIs" dxfId="27" priority="3" operator="lessThan">
      <formula>0</formula>
    </cfRule>
    <cfRule type="cellIs" dxfId="26" priority="4" operator="greaterThan">
      <formula>0</formula>
    </cfRule>
  </conditionalFormatting>
  <conditionalFormatting sqref="H42:K42 H44:K44 H46:K46">
    <cfRule type="cellIs" dxfId="25" priority="1" operator="lessThan">
      <formula>0</formula>
    </cfRule>
    <cfRule type="cellIs" dxfId="24" priority="2" operator="greaterThan">
      <formula>0</formula>
    </cfRule>
  </conditionalFormatting>
  <pageMargins left="0.7" right="0.7" top="0.75" bottom="0.75" header="0.3" footer="0.3"/>
  <pageSetup orientation="portrait" horizontalDpi="30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pane xSplit="3" ySplit="1" topLeftCell="D2" activePane="bottomRight" state="frozen"/>
      <selection activeCell="K58" sqref="K58"/>
      <selection pane="topRight" activeCell="K58" sqref="K58"/>
      <selection pane="bottomLeft" activeCell="K58" sqref="K58"/>
      <selection pane="bottomRight" activeCell="K58" sqref="K58"/>
    </sheetView>
  </sheetViews>
  <sheetFormatPr defaultColWidth="8.85546875" defaultRowHeight="15"/>
  <cols>
    <col min="1" max="3" width="8.85546875" style="15"/>
    <col min="4" max="7" width="16.140625" style="15" customWidth="1"/>
    <col min="8" max="8" width="8.85546875" style="15"/>
    <col min="9" max="12" width="10.140625" style="15" bestFit="1" customWidth="1"/>
    <col min="13" max="13" width="8.85546875" style="15"/>
    <col min="14" max="17" width="14.140625" style="2" bestFit="1" customWidth="1"/>
    <col min="18" max="18" width="9.140625" style="15" bestFit="1" customWidth="1"/>
    <col min="19" max="16384" width="8.85546875" style="15"/>
  </cols>
  <sheetData>
    <row r="1" spans="1:17" ht="49.5" customHeight="1">
      <c r="A1" s="129" t="s">
        <v>0</v>
      </c>
      <c r="B1" s="130"/>
      <c r="C1" s="131"/>
      <c r="D1" s="55" t="s">
        <v>1512</v>
      </c>
      <c r="E1" s="55" t="s">
        <v>1513</v>
      </c>
      <c r="F1" s="55" t="s">
        <v>1514</v>
      </c>
      <c r="G1" s="55" t="s">
        <v>1574</v>
      </c>
      <c r="I1" s="15" t="str">
        <f>REPLACE(D1,9,27,"")</f>
        <v>Năm 2014</v>
      </c>
      <c r="J1" s="15" t="str">
        <f>REPLACE(E1,9,27,"")</f>
        <v>Năm 2015</v>
      </c>
      <c r="K1" s="15" t="str">
        <f>REPLACE(F1,9,27,"")</f>
        <v>Năm 2016</v>
      </c>
      <c r="L1" s="15" t="str">
        <f>REPLACE(G1,9,27,"")</f>
        <v>Năm 2017</v>
      </c>
      <c r="N1" s="2" t="str">
        <f>I1</f>
        <v>Năm 2014</v>
      </c>
      <c r="O1" s="2" t="str">
        <f>J1</f>
        <v>Năm 2015</v>
      </c>
      <c r="P1" s="2" t="str">
        <f>K1</f>
        <v>Năm 2016</v>
      </c>
      <c r="Q1" s="2" t="str">
        <f>L1</f>
        <v>Năm 2017</v>
      </c>
    </row>
    <row r="2" spans="1:17" ht="49.5" customHeight="1" thickBot="1">
      <c r="A2" s="132"/>
      <c r="B2" s="133"/>
      <c r="C2" s="134"/>
      <c r="D2" s="56" t="s">
        <v>1680</v>
      </c>
      <c r="E2" s="56" t="s">
        <v>1680</v>
      </c>
      <c r="F2" s="56" t="s">
        <v>1680</v>
      </c>
      <c r="G2" s="56" t="s">
        <v>1680</v>
      </c>
    </row>
    <row r="3" spans="1:17" ht="45" customHeight="1" thickBot="1">
      <c r="A3" s="135" t="s">
        <v>1</v>
      </c>
      <c r="B3" s="136"/>
      <c r="C3" s="57"/>
      <c r="D3" s="58">
        <v>5267603</v>
      </c>
      <c r="E3" s="58">
        <v>5761451</v>
      </c>
      <c r="F3" s="58">
        <v>6733575</v>
      </c>
      <c r="G3" s="58">
        <v>6147640</v>
      </c>
      <c r="I3" s="16">
        <f>REPLACE(D3,1,3,"")/1</f>
        <v>7603</v>
      </c>
      <c r="J3" s="16">
        <f t="shared" ref="J3:L16" si="0">REPLACE(E3,1,3,"")/1</f>
        <v>1451</v>
      </c>
      <c r="K3" s="16">
        <f t="shared" si="0"/>
        <v>3575</v>
      </c>
      <c r="L3" s="16">
        <f t="shared" si="0"/>
        <v>7640</v>
      </c>
      <c r="N3" s="2">
        <f>D3</f>
        <v>5267603</v>
      </c>
      <c r="O3" s="2">
        <f t="shared" ref="O3:Q17" si="1">E3</f>
        <v>5761451</v>
      </c>
      <c r="P3" s="2">
        <f t="shared" si="1"/>
        <v>6733575</v>
      </c>
      <c r="Q3" s="2">
        <f t="shared" si="1"/>
        <v>6147640</v>
      </c>
    </row>
    <row r="4" spans="1:17" ht="61.5" customHeight="1" thickBot="1">
      <c r="A4" s="127" t="s">
        <v>2</v>
      </c>
      <c r="B4" s="128"/>
      <c r="C4" s="57"/>
      <c r="D4" s="59">
        <v>4718955</v>
      </c>
      <c r="E4" s="59">
        <v>4984219</v>
      </c>
      <c r="F4" s="59">
        <v>5971112</v>
      </c>
      <c r="G4" s="59">
        <v>5301654</v>
      </c>
      <c r="I4" s="16">
        <f t="shared" ref="I4:I16" si="2">REPLACE(D4,1,3,"")/1</f>
        <v>8955</v>
      </c>
      <c r="J4" s="16">
        <f t="shared" si="0"/>
        <v>4219</v>
      </c>
      <c r="K4" s="16">
        <f t="shared" si="0"/>
        <v>1112</v>
      </c>
      <c r="L4" s="16">
        <f t="shared" si="0"/>
        <v>1654</v>
      </c>
      <c r="N4" s="2">
        <f t="shared" ref="N4:Q38" si="3">D4</f>
        <v>4718955</v>
      </c>
      <c r="O4" s="2">
        <f t="shared" si="1"/>
        <v>4984219</v>
      </c>
      <c r="P4" s="2">
        <f t="shared" si="1"/>
        <v>5971112</v>
      </c>
      <c r="Q4" s="2">
        <f t="shared" si="1"/>
        <v>5301654</v>
      </c>
    </row>
    <row r="5" spans="1:17" ht="61.5" customHeight="1" thickBot="1">
      <c r="A5" s="137" t="s">
        <v>3</v>
      </c>
      <c r="B5" s="138"/>
      <c r="C5" s="57"/>
      <c r="D5" s="58">
        <v>548649</v>
      </c>
      <c r="E5" s="58">
        <v>777232</v>
      </c>
      <c r="F5" s="58">
        <v>762463</v>
      </c>
      <c r="G5" s="58">
        <v>845986</v>
      </c>
      <c r="I5" s="16">
        <f t="shared" si="2"/>
        <v>649</v>
      </c>
      <c r="J5" s="16">
        <f t="shared" si="0"/>
        <v>232</v>
      </c>
      <c r="K5" s="16">
        <f t="shared" si="0"/>
        <v>463</v>
      </c>
      <c r="L5" s="16">
        <f t="shared" si="0"/>
        <v>986</v>
      </c>
      <c r="N5" s="2">
        <f t="shared" si="3"/>
        <v>548649</v>
      </c>
      <c r="O5" s="2">
        <f t="shared" si="1"/>
        <v>777232</v>
      </c>
      <c r="P5" s="2">
        <f t="shared" si="1"/>
        <v>762463</v>
      </c>
      <c r="Q5" s="2">
        <f t="shared" si="1"/>
        <v>845986</v>
      </c>
    </row>
    <row r="6" spans="1:17" ht="30" customHeight="1" thickBot="1">
      <c r="A6" s="127" t="s">
        <v>4</v>
      </c>
      <c r="B6" s="128"/>
      <c r="C6" s="57"/>
      <c r="D6" s="59">
        <v>159117</v>
      </c>
      <c r="E6" s="59">
        <v>131573</v>
      </c>
      <c r="F6" s="59">
        <v>159327</v>
      </c>
      <c r="G6" s="59">
        <v>187906</v>
      </c>
      <c r="I6" s="16">
        <f t="shared" si="2"/>
        <v>117</v>
      </c>
      <c r="J6" s="16">
        <f t="shared" si="0"/>
        <v>573</v>
      </c>
      <c r="K6" s="16">
        <f t="shared" si="0"/>
        <v>327</v>
      </c>
      <c r="L6" s="16">
        <f t="shared" si="0"/>
        <v>906</v>
      </c>
      <c r="N6" s="2">
        <f t="shared" si="3"/>
        <v>159117</v>
      </c>
      <c r="O6" s="2">
        <f t="shared" si="1"/>
        <v>131573</v>
      </c>
      <c r="P6" s="2">
        <f t="shared" si="1"/>
        <v>159327</v>
      </c>
      <c r="Q6" s="2">
        <f t="shared" si="1"/>
        <v>187906</v>
      </c>
    </row>
    <row r="7" spans="1:17" ht="15" customHeight="1" thickBot="1">
      <c r="A7" s="127" t="s">
        <v>5</v>
      </c>
      <c r="B7" s="128"/>
      <c r="C7" s="57"/>
      <c r="D7" s="59">
        <v>145820</v>
      </c>
      <c r="E7" s="59">
        <v>227120</v>
      </c>
      <c r="F7" s="59">
        <v>150405</v>
      </c>
      <c r="G7" s="59">
        <v>160955</v>
      </c>
      <c r="I7" s="16">
        <f t="shared" si="2"/>
        <v>820</v>
      </c>
      <c r="J7" s="16">
        <f t="shared" si="0"/>
        <v>120</v>
      </c>
      <c r="K7" s="16">
        <f t="shared" si="0"/>
        <v>405</v>
      </c>
      <c r="L7" s="16">
        <f t="shared" si="0"/>
        <v>955</v>
      </c>
      <c r="N7" s="2">
        <f t="shared" si="3"/>
        <v>145820</v>
      </c>
      <c r="O7" s="2">
        <f t="shared" si="1"/>
        <v>227120</v>
      </c>
      <c r="P7" s="2">
        <f t="shared" si="1"/>
        <v>150405</v>
      </c>
      <c r="Q7" s="2">
        <f t="shared" si="1"/>
        <v>160955</v>
      </c>
    </row>
    <row r="8" spans="1:17" ht="15.75" customHeight="1" thickBot="1">
      <c r="A8" s="127" t="s">
        <v>6</v>
      </c>
      <c r="B8" s="128"/>
      <c r="C8" s="57"/>
      <c r="D8" s="59">
        <v>5902</v>
      </c>
      <c r="E8" s="59">
        <v>7832</v>
      </c>
      <c r="F8" s="59">
        <v>8951</v>
      </c>
      <c r="G8" s="59">
        <v>9505</v>
      </c>
      <c r="I8" s="16">
        <f t="shared" si="2"/>
        <v>2</v>
      </c>
      <c r="J8" s="16">
        <f t="shared" si="0"/>
        <v>2</v>
      </c>
      <c r="K8" s="16">
        <f t="shared" si="0"/>
        <v>1</v>
      </c>
      <c r="L8" s="16">
        <f t="shared" si="0"/>
        <v>5</v>
      </c>
      <c r="N8" s="2">
        <f t="shared" si="3"/>
        <v>5902</v>
      </c>
      <c r="O8" s="2">
        <f t="shared" si="1"/>
        <v>7832</v>
      </c>
      <c r="P8" s="2">
        <f t="shared" si="1"/>
        <v>8951</v>
      </c>
      <c r="Q8" s="2">
        <f t="shared" si="1"/>
        <v>9505</v>
      </c>
    </row>
    <row r="9" spans="1:17" ht="37.5" customHeight="1" thickBot="1">
      <c r="A9" s="127" t="s">
        <v>7</v>
      </c>
      <c r="B9" s="128"/>
      <c r="C9" s="57"/>
      <c r="D9" s="59">
        <v>189504</v>
      </c>
      <c r="E9" s="59">
        <v>211778</v>
      </c>
      <c r="F9" s="59">
        <v>226976</v>
      </c>
      <c r="G9" s="59">
        <v>232988</v>
      </c>
      <c r="I9" s="16">
        <f t="shared" si="2"/>
        <v>504</v>
      </c>
      <c r="J9" s="16">
        <f t="shared" si="0"/>
        <v>778</v>
      </c>
      <c r="K9" s="16">
        <f t="shared" si="0"/>
        <v>976</v>
      </c>
      <c r="L9" s="16">
        <f t="shared" si="0"/>
        <v>988</v>
      </c>
      <c r="N9" s="2">
        <f t="shared" si="3"/>
        <v>189504</v>
      </c>
      <c r="O9" s="2">
        <f t="shared" si="1"/>
        <v>211778</v>
      </c>
      <c r="P9" s="2">
        <f t="shared" si="1"/>
        <v>226976</v>
      </c>
      <c r="Q9" s="2">
        <f t="shared" si="1"/>
        <v>232988</v>
      </c>
    </row>
    <row r="10" spans="1:17" ht="61.5" customHeight="1" thickBot="1">
      <c r="A10" s="137" t="s">
        <v>8</v>
      </c>
      <c r="B10" s="138"/>
      <c r="C10" s="57"/>
      <c r="D10" s="58">
        <v>366539</v>
      </c>
      <c r="E10" s="58">
        <v>494021</v>
      </c>
      <c r="F10" s="58">
        <v>562244</v>
      </c>
      <c r="G10" s="58">
        <v>657560</v>
      </c>
      <c r="I10" s="16">
        <f t="shared" si="2"/>
        <v>539</v>
      </c>
      <c r="J10" s="16">
        <f t="shared" si="0"/>
        <v>21</v>
      </c>
      <c r="K10" s="16">
        <f t="shared" si="0"/>
        <v>244</v>
      </c>
      <c r="L10" s="16">
        <f t="shared" si="0"/>
        <v>560</v>
      </c>
      <c r="N10" s="2">
        <f t="shared" si="3"/>
        <v>366539</v>
      </c>
      <c r="O10" s="2">
        <f t="shared" si="1"/>
        <v>494021</v>
      </c>
      <c r="P10" s="2">
        <f t="shared" si="1"/>
        <v>562244</v>
      </c>
      <c r="Q10" s="2">
        <f t="shared" si="1"/>
        <v>657560</v>
      </c>
    </row>
    <row r="11" spans="1:17" ht="15" customHeight="1" thickBot="1">
      <c r="A11" s="127" t="s">
        <v>9</v>
      </c>
      <c r="B11" s="128"/>
      <c r="C11" s="57"/>
      <c r="D11" s="59">
        <v>90678</v>
      </c>
      <c r="E11" s="59">
        <v>52218</v>
      </c>
      <c r="F11" s="59">
        <v>39712</v>
      </c>
      <c r="G11" s="59">
        <v>13348</v>
      </c>
      <c r="I11" s="16">
        <f t="shared" si="2"/>
        <v>78</v>
      </c>
      <c r="J11" s="16">
        <f t="shared" si="0"/>
        <v>18</v>
      </c>
      <c r="K11" s="16">
        <f t="shared" si="0"/>
        <v>12</v>
      </c>
      <c r="L11" s="16">
        <f t="shared" si="0"/>
        <v>48</v>
      </c>
      <c r="N11" s="2">
        <f t="shared" si="3"/>
        <v>90678</v>
      </c>
      <c r="O11" s="2">
        <f t="shared" si="1"/>
        <v>52218</v>
      </c>
      <c r="P11" s="2">
        <f t="shared" si="1"/>
        <v>39712</v>
      </c>
      <c r="Q11" s="2">
        <f t="shared" si="1"/>
        <v>13348</v>
      </c>
    </row>
    <row r="12" spans="1:17" ht="45" customHeight="1" thickBot="1">
      <c r="A12" s="127" t="s">
        <v>10</v>
      </c>
      <c r="B12" s="128"/>
      <c r="C12" s="57"/>
      <c r="D12" s="59">
        <v>28474</v>
      </c>
      <c r="E12" s="60"/>
      <c r="F12" s="60"/>
      <c r="G12" s="60"/>
      <c r="I12" s="16">
        <f t="shared" si="2"/>
        <v>74</v>
      </c>
      <c r="J12" s="16" t="e">
        <f t="shared" si="0"/>
        <v>#VALUE!</v>
      </c>
      <c r="K12" s="16" t="e">
        <f t="shared" si="0"/>
        <v>#VALUE!</v>
      </c>
      <c r="L12" s="16" t="e">
        <f t="shared" si="0"/>
        <v>#VALUE!</v>
      </c>
      <c r="N12" s="2">
        <f t="shared" si="3"/>
        <v>28474</v>
      </c>
      <c r="O12" s="2">
        <f t="shared" si="1"/>
        <v>0</v>
      </c>
      <c r="P12" s="2">
        <f t="shared" si="1"/>
        <v>0</v>
      </c>
      <c r="Q12" s="2">
        <f t="shared" si="1"/>
        <v>0</v>
      </c>
    </row>
    <row r="13" spans="1:17" ht="37.5" customHeight="1" thickBot="1">
      <c r="A13" s="137" t="s">
        <v>11</v>
      </c>
      <c r="B13" s="138"/>
      <c r="C13" s="57"/>
      <c r="D13" s="58">
        <v>485691</v>
      </c>
      <c r="E13" s="58">
        <v>546239</v>
      </c>
      <c r="F13" s="58">
        <v>601955</v>
      </c>
      <c r="G13" s="58">
        <v>670908</v>
      </c>
      <c r="I13" s="16">
        <f t="shared" si="2"/>
        <v>691</v>
      </c>
      <c r="J13" s="16">
        <f t="shared" si="0"/>
        <v>239</v>
      </c>
      <c r="K13" s="16">
        <f t="shared" si="0"/>
        <v>955</v>
      </c>
      <c r="L13" s="16">
        <f t="shared" si="0"/>
        <v>908</v>
      </c>
      <c r="N13" s="2">
        <f t="shared" si="3"/>
        <v>485691</v>
      </c>
      <c r="O13" s="2">
        <f t="shared" si="1"/>
        <v>546239</v>
      </c>
      <c r="P13" s="2">
        <f t="shared" si="1"/>
        <v>601955</v>
      </c>
      <c r="Q13" s="2">
        <f t="shared" si="1"/>
        <v>670908</v>
      </c>
    </row>
    <row r="14" spans="1:17" ht="61.5" customHeight="1" thickBot="1">
      <c r="A14" s="137" t="s">
        <v>12</v>
      </c>
      <c r="B14" s="138"/>
      <c r="C14" s="57"/>
      <c r="D14" s="58">
        <v>402086</v>
      </c>
      <c r="E14" s="58">
        <v>432691</v>
      </c>
      <c r="F14" s="58">
        <v>483466</v>
      </c>
      <c r="G14" s="58">
        <v>533686</v>
      </c>
      <c r="I14" s="16">
        <f t="shared" si="2"/>
        <v>86</v>
      </c>
      <c r="J14" s="16">
        <f t="shared" si="0"/>
        <v>691</v>
      </c>
      <c r="K14" s="16">
        <f t="shared" si="0"/>
        <v>466</v>
      </c>
      <c r="L14" s="16">
        <f t="shared" si="0"/>
        <v>686</v>
      </c>
      <c r="N14" s="2">
        <f t="shared" si="3"/>
        <v>402086</v>
      </c>
      <c r="O14" s="2">
        <f t="shared" si="1"/>
        <v>432691</v>
      </c>
      <c r="P14" s="2">
        <f t="shared" si="1"/>
        <v>483466</v>
      </c>
      <c r="Q14" s="2">
        <f t="shared" si="1"/>
        <v>533686</v>
      </c>
    </row>
    <row r="15" spans="1:17" ht="61.5" customHeight="1" thickBot="1">
      <c r="A15" s="137" t="s">
        <v>13</v>
      </c>
      <c r="B15" s="138"/>
      <c r="C15" s="57"/>
      <c r="D15" s="58">
        <v>341140</v>
      </c>
      <c r="E15" s="58">
        <v>368091</v>
      </c>
      <c r="F15" s="58">
        <v>415565</v>
      </c>
      <c r="G15" s="58">
        <v>450111</v>
      </c>
      <c r="I15" s="16">
        <f t="shared" si="2"/>
        <v>140</v>
      </c>
      <c r="J15" s="16">
        <f t="shared" si="0"/>
        <v>91</v>
      </c>
      <c r="K15" s="16">
        <f t="shared" si="0"/>
        <v>565</v>
      </c>
      <c r="L15" s="16">
        <f t="shared" si="0"/>
        <v>111</v>
      </c>
      <c r="N15" s="2">
        <f t="shared" si="3"/>
        <v>341140</v>
      </c>
      <c r="O15" s="2">
        <f t="shared" si="1"/>
        <v>368091</v>
      </c>
      <c r="P15" s="2">
        <f t="shared" si="1"/>
        <v>415565</v>
      </c>
      <c r="Q15" s="2">
        <f t="shared" si="1"/>
        <v>450111</v>
      </c>
    </row>
    <row r="16" spans="1:17" ht="37.5" customHeight="1" thickBot="1">
      <c r="A16" s="127" t="s">
        <v>14</v>
      </c>
      <c r="B16" s="128"/>
      <c r="C16" s="57"/>
      <c r="D16" s="59">
        <v>1333</v>
      </c>
      <c r="E16" s="59">
        <v>1315</v>
      </c>
      <c r="F16" s="59">
        <v>1321</v>
      </c>
      <c r="G16" s="59">
        <v>1436</v>
      </c>
      <c r="I16" s="16">
        <f t="shared" si="2"/>
        <v>3</v>
      </c>
      <c r="J16" s="16">
        <f t="shared" si="0"/>
        <v>5</v>
      </c>
      <c r="K16" s="16">
        <f t="shared" si="0"/>
        <v>1</v>
      </c>
      <c r="L16" s="16">
        <f t="shared" si="0"/>
        <v>6</v>
      </c>
      <c r="N16" s="2">
        <f t="shared" si="3"/>
        <v>1333</v>
      </c>
      <c r="O16" s="2">
        <f t="shared" si="1"/>
        <v>1315</v>
      </c>
      <c r="P16" s="2">
        <f t="shared" si="1"/>
        <v>1321</v>
      </c>
      <c r="Q16" s="2">
        <f t="shared" si="1"/>
        <v>1436</v>
      </c>
    </row>
    <row r="17" spans="1:17" ht="15" customHeight="1" thickBot="1">
      <c r="A17" s="139"/>
      <c r="B17" s="139"/>
      <c r="C17" s="139"/>
      <c r="D17" s="139"/>
      <c r="E17" s="139"/>
      <c r="F17" s="139"/>
      <c r="G17" s="139"/>
      <c r="N17" s="2">
        <f t="shared" si="3"/>
        <v>0</v>
      </c>
      <c r="O17" s="2">
        <f t="shared" si="1"/>
        <v>0</v>
      </c>
      <c r="P17" s="2">
        <f t="shared" si="1"/>
        <v>0</v>
      </c>
      <c r="Q17" s="2">
        <f t="shared" si="1"/>
        <v>0</v>
      </c>
    </row>
    <row r="18" spans="1:17" ht="15" customHeight="1" thickBot="1">
      <c r="A18" s="140" t="s">
        <v>15</v>
      </c>
      <c r="B18" s="141"/>
      <c r="C18" s="142"/>
      <c r="D18" s="61" t="s">
        <v>1681</v>
      </c>
      <c r="E18" s="61" t="s">
        <v>1682</v>
      </c>
      <c r="F18" s="61" t="s">
        <v>1683</v>
      </c>
      <c r="G18" s="61" t="s">
        <v>1684</v>
      </c>
      <c r="I18" s="15" t="str">
        <f>REPLACE(D18,9,27,"")</f>
        <v>Năm 2014</v>
      </c>
      <c r="J18" s="15" t="str">
        <f>REPLACE(E18,9,27,"")</f>
        <v>Năm 2015</v>
      </c>
      <c r="K18" s="15" t="str">
        <f>REPLACE(F18,9,27,"")</f>
        <v>Năm 2016</v>
      </c>
      <c r="L18" s="15" t="str">
        <f>REPLACE(G18,9,27,"")</f>
        <v>Năm 2017</v>
      </c>
      <c r="N18" s="2" t="str">
        <f>I18</f>
        <v>Năm 2014</v>
      </c>
      <c r="O18" s="2" t="str">
        <f>J18</f>
        <v>Năm 2015</v>
      </c>
      <c r="P18" s="2" t="str">
        <f>K18</f>
        <v>Năm 2016</v>
      </c>
      <c r="Q18" s="2" t="str">
        <f>L18</f>
        <v>Năm 2017</v>
      </c>
    </row>
    <row r="19" spans="1:17" ht="15" customHeight="1" thickBot="1">
      <c r="A19" s="135" t="s">
        <v>16</v>
      </c>
      <c r="B19" s="136"/>
      <c r="C19" s="57"/>
      <c r="D19" s="58">
        <v>3257897</v>
      </c>
      <c r="E19" s="58">
        <v>3628092</v>
      </c>
      <c r="F19" s="58">
        <v>3723063</v>
      </c>
      <c r="G19" s="58">
        <v>3895124</v>
      </c>
      <c r="I19" s="16">
        <f t="shared" ref="I19:L38" si="4">REPLACE(D19,1,3,"")/1</f>
        <v>7897</v>
      </c>
      <c r="J19" s="16">
        <f t="shared" si="4"/>
        <v>8092</v>
      </c>
      <c r="K19" s="16">
        <f t="shared" si="4"/>
        <v>3063</v>
      </c>
      <c r="L19" s="16">
        <f t="shared" si="4"/>
        <v>5124</v>
      </c>
      <c r="N19" s="2">
        <f t="shared" si="3"/>
        <v>3257897</v>
      </c>
      <c r="O19" s="2">
        <f t="shared" si="3"/>
        <v>3628092</v>
      </c>
      <c r="P19" s="2">
        <f t="shared" si="3"/>
        <v>3723063</v>
      </c>
      <c r="Q19" s="2">
        <f t="shared" si="3"/>
        <v>3895124</v>
      </c>
    </row>
    <row r="20" spans="1:17" ht="61.5" customHeight="1" thickBot="1">
      <c r="A20" s="127" t="s">
        <v>17</v>
      </c>
      <c r="B20" s="128"/>
      <c r="C20" s="57"/>
      <c r="D20" s="59">
        <v>1719356</v>
      </c>
      <c r="E20" s="59">
        <v>2236855</v>
      </c>
      <c r="F20" s="59">
        <v>1338549</v>
      </c>
      <c r="G20" s="59">
        <v>1959453</v>
      </c>
      <c r="I20" s="16">
        <f t="shared" si="4"/>
        <v>9356</v>
      </c>
      <c r="J20" s="16">
        <f t="shared" si="4"/>
        <v>6855</v>
      </c>
      <c r="K20" s="16">
        <f t="shared" si="4"/>
        <v>8549</v>
      </c>
      <c r="L20" s="16">
        <f t="shared" si="4"/>
        <v>9453</v>
      </c>
      <c r="N20" s="2">
        <f t="shared" si="3"/>
        <v>1719356</v>
      </c>
      <c r="O20" s="2">
        <f t="shared" si="3"/>
        <v>2236855</v>
      </c>
      <c r="P20" s="2">
        <f t="shared" si="3"/>
        <v>1338549</v>
      </c>
      <c r="Q20" s="2">
        <f t="shared" si="3"/>
        <v>1959453</v>
      </c>
    </row>
    <row r="21" spans="1:17" ht="30" customHeight="1" thickBot="1">
      <c r="A21" s="127" t="s">
        <v>18</v>
      </c>
      <c r="B21" s="128"/>
      <c r="C21" s="57"/>
      <c r="D21" s="59">
        <v>677679</v>
      </c>
      <c r="E21" s="59">
        <v>402259</v>
      </c>
      <c r="F21" s="59">
        <v>1559919</v>
      </c>
      <c r="G21" s="59">
        <v>961028</v>
      </c>
      <c r="I21" s="16">
        <f t="shared" si="4"/>
        <v>679</v>
      </c>
      <c r="J21" s="16">
        <f t="shared" si="4"/>
        <v>259</v>
      </c>
      <c r="K21" s="16">
        <f t="shared" si="4"/>
        <v>9919</v>
      </c>
      <c r="L21" s="16">
        <f t="shared" si="4"/>
        <v>28</v>
      </c>
      <c r="N21" s="2">
        <f t="shared" si="3"/>
        <v>677679</v>
      </c>
      <c r="O21" s="2">
        <f t="shared" si="3"/>
        <v>402259</v>
      </c>
      <c r="P21" s="2">
        <f t="shared" si="3"/>
        <v>1559919</v>
      </c>
      <c r="Q21" s="2">
        <f t="shared" si="3"/>
        <v>961028</v>
      </c>
    </row>
    <row r="22" spans="1:17" ht="30" customHeight="1" thickBot="1">
      <c r="A22" s="127" t="s">
        <v>19</v>
      </c>
      <c r="B22" s="128"/>
      <c r="C22" s="57"/>
      <c r="D22" s="59">
        <v>645993</v>
      </c>
      <c r="E22" s="59">
        <v>849952</v>
      </c>
      <c r="F22" s="59">
        <v>703352</v>
      </c>
      <c r="G22" s="59">
        <v>816269</v>
      </c>
      <c r="I22" s="16">
        <f t="shared" si="4"/>
        <v>993</v>
      </c>
      <c r="J22" s="16">
        <f t="shared" si="4"/>
        <v>952</v>
      </c>
      <c r="K22" s="16">
        <f t="shared" si="4"/>
        <v>352</v>
      </c>
      <c r="L22" s="16">
        <f t="shared" si="4"/>
        <v>269</v>
      </c>
      <c r="N22" s="2">
        <f t="shared" si="3"/>
        <v>645993</v>
      </c>
      <c r="O22" s="2">
        <f t="shared" si="3"/>
        <v>849952</v>
      </c>
      <c r="P22" s="2">
        <f t="shared" si="3"/>
        <v>703352</v>
      </c>
      <c r="Q22" s="2">
        <f t="shared" si="3"/>
        <v>816269</v>
      </c>
    </row>
    <row r="23" spans="1:17" ht="15" customHeight="1" thickBot="1">
      <c r="A23" s="127" t="s">
        <v>20</v>
      </c>
      <c r="B23" s="128"/>
      <c r="C23" s="57"/>
      <c r="D23" s="59">
        <v>103035</v>
      </c>
      <c r="E23" s="59">
        <v>102836</v>
      </c>
      <c r="F23" s="59">
        <v>86072</v>
      </c>
      <c r="G23" s="59">
        <v>95340</v>
      </c>
      <c r="I23" s="16">
        <f t="shared" si="4"/>
        <v>35</v>
      </c>
      <c r="J23" s="16">
        <f t="shared" si="4"/>
        <v>836</v>
      </c>
      <c r="K23" s="16">
        <f t="shared" si="4"/>
        <v>72</v>
      </c>
      <c r="L23" s="16">
        <f t="shared" si="4"/>
        <v>40</v>
      </c>
      <c r="N23" s="2">
        <f t="shared" si="3"/>
        <v>103035</v>
      </c>
      <c r="O23" s="2">
        <f t="shared" si="3"/>
        <v>102836</v>
      </c>
      <c r="P23" s="2">
        <f t="shared" si="3"/>
        <v>86072</v>
      </c>
      <c r="Q23" s="2">
        <f t="shared" si="3"/>
        <v>95340</v>
      </c>
    </row>
    <row r="24" spans="1:17" ht="30" customHeight="1" thickBot="1">
      <c r="A24" s="127" t="s">
        <v>21</v>
      </c>
      <c r="B24" s="128"/>
      <c r="C24" s="57"/>
      <c r="D24" s="59">
        <v>111835</v>
      </c>
      <c r="E24" s="59">
        <v>36190</v>
      </c>
      <c r="F24" s="59">
        <v>35172</v>
      </c>
      <c r="G24" s="59">
        <v>63033</v>
      </c>
      <c r="I24" s="16">
        <f t="shared" si="4"/>
        <v>835</v>
      </c>
      <c r="J24" s="16">
        <f t="shared" si="4"/>
        <v>90</v>
      </c>
      <c r="K24" s="16">
        <f t="shared" si="4"/>
        <v>72</v>
      </c>
      <c r="L24" s="16">
        <f t="shared" si="4"/>
        <v>33</v>
      </c>
      <c r="N24" s="2">
        <f t="shared" si="3"/>
        <v>111835</v>
      </c>
      <c r="O24" s="2">
        <f t="shared" si="3"/>
        <v>36190</v>
      </c>
      <c r="P24" s="2">
        <f t="shared" si="3"/>
        <v>35172</v>
      </c>
      <c r="Q24" s="2">
        <f t="shared" si="3"/>
        <v>63033</v>
      </c>
    </row>
    <row r="25" spans="1:17" ht="15" customHeight="1" thickBot="1">
      <c r="A25" s="137" t="s">
        <v>22</v>
      </c>
      <c r="B25" s="138"/>
      <c r="C25" s="57"/>
      <c r="D25" s="58">
        <v>6091982</v>
      </c>
      <c r="E25" s="58">
        <v>6028072</v>
      </c>
      <c r="F25" s="58">
        <v>5347289</v>
      </c>
      <c r="G25" s="58">
        <v>5308418</v>
      </c>
      <c r="I25" s="16">
        <f t="shared" si="4"/>
        <v>1982</v>
      </c>
      <c r="J25" s="16">
        <f t="shared" si="4"/>
        <v>8072</v>
      </c>
      <c r="K25" s="16">
        <f t="shared" si="4"/>
        <v>7289</v>
      </c>
      <c r="L25" s="16">
        <f t="shared" si="4"/>
        <v>8418</v>
      </c>
      <c r="N25" s="2">
        <f t="shared" si="3"/>
        <v>6091982</v>
      </c>
      <c r="O25" s="2">
        <f t="shared" si="3"/>
        <v>6028072</v>
      </c>
      <c r="P25" s="2">
        <f t="shared" si="3"/>
        <v>5347289</v>
      </c>
      <c r="Q25" s="2">
        <f t="shared" si="3"/>
        <v>5308418</v>
      </c>
    </row>
    <row r="26" spans="1:17" ht="25.5" customHeight="1" thickBot="1">
      <c r="A26" s="127" t="s">
        <v>23</v>
      </c>
      <c r="B26" s="128"/>
      <c r="C26" s="57"/>
      <c r="D26" s="59">
        <v>5590499</v>
      </c>
      <c r="E26" s="59">
        <v>5523012</v>
      </c>
      <c r="F26" s="59">
        <v>5062368</v>
      </c>
      <c r="G26" s="59">
        <v>4966523</v>
      </c>
      <c r="I26" s="16">
        <f t="shared" si="4"/>
        <v>499</v>
      </c>
      <c r="J26" s="16">
        <f t="shared" si="4"/>
        <v>3012</v>
      </c>
      <c r="K26" s="16">
        <f t="shared" si="4"/>
        <v>2368</v>
      </c>
      <c r="L26" s="16">
        <f t="shared" si="4"/>
        <v>6523</v>
      </c>
      <c r="N26" s="2">
        <f t="shared" si="3"/>
        <v>5590499</v>
      </c>
      <c r="O26" s="2">
        <f t="shared" si="3"/>
        <v>5523012</v>
      </c>
      <c r="P26" s="2">
        <f t="shared" si="3"/>
        <v>5062368</v>
      </c>
      <c r="Q26" s="2">
        <f t="shared" si="3"/>
        <v>4966523</v>
      </c>
    </row>
    <row r="27" spans="1:17" ht="15.75" customHeight="1" thickBot="1">
      <c r="A27" s="127" t="s">
        <v>24</v>
      </c>
      <c r="B27" s="128"/>
      <c r="C27" s="57"/>
      <c r="D27" s="59">
        <v>8511</v>
      </c>
      <c r="E27" s="59">
        <v>8511</v>
      </c>
      <c r="F27" s="60"/>
      <c r="G27" s="60"/>
      <c r="I27" s="16">
        <f t="shared" si="4"/>
        <v>1</v>
      </c>
      <c r="J27" s="16">
        <f t="shared" si="4"/>
        <v>1</v>
      </c>
      <c r="K27" s="16" t="e">
        <f t="shared" si="4"/>
        <v>#VALUE!</v>
      </c>
      <c r="L27" s="16" t="e">
        <f t="shared" si="4"/>
        <v>#VALUE!</v>
      </c>
      <c r="N27" s="2">
        <f t="shared" si="3"/>
        <v>8511</v>
      </c>
      <c r="O27" s="2">
        <f t="shared" si="3"/>
        <v>8511</v>
      </c>
      <c r="P27" s="2">
        <f t="shared" si="3"/>
        <v>0</v>
      </c>
      <c r="Q27" s="2">
        <f t="shared" si="3"/>
        <v>0</v>
      </c>
    </row>
    <row r="28" spans="1:17" ht="30" customHeight="1" thickBot="1">
      <c r="A28" s="127" t="s">
        <v>25</v>
      </c>
      <c r="B28" s="128"/>
      <c r="C28" s="57"/>
      <c r="D28" s="59">
        <v>378303</v>
      </c>
      <c r="E28" s="59">
        <v>370122</v>
      </c>
      <c r="F28" s="59">
        <v>234886</v>
      </c>
      <c r="G28" s="59">
        <v>239624</v>
      </c>
      <c r="I28" s="16">
        <f t="shared" si="4"/>
        <v>303</v>
      </c>
      <c r="J28" s="16">
        <f t="shared" si="4"/>
        <v>122</v>
      </c>
      <c r="K28" s="16">
        <f t="shared" si="4"/>
        <v>886</v>
      </c>
      <c r="L28" s="16">
        <f t="shared" si="4"/>
        <v>624</v>
      </c>
      <c r="N28" s="2">
        <f t="shared" si="3"/>
        <v>378303</v>
      </c>
      <c r="O28" s="2">
        <f t="shared" si="3"/>
        <v>370122</v>
      </c>
      <c r="P28" s="2">
        <f t="shared" si="3"/>
        <v>234886</v>
      </c>
      <c r="Q28" s="2">
        <f t="shared" si="3"/>
        <v>239624</v>
      </c>
    </row>
    <row r="29" spans="1:17" ht="15" customHeight="1" thickBot="1">
      <c r="A29" s="137" t="s">
        <v>26</v>
      </c>
      <c r="B29" s="138"/>
      <c r="C29" s="57"/>
      <c r="D29" s="58">
        <v>9349879</v>
      </c>
      <c r="E29" s="58">
        <v>9656164</v>
      </c>
      <c r="F29" s="58">
        <v>9070352</v>
      </c>
      <c r="G29" s="58">
        <v>9203542</v>
      </c>
      <c r="I29" s="16">
        <f t="shared" si="4"/>
        <v>9879</v>
      </c>
      <c r="J29" s="16">
        <f t="shared" si="4"/>
        <v>6164</v>
      </c>
      <c r="K29" s="16">
        <f t="shared" si="4"/>
        <v>352</v>
      </c>
      <c r="L29" s="16">
        <f t="shared" si="4"/>
        <v>3542</v>
      </c>
      <c r="N29" s="2">
        <f t="shared" si="3"/>
        <v>9349879</v>
      </c>
      <c r="O29" s="2">
        <f t="shared" si="3"/>
        <v>9656164</v>
      </c>
      <c r="P29" s="2">
        <f t="shared" si="3"/>
        <v>9070352</v>
      </c>
      <c r="Q29" s="2">
        <f t="shared" si="3"/>
        <v>9203542</v>
      </c>
    </row>
    <row r="30" spans="1:17" ht="15" customHeight="1" thickBot="1">
      <c r="A30" s="137" t="s">
        <v>27</v>
      </c>
      <c r="B30" s="138"/>
      <c r="C30" s="57"/>
      <c r="D30" s="58">
        <v>5377457</v>
      </c>
      <c r="E30" s="58">
        <v>5330725</v>
      </c>
      <c r="F30" s="58">
        <v>4736890</v>
      </c>
      <c r="G30" s="58">
        <v>4541840</v>
      </c>
      <c r="I30" s="16">
        <f t="shared" si="4"/>
        <v>7457</v>
      </c>
      <c r="J30" s="16">
        <f t="shared" si="4"/>
        <v>725</v>
      </c>
      <c r="K30" s="16">
        <f t="shared" si="4"/>
        <v>6890</v>
      </c>
      <c r="L30" s="16">
        <f t="shared" si="4"/>
        <v>1840</v>
      </c>
      <c r="N30" s="2">
        <f t="shared" si="3"/>
        <v>5377457</v>
      </c>
      <c r="O30" s="2">
        <f t="shared" si="3"/>
        <v>5330725</v>
      </c>
      <c r="P30" s="2">
        <f t="shared" si="3"/>
        <v>4736890</v>
      </c>
      <c r="Q30" s="2">
        <f t="shared" si="3"/>
        <v>4541840</v>
      </c>
    </row>
    <row r="31" spans="1:17" ht="15" customHeight="1" thickBot="1">
      <c r="A31" s="127" t="s">
        <v>28</v>
      </c>
      <c r="B31" s="128"/>
      <c r="C31" s="57"/>
      <c r="D31" s="59">
        <v>1521849</v>
      </c>
      <c r="E31" s="59">
        <v>2177980</v>
      </c>
      <c r="F31" s="59">
        <v>1874446</v>
      </c>
      <c r="G31" s="59">
        <v>1972890</v>
      </c>
      <c r="I31" s="16">
        <f t="shared" si="4"/>
        <v>1849</v>
      </c>
      <c r="J31" s="16">
        <f t="shared" si="4"/>
        <v>7980</v>
      </c>
      <c r="K31" s="16">
        <f t="shared" si="4"/>
        <v>4446</v>
      </c>
      <c r="L31" s="16">
        <f t="shared" si="4"/>
        <v>2890</v>
      </c>
      <c r="N31" s="2">
        <f t="shared" si="3"/>
        <v>1521849</v>
      </c>
      <c r="O31" s="2">
        <f t="shared" si="3"/>
        <v>2177980</v>
      </c>
      <c r="P31" s="2">
        <f t="shared" si="3"/>
        <v>1874446</v>
      </c>
      <c r="Q31" s="2">
        <f t="shared" si="3"/>
        <v>1972890</v>
      </c>
    </row>
    <row r="32" spans="1:17" ht="15.75" customHeight="1" thickBot="1">
      <c r="A32" s="127" t="s">
        <v>29</v>
      </c>
      <c r="B32" s="128"/>
      <c r="C32" s="57"/>
      <c r="D32" s="59">
        <v>3855608</v>
      </c>
      <c r="E32" s="59">
        <v>3152745</v>
      </c>
      <c r="F32" s="59">
        <v>2862444</v>
      </c>
      <c r="G32" s="59">
        <v>2568950</v>
      </c>
      <c r="I32" s="16">
        <f t="shared" si="4"/>
        <v>5608</v>
      </c>
      <c r="J32" s="16">
        <f t="shared" si="4"/>
        <v>2745</v>
      </c>
      <c r="K32" s="16">
        <f t="shared" si="4"/>
        <v>2444</v>
      </c>
      <c r="L32" s="16">
        <f t="shared" si="4"/>
        <v>8950</v>
      </c>
      <c r="N32" s="2">
        <f t="shared" si="3"/>
        <v>3855608</v>
      </c>
      <c r="O32" s="2">
        <f t="shared" si="3"/>
        <v>3152745</v>
      </c>
      <c r="P32" s="2">
        <f t="shared" si="3"/>
        <v>2862444</v>
      </c>
      <c r="Q32" s="2">
        <f t="shared" si="3"/>
        <v>2568950</v>
      </c>
    </row>
    <row r="33" spans="1:18" ht="15" customHeight="1" thickBot="1">
      <c r="A33" s="137" t="s">
        <v>30</v>
      </c>
      <c r="B33" s="138"/>
      <c r="C33" s="57"/>
      <c r="D33" s="58">
        <v>3130771</v>
      </c>
      <c r="E33" s="58">
        <v>4325439</v>
      </c>
      <c r="F33" s="58">
        <v>4333462</v>
      </c>
      <c r="G33" s="58">
        <v>4661702</v>
      </c>
      <c r="I33" s="16">
        <f t="shared" si="4"/>
        <v>771</v>
      </c>
      <c r="J33" s="16">
        <f t="shared" si="4"/>
        <v>5439</v>
      </c>
      <c r="K33" s="16">
        <f t="shared" si="4"/>
        <v>3462</v>
      </c>
      <c r="L33" s="16">
        <f t="shared" si="4"/>
        <v>1702</v>
      </c>
      <c r="N33" s="2">
        <f t="shared" si="3"/>
        <v>3130771</v>
      </c>
      <c r="O33" s="2">
        <f t="shared" si="3"/>
        <v>4325439</v>
      </c>
      <c r="P33" s="2">
        <f t="shared" si="3"/>
        <v>4333462</v>
      </c>
      <c r="Q33" s="2">
        <f t="shared" si="3"/>
        <v>4661702</v>
      </c>
      <c r="R33" s="16"/>
    </row>
    <row r="34" spans="1:18" ht="30" customHeight="1" thickBot="1">
      <c r="A34" s="127" t="s">
        <v>31</v>
      </c>
      <c r="B34" s="128"/>
      <c r="C34" s="57"/>
      <c r="D34" s="59">
        <v>2558575</v>
      </c>
      <c r="E34" s="59">
        <v>2558575</v>
      </c>
      <c r="F34" s="59">
        <v>2814402</v>
      </c>
      <c r="G34" s="59">
        <v>2814402</v>
      </c>
      <c r="I34" s="16">
        <f t="shared" si="4"/>
        <v>8575</v>
      </c>
      <c r="J34" s="16">
        <f t="shared" si="4"/>
        <v>8575</v>
      </c>
      <c r="K34" s="16">
        <f t="shared" si="4"/>
        <v>4402</v>
      </c>
      <c r="L34" s="16">
        <f t="shared" si="4"/>
        <v>4402</v>
      </c>
      <c r="N34" s="2">
        <f t="shared" si="3"/>
        <v>2558575</v>
      </c>
      <c r="O34" s="2">
        <f t="shared" si="3"/>
        <v>2558575</v>
      </c>
      <c r="P34" s="2">
        <f t="shared" si="3"/>
        <v>2814402</v>
      </c>
      <c r="Q34" s="2">
        <f t="shared" si="3"/>
        <v>2814402</v>
      </c>
    </row>
    <row r="35" spans="1:18" ht="30" customHeight="1" thickBot="1">
      <c r="A35" s="127" t="s">
        <v>32</v>
      </c>
      <c r="B35" s="128"/>
      <c r="C35" s="57"/>
      <c r="D35" s="60"/>
      <c r="E35" s="60"/>
      <c r="F35" s="60"/>
      <c r="G35" s="60"/>
      <c r="I35" s="16" t="e">
        <f t="shared" si="4"/>
        <v>#VALUE!</v>
      </c>
      <c r="J35" s="16" t="e">
        <f t="shared" si="4"/>
        <v>#VALUE!</v>
      </c>
      <c r="K35" s="16" t="e">
        <f t="shared" si="4"/>
        <v>#VALUE!</v>
      </c>
      <c r="L35" s="16" t="e">
        <f t="shared" si="4"/>
        <v>#VALUE!</v>
      </c>
      <c r="N35" s="2">
        <f t="shared" si="3"/>
        <v>0</v>
      </c>
      <c r="O35" s="2">
        <f t="shared" si="3"/>
        <v>0</v>
      </c>
      <c r="P35" s="2">
        <f t="shared" si="3"/>
        <v>0</v>
      </c>
      <c r="Q35" s="2">
        <f t="shared" si="3"/>
        <v>0</v>
      </c>
    </row>
    <row r="36" spans="1:18" ht="37.5" customHeight="1" thickBot="1">
      <c r="A36" s="127" t="s">
        <v>33</v>
      </c>
      <c r="B36" s="128"/>
      <c r="C36" s="57"/>
      <c r="D36" s="59">
        <v>426453</v>
      </c>
      <c r="E36" s="59">
        <v>678409</v>
      </c>
      <c r="F36" s="59">
        <v>580537</v>
      </c>
      <c r="G36" s="59">
        <v>620280</v>
      </c>
      <c r="I36" s="16">
        <f t="shared" si="4"/>
        <v>453</v>
      </c>
      <c r="J36" s="16">
        <f t="shared" si="4"/>
        <v>409</v>
      </c>
      <c r="K36" s="16">
        <f t="shared" si="4"/>
        <v>537</v>
      </c>
      <c r="L36" s="16">
        <f t="shared" si="4"/>
        <v>280</v>
      </c>
      <c r="N36" s="2">
        <f t="shared" si="3"/>
        <v>426453</v>
      </c>
      <c r="O36" s="2">
        <f t="shared" si="3"/>
        <v>678409</v>
      </c>
      <c r="P36" s="2">
        <f t="shared" si="3"/>
        <v>580537</v>
      </c>
      <c r="Q36" s="2">
        <f t="shared" si="3"/>
        <v>620280</v>
      </c>
    </row>
    <row r="37" spans="1:18" ht="30" customHeight="1" thickBot="1">
      <c r="A37" s="137" t="s">
        <v>34</v>
      </c>
      <c r="B37" s="138"/>
      <c r="C37" s="57"/>
      <c r="D37" s="58">
        <v>841651</v>
      </c>
      <c r="E37" s="62"/>
      <c r="F37" s="62"/>
      <c r="G37" s="62"/>
      <c r="I37" s="16">
        <f t="shared" si="4"/>
        <v>651</v>
      </c>
      <c r="J37" s="16" t="e">
        <f t="shared" si="4"/>
        <v>#VALUE!</v>
      </c>
      <c r="K37" s="16" t="e">
        <f t="shared" si="4"/>
        <v>#VALUE!</v>
      </c>
      <c r="L37" s="16" t="e">
        <f t="shared" si="4"/>
        <v>#VALUE!</v>
      </c>
      <c r="N37" s="2">
        <f t="shared" si="3"/>
        <v>841651</v>
      </c>
      <c r="O37" s="2">
        <f t="shared" si="3"/>
        <v>0</v>
      </c>
      <c r="P37" s="2">
        <f t="shared" si="3"/>
        <v>0</v>
      </c>
      <c r="Q37" s="2">
        <f t="shared" si="3"/>
        <v>0</v>
      </c>
    </row>
    <row r="38" spans="1:18" ht="30" customHeight="1" thickBot="1">
      <c r="A38" s="137" t="s">
        <v>35</v>
      </c>
      <c r="B38" s="138"/>
      <c r="C38" s="57"/>
      <c r="D38" s="58">
        <v>9349879</v>
      </c>
      <c r="E38" s="58">
        <v>9656164</v>
      </c>
      <c r="F38" s="58">
        <v>9070352</v>
      </c>
      <c r="G38" s="58">
        <v>9203542</v>
      </c>
      <c r="I38" s="16">
        <f t="shared" si="4"/>
        <v>9879</v>
      </c>
      <c r="J38" s="16">
        <f t="shared" si="4"/>
        <v>6164</v>
      </c>
      <c r="K38" s="16">
        <f t="shared" si="4"/>
        <v>352</v>
      </c>
      <c r="L38" s="16">
        <f t="shared" si="4"/>
        <v>3542</v>
      </c>
      <c r="N38" s="2">
        <f t="shared" si="3"/>
        <v>9349879</v>
      </c>
      <c r="O38" s="2">
        <f t="shared" si="3"/>
        <v>9656164</v>
      </c>
      <c r="P38" s="2">
        <f t="shared" si="3"/>
        <v>9070352</v>
      </c>
      <c r="Q38" s="2">
        <f t="shared" si="3"/>
        <v>9203542</v>
      </c>
    </row>
    <row r="39" spans="1:18">
      <c r="A39" t="s">
        <v>1734</v>
      </c>
      <c r="B39"/>
      <c r="C39"/>
      <c r="D39"/>
      <c r="E39"/>
      <c r="F39"/>
      <c r="G39"/>
    </row>
  </sheetData>
  <mergeCells count="37">
    <mergeCell ref="A7:B7"/>
    <mergeCell ref="A1:C2"/>
    <mergeCell ref="A3:B3"/>
    <mergeCell ref="A4:B4"/>
    <mergeCell ref="A5:B5"/>
    <mergeCell ref="A6:B6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G17"/>
    <mergeCell ref="A18:C18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8:B38"/>
    <mergeCell ref="A32:B32"/>
    <mergeCell ref="A33:B33"/>
    <mergeCell ref="A34:B34"/>
    <mergeCell ref="A35:B35"/>
    <mergeCell ref="A36:B36"/>
    <mergeCell ref="A37:B37"/>
  </mergeCells>
  <pageMargins left="0.7" right="0.7" top="0.75" bottom="0.75" header="0.3" footer="0.3"/>
  <pageSetup orientation="portrait" horizontalDpi="3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workbookViewId="0">
      <pane xSplit="3" ySplit="1" topLeftCell="F2" activePane="bottomRight" state="frozen"/>
      <selection activeCell="K58" sqref="K58"/>
      <selection pane="topRight" activeCell="K58" sqref="K58"/>
      <selection pane="bottomLeft" activeCell="K58" sqref="K58"/>
      <selection pane="bottomRight" activeCell="K58" sqref="K58"/>
    </sheetView>
  </sheetViews>
  <sheetFormatPr defaultColWidth="8.85546875" defaultRowHeight="15"/>
  <cols>
    <col min="1" max="1" width="11.42578125" style="4" customWidth="1"/>
    <col min="2" max="3" width="8.85546875" style="4"/>
    <col min="4" max="6" width="15.42578125" style="4" bestFit="1" customWidth="1"/>
    <col min="7" max="7" width="16.140625" style="4" bestFit="1" customWidth="1"/>
    <col min="8" max="8" width="12.85546875" style="15" customWidth="1"/>
    <col min="9" max="9" width="11.42578125" style="15" customWidth="1"/>
    <col min="10" max="10" width="8.85546875" style="15"/>
    <col min="11" max="11" width="16.140625" style="15" customWidth="1"/>
    <col min="12" max="14" width="15.42578125" style="15" bestFit="1" customWidth="1"/>
    <col min="15" max="15" width="8.85546875" style="15"/>
    <col min="16" max="19" width="13.140625" style="1" bestFit="1" customWidth="1"/>
    <col min="20" max="23" width="12.140625" style="1" bestFit="1" customWidth="1"/>
    <col min="24" max="24" width="8.85546875" style="15"/>
    <col min="25" max="32" width="14.140625" style="15" bestFit="1" customWidth="1"/>
    <col min="33" max="16384" width="8.85546875" style="15"/>
  </cols>
  <sheetData>
    <row r="1" spans="1:32" ht="49.5" customHeight="1">
      <c r="A1" s="129" t="s">
        <v>0</v>
      </c>
      <c r="B1" s="130"/>
      <c r="C1" s="131"/>
      <c r="D1" s="55" t="s">
        <v>1424</v>
      </c>
      <c r="E1" s="55" t="s">
        <v>1573</v>
      </c>
      <c r="F1" s="55" t="s">
        <v>1611</v>
      </c>
      <c r="G1" s="55" t="s">
        <v>1612</v>
      </c>
      <c r="H1" s="143" t="s">
        <v>0</v>
      </c>
      <c r="I1" s="130"/>
      <c r="J1" s="131"/>
      <c r="K1" s="55" t="s">
        <v>1425</v>
      </c>
      <c r="L1" s="55" t="s">
        <v>1421</v>
      </c>
      <c r="M1" s="55" t="s">
        <v>1422</v>
      </c>
      <c r="N1" s="55" t="s">
        <v>1423</v>
      </c>
      <c r="P1" s="1" t="str">
        <f>REPLACE(D1,11,27,"")</f>
        <v>Quý 3/2017</v>
      </c>
      <c r="Q1" s="1" t="str">
        <f>REPLACE(E1,11,27,"")</f>
        <v>Quý 4/2017</v>
      </c>
      <c r="R1" s="1" t="str">
        <f>REPLACE(F1,11,27,"")</f>
        <v>Quý 1/2018</v>
      </c>
      <c r="S1" s="1" t="str">
        <f>REPLACE(G1,11,27,"")</f>
        <v>Quý 2/2018</v>
      </c>
      <c r="T1" s="1" t="str">
        <f>REPLACE(K1,11,27,"")</f>
        <v>Quý 3/2016</v>
      </c>
      <c r="U1" s="1" t="str">
        <f>REPLACE(L1,11,27,"")</f>
        <v>Quý 4/2016</v>
      </c>
      <c r="V1" s="1" t="str">
        <f>REPLACE(M1,11,27,"")</f>
        <v>Quý 1/2017</v>
      </c>
      <c r="W1" s="1" t="str">
        <f>REPLACE(N1,11,27,"")</f>
        <v>Quý 2/2017</v>
      </c>
      <c r="Y1" s="3" t="str">
        <f>T1</f>
        <v>Quý 3/2016</v>
      </c>
      <c r="Z1" s="3" t="str">
        <f>U1</f>
        <v>Quý 4/2016</v>
      </c>
      <c r="AA1" s="3" t="str">
        <f>V1</f>
        <v>Quý 1/2017</v>
      </c>
      <c r="AB1" s="3" t="str">
        <f>W1</f>
        <v>Quý 2/2017</v>
      </c>
      <c r="AC1" s="3" t="str">
        <f>P1</f>
        <v>Quý 3/2017</v>
      </c>
      <c r="AD1" s="3" t="str">
        <f>Q1</f>
        <v>Quý 4/2017</v>
      </c>
      <c r="AE1" s="3" t="str">
        <f>R1</f>
        <v>Quý 1/2018</v>
      </c>
      <c r="AF1" s="3" t="str">
        <f>S1</f>
        <v>Quý 2/2018</v>
      </c>
    </row>
    <row r="2" spans="1:32" ht="49.5" customHeight="1" thickBot="1">
      <c r="A2" s="132"/>
      <c r="B2" s="133"/>
      <c r="C2" s="134"/>
      <c r="D2" s="56" t="s">
        <v>1670</v>
      </c>
      <c r="E2" s="56" t="s">
        <v>1671</v>
      </c>
      <c r="F2" s="56" t="s">
        <v>1672</v>
      </c>
      <c r="G2" s="56" t="s">
        <v>1669</v>
      </c>
      <c r="H2" s="144"/>
      <c r="I2" s="133"/>
      <c r="J2" s="134"/>
      <c r="K2" s="56" t="s">
        <v>1670</v>
      </c>
      <c r="L2" s="56" t="s">
        <v>1671</v>
      </c>
      <c r="M2" s="56" t="s">
        <v>1672</v>
      </c>
      <c r="N2" s="56" t="s">
        <v>1669</v>
      </c>
      <c r="Y2" s="3"/>
      <c r="Z2" s="3"/>
      <c r="AA2" s="3"/>
      <c r="AB2" s="3"/>
      <c r="AC2" s="3"/>
      <c r="AD2" s="3"/>
      <c r="AE2" s="3"/>
      <c r="AF2" s="3"/>
    </row>
    <row r="3" spans="1:32" ht="61.5" customHeight="1" thickBot="1">
      <c r="A3" s="135" t="s">
        <v>1</v>
      </c>
      <c r="B3" s="136"/>
      <c r="C3" s="57"/>
      <c r="D3" s="63">
        <v>1424790</v>
      </c>
      <c r="E3" s="63">
        <v>1681438</v>
      </c>
      <c r="F3" s="63">
        <v>1782251</v>
      </c>
      <c r="G3" s="63">
        <v>1998985</v>
      </c>
      <c r="H3" s="135" t="s">
        <v>1</v>
      </c>
      <c r="I3" s="136"/>
      <c r="J3" s="57"/>
      <c r="K3" s="58">
        <v>1602141</v>
      </c>
      <c r="L3" s="58">
        <v>1917783</v>
      </c>
      <c r="M3" s="58">
        <v>1652047</v>
      </c>
      <c r="N3" s="58">
        <v>1368928</v>
      </c>
      <c r="P3" s="2">
        <f>REPLACE(D3,1,3,"")/1</f>
        <v>4790</v>
      </c>
      <c r="Q3" s="2">
        <f t="shared" ref="Q3:S16" si="0">REPLACE(E3,1,3,"")/1</f>
        <v>1438</v>
      </c>
      <c r="R3" s="2">
        <f t="shared" si="0"/>
        <v>2251</v>
      </c>
      <c r="S3" s="2">
        <f t="shared" si="0"/>
        <v>8985</v>
      </c>
      <c r="T3" s="2">
        <f>REPLACE(K3,1,3,"")/1</f>
        <v>2141</v>
      </c>
      <c r="U3" s="2">
        <f t="shared" ref="U3:W16" si="1">REPLACE(L3,1,3,"")/1</f>
        <v>7783</v>
      </c>
      <c r="V3" s="2">
        <f t="shared" si="1"/>
        <v>2047</v>
      </c>
      <c r="W3" s="2">
        <f t="shared" si="1"/>
        <v>8928</v>
      </c>
      <c r="Y3" s="3">
        <f>K3</f>
        <v>1602141</v>
      </c>
      <c r="Z3" s="3">
        <f t="shared" ref="Z3:AB17" si="2">L3</f>
        <v>1917783</v>
      </c>
      <c r="AA3" s="3">
        <f t="shared" si="2"/>
        <v>1652047</v>
      </c>
      <c r="AB3" s="3">
        <f t="shared" si="2"/>
        <v>1368928</v>
      </c>
      <c r="AC3" s="3">
        <f>D3</f>
        <v>1424790</v>
      </c>
      <c r="AD3" s="3">
        <f t="shared" ref="AD3:AF17" si="3">E3</f>
        <v>1681438</v>
      </c>
      <c r="AE3" s="3">
        <f t="shared" si="3"/>
        <v>1782251</v>
      </c>
      <c r="AF3" s="3">
        <f t="shared" si="3"/>
        <v>1998985</v>
      </c>
    </row>
    <row r="4" spans="1:32" ht="15" customHeight="1" thickBot="1">
      <c r="A4" s="127" t="s">
        <v>2</v>
      </c>
      <c r="B4" s="128"/>
      <c r="C4" s="57"/>
      <c r="D4" s="64">
        <v>1244156</v>
      </c>
      <c r="E4" s="64">
        <v>1367386</v>
      </c>
      <c r="F4" s="64">
        <v>1551594</v>
      </c>
      <c r="G4" s="64">
        <v>1806474</v>
      </c>
      <c r="H4" s="127" t="s">
        <v>2</v>
      </c>
      <c r="I4" s="128"/>
      <c r="J4" s="57"/>
      <c r="K4" s="59">
        <v>1416913</v>
      </c>
      <c r="L4" s="59">
        <v>1714463</v>
      </c>
      <c r="M4" s="59">
        <v>1464684</v>
      </c>
      <c r="N4" s="59">
        <v>1243770</v>
      </c>
      <c r="P4" s="2">
        <f t="shared" ref="P4:P16" si="4">REPLACE(D4,1,3,"")/1</f>
        <v>4156</v>
      </c>
      <c r="Q4" s="2">
        <f t="shared" si="0"/>
        <v>7386</v>
      </c>
      <c r="R4" s="2">
        <f t="shared" si="0"/>
        <v>1594</v>
      </c>
      <c r="S4" s="2">
        <f t="shared" si="0"/>
        <v>6474</v>
      </c>
      <c r="T4" s="2">
        <f t="shared" ref="T4:U16" si="5">REPLACE(K4,1,3,"")/1</f>
        <v>6913</v>
      </c>
      <c r="U4" s="2">
        <f t="shared" si="5"/>
        <v>4463</v>
      </c>
      <c r="V4" s="2">
        <f t="shared" si="1"/>
        <v>4684</v>
      </c>
      <c r="W4" s="2">
        <f t="shared" si="1"/>
        <v>3770</v>
      </c>
      <c r="Y4" s="3">
        <f t="shared" ref="Y4:AB38" si="6">K4</f>
        <v>1416913</v>
      </c>
      <c r="Z4" s="3">
        <f t="shared" si="2"/>
        <v>1714463</v>
      </c>
      <c r="AA4" s="3">
        <f t="shared" si="2"/>
        <v>1464684</v>
      </c>
      <c r="AB4" s="3">
        <f t="shared" si="2"/>
        <v>1243770</v>
      </c>
      <c r="AC4" s="3">
        <f t="shared" ref="AC4:AF38" si="7">D4</f>
        <v>1244156</v>
      </c>
      <c r="AD4" s="3">
        <f t="shared" si="3"/>
        <v>1367386</v>
      </c>
      <c r="AE4" s="3">
        <f t="shared" si="3"/>
        <v>1551594</v>
      </c>
      <c r="AF4" s="3">
        <f t="shared" si="3"/>
        <v>1806474</v>
      </c>
    </row>
    <row r="5" spans="1:32" ht="61.5" customHeight="1" thickBot="1">
      <c r="A5" s="137" t="s">
        <v>3</v>
      </c>
      <c r="B5" s="138"/>
      <c r="C5" s="57"/>
      <c r="D5" s="63">
        <v>180634</v>
      </c>
      <c r="E5" s="63">
        <v>314052</v>
      </c>
      <c r="F5" s="63">
        <v>230657</v>
      </c>
      <c r="G5" s="63">
        <v>192511</v>
      </c>
      <c r="H5" s="137" t="s">
        <v>3</v>
      </c>
      <c r="I5" s="138"/>
      <c r="J5" s="57"/>
      <c r="K5" s="58">
        <v>185229</v>
      </c>
      <c r="L5" s="58">
        <v>203320</v>
      </c>
      <c r="M5" s="58">
        <v>187363</v>
      </c>
      <c r="N5" s="58">
        <v>125158</v>
      </c>
      <c r="P5" s="2">
        <f t="shared" si="4"/>
        <v>634</v>
      </c>
      <c r="Q5" s="2">
        <f t="shared" si="0"/>
        <v>52</v>
      </c>
      <c r="R5" s="2">
        <f t="shared" si="0"/>
        <v>657</v>
      </c>
      <c r="S5" s="2">
        <f t="shared" si="0"/>
        <v>511</v>
      </c>
      <c r="T5" s="2">
        <f t="shared" si="5"/>
        <v>229</v>
      </c>
      <c r="U5" s="2">
        <f t="shared" si="1"/>
        <v>320</v>
      </c>
      <c r="V5" s="2">
        <f t="shared" si="1"/>
        <v>363</v>
      </c>
      <c r="W5" s="2">
        <f t="shared" si="1"/>
        <v>158</v>
      </c>
      <c r="Y5" s="3">
        <f t="shared" si="6"/>
        <v>185229</v>
      </c>
      <c r="Z5" s="3">
        <f t="shared" si="2"/>
        <v>203320</v>
      </c>
      <c r="AA5" s="3">
        <f t="shared" si="2"/>
        <v>187363</v>
      </c>
      <c r="AB5" s="3">
        <f t="shared" si="2"/>
        <v>125158</v>
      </c>
      <c r="AC5" s="3">
        <f t="shared" si="7"/>
        <v>180634</v>
      </c>
      <c r="AD5" s="3">
        <f t="shared" si="3"/>
        <v>314052</v>
      </c>
      <c r="AE5" s="3">
        <f t="shared" si="3"/>
        <v>230657</v>
      </c>
      <c r="AF5" s="3">
        <f t="shared" si="3"/>
        <v>192511</v>
      </c>
    </row>
    <row r="6" spans="1:32" ht="37.5" customHeight="1" thickBot="1">
      <c r="A6" s="127" t="s">
        <v>4</v>
      </c>
      <c r="B6" s="128"/>
      <c r="C6" s="57"/>
      <c r="D6" s="64">
        <v>38293</v>
      </c>
      <c r="E6" s="64">
        <v>51578</v>
      </c>
      <c r="F6" s="64">
        <v>34108</v>
      </c>
      <c r="G6" s="64">
        <v>81426</v>
      </c>
      <c r="H6" s="127" t="s">
        <v>4</v>
      </c>
      <c r="I6" s="128"/>
      <c r="J6" s="57"/>
      <c r="K6" s="59">
        <v>35559</v>
      </c>
      <c r="L6" s="59">
        <v>46963</v>
      </c>
      <c r="M6" s="59">
        <v>54352</v>
      </c>
      <c r="N6" s="59">
        <v>42327</v>
      </c>
      <c r="P6" s="2">
        <f t="shared" si="4"/>
        <v>93</v>
      </c>
      <c r="Q6" s="2">
        <f t="shared" si="0"/>
        <v>78</v>
      </c>
      <c r="R6" s="2">
        <f t="shared" si="0"/>
        <v>8</v>
      </c>
      <c r="S6" s="2">
        <f t="shared" si="0"/>
        <v>26</v>
      </c>
      <c r="T6" s="2">
        <f t="shared" si="5"/>
        <v>59</v>
      </c>
      <c r="U6" s="2">
        <f t="shared" si="1"/>
        <v>63</v>
      </c>
      <c r="V6" s="2">
        <f t="shared" si="1"/>
        <v>52</v>
      </c>
      <c r="W6" s="2">
        <f t="shared" si="1"/>
        <v>27</v>
      </c>
      <c r="Y6" s="3">
        <f t="shared" si="6"/>
        <v>35559</v>
      </c>
      <c r="Z6" s="3">
        <f t="shared" si="2"/>
        <v>46963</v>
      </c>
      <c r="AA6" s="3">
        <f t="shared" si="2"/>
        <v>54352</v>
      </c>
      <c r="AB6" s="3">
        <f t="shared" si="2"/>
        <v>42327</v>
      </c>
      <c r="AC6" s="3">
        <f t="shared" si="7"/>
        <v>38293</v>
      </c>
      <c r="AD6" s="3">
        <f t="shared" si="3"/>
        <v>51578</v>
      </c>
      <c r="AE6" s="3">
        <f t="shared" si="3"/>
        <v>34108</v>
      </c>
      <c r="AF6" s="3">
        <f t="shared" si="3"/>
        <v>81426</v>
      </c>
    </row>
    <row r="7" spans="1:32" ht="15" customHeight="1" thickBot="1">
      <c r="A7" s="127" t="s">
        <v>5</v>
      </c>
      <c r="B7" s="128"/>
      <c r="C7" s="57"/>
      <c r="D7" s="64">
        <v>41753</v>
      </c>
      <c r="E7" s="64">
        <v>40792</v>
      </c>
      <c r="F7" s="64">
        <v>37955</v>
      </c>
      <c r="G7" s="64">
        <v>35055</v>
      </c>
      <c r="H7" s="127" t="s">
        <v>5</v>
      </c>
      <c r="I7" s="128"/>
      <c r="J7" s="57"/>
      <c r="K7" s="59">
        <v>31153</v>
      </c>
      <c r="L7" s="59">
        <v>54355</v>
      </c>
      <c r="M7" s="59">
        <v>39185</v>
      </c>
      <c r="N7" s="59">
        <v>38029</v>
      </c>
      <c r="P7" s="2">
        <f t="shared" si="4"/>
        <v>53</v>
      </c>
      <c r="Q7" s="2">
        <f t="shared" si="0"/>
        <v>92</v>
      </c>
      <c r="R7" s="2">
        <f t="shared" si="0"/>
        <v>55</v>
      </c>
      <c r="S7" s="2">
        <f t="shared" si="0"/>
        <v>55</v>
      </c>
      <c r="T7" s="2">
        <f t="shared" si="5"/>
        <v>53</v>
      </c>
      <c r="U7" s="2">
        <f t="shared" si="1"/>
        <v>55</v>
      </c>
      <c r="V7" s="2">
        <f t="shared" si="1"/>
        <v>85</v>
      </c>
      <c r="W7" s="2">
        <f t="shared" si="1"/>
        <v>29</v>
      </c>
      <c r="Y7" s="3">
        <f t="shared" si="6"/>
        <v>31153</v>
      </c>
      <c r="Z7" s="3">
        <f t="shared" si="2"/>
        <v>54355</v>
      </c>
      <c r="AA7" s="3">
        <f t="shared" si="2"/>
        <v>39185</v>
      </c>
      <c r="AB7" s="3">
        <f t="shared" si="2"/>
        <v>38029</v>
      </c>
      <c r="AC7" s="3">
        <f t="shared" si="7"/>
        <v>41753</v>
      </c>
      <c r="AD7" s="3">
        <f t="shared" si="3"/>
        <v>40792</v>
      </c>
      <c r="AE7" s="3">
        <f t="shared" si="3"/>
        <v>37955</v>
      </c>
      <c r="AF7" s="3">
        <f t="shared" si="3"/>
        <v>35055</v>
      </c>
    </row>
    <row r="8" spans="1:32" ht="15.75" customHeight="1" thickBot="1">
      <c r="A8" s="127" t="s">
        <v>6</v>
      </c>
      <c r="B8" s="128"/>
      <c r="C8" s="57"/>
      <c r="D8" s="64">
        <v>1054</v>
      </c>
      <c r="E8" s="64">
        <v>4498</v>
      </c>
      <c r="F8" s="64">
        <v>1999</v>
      </c>
      <c r="G8" s="64">
        <v>1492</v>
      </c>
      <c r="H8" s="127" t="s">
        <v>6</v>
      </c>
      <c r="I8" s="128"/>
      <c r="J8" s="57"/>
      <c r="K8" s="59">
        <v>1828</v>
      </c>
      <c r="L8" s="59">
        <v>3316</v>
      </c>
      <c r="M8" s="59">
        <v>1263</v>
      </c>
      <c r="N8" s="59">
        <v>1787</v>
      </c>
      <c r="P8" s="2">
        <f t="shared" si="4"/>
        <v>4</v>
      </c>
      <c r="Q8" s="2">
        <f t="shared" si="0"/>
        <v>8</v>
      </c>
      <c r="R8" s="2">
        <f t="shared" si="0"/>
        <v>9</v>
      </c>
      <c r="S8" s="2">
        <f t="shared" si="0"/>
        <v>2</v>
      </c>
      <c r="T8" s="2">
        <f t="shared" si="5"/>
        <v>8</v>
      </c>
      <c r="U8" s="2">
        <f t="shared" si="1"/>
        <v>6</v>
      </c>
      <c r="V8" s="2">
        <f t="shared" si="1"/>
        <v>3</v>
      </c>
      <c r="W8" s="2">
        <f t="shared" si="1"/>
        <v>7</v>
      </c>
      <c r="Y8" s="3">
        <f t="shared" si="6"/>
        <v>1828</v>
      </c>
      <c r="Z8" s="3">
        <f t="shared" si="2"/>
        <v>3316</v>
      </c>
      <c r="AA8" s="3">
        <f t="shared" si="2"/>
        <v>1263</v>
      </c>
      <c r="AB8" s="3">
        <f t="shared" si="2"/>
        <v>1787</v>
      </c>
      <c r="AC8" s="3">
        <f t="shared" si="7"/>
        <v>1054</v>
      </c>
      <c r="AD8" s="3">
        <f t="shared" si="3"/>
        <v>4498</v>
      </c>
      <c r="AE8" s="3">
        <f t="shared" si="3"/>
        <v>1999</v>
      </c>
      <c r="AF8" s="3">
        <f t="shared" si="3"/>
        <v>1492</v>
      </c>
    </row>
    <row r="9" spans="1:32" ht="37.5" customHeight="1" thickBot="1">
      <c r="A9" s="127" t="s">
        <v>7</v>
      </c>
      <c r="B9" s="128"/>
      <c r="C9" s="57"/>
      <c r="D9" s="64">
        <v>47349</v>
      </c>
      <c r="E9" s="64">
        <v>71617</v>
      </c>
      <c r="F9" s="64">
        <v>43173</v>
      </c>
      <c r="G9" s="64">
        <v>55833</v>
      </c>
      <c r="H9" s="127" t="s">
        <v>7</v>
      </c>
      <c r="I9" s="128"/>
      <c r="J9" s="57"/>
      <c r="K9" s="59">
        <v>56918</v>
      </c>
      <c r="L9" s="59">
        <v>57783</v>
      </c>
      <c r="M9" s="59">
        <v>47063</v>
      </c>
      <c r="N9" s="59">
        <v>68143</v>
      </c>
      <c r="P9" s="2">
        <f t="shared" si="4"/>
        <v>49</v>
      </c>
      <c r="Q9" s="2">
        <f t="shared" si="0"/>
        <v>17</v>
      </c>
      <c r="R9" s="2">
        <f t="shared" si="0"/>
        <v>73</v>
      </c>
      <c r="S9" s="2">
        <f t="shared" si="0"/>
        <v>33</v>
      </c>
      <c r="T9" s="2">
        <f t="shared" si="5"/>
        <v>18</v>
      </c>
      <c r="U9" s="2">
        <f t="shared" si="1"/>
        <v>83</v>
      </c>
      <c r="V9" s="2">
        <f t="shared" si="1"/>
        <v>63</v>
      </c>
      <c r="W9" s="2">
        <f t="shared" si="1"/>
        <v>43</v>
      </c>
      <c r="Y9" s="3">
        <f t="shared" si="6"/>
        <v>56918</v>
      </c>
      <c r="Z9" s="3">
        <f t="shared" si="2"/>
        <v>57783</v>
      </c>
      <c r="AA9" s="3">
        <f t="shared" si="2"/>
        <v>47063</v>
      </c>
      <c r="AB9" s="3">
        <f t="shared" si="2"/>
        <v>68143</v>
      </c>
      <c r="AC9" s="3">
        <f t="shared" si="7"/>
        <v>47349</v>
      </c>
      <c r="AD9" s="3">
        <f t="shared" si="3"/>
        <v>71617</v>
      </c>
      <c r="AE9" s="3">
        <f t="shared" si="3"/>
        <v>43173</v>
      </c>
      <c r="AF9" s="3">
        <f t="shared" si="3"/>
        <v>55833</v>
      </c>
    </row>
    <row r="10" spans="1:32" ht="61.5" customHeight="1" thickBot="1">
      <c r="A10" s="137" t="s">
        <v>8</v>
      </c>
      <c r="B10" s="138"/>
      <c r="C10" s="57"/>
      <c r="D10" s="63">
        <v>128772</v>
      </c>
      <c r="E10" s="63">
        <v>248723</v>
      </c>
      <c r="F10" s="63">
        <v>181637</v>
      </c>
      <c r="G10" s="63">
        <v>187650</v>
      </c>
      <c r="H10" s="137" t="s">
        <v>8</v>
      </c>
      <c r="I10" s="138"/>
      <c r="J10" s="57"/>
      <c r="K10" s="58">
        <v>130889</v>
      </c>
      <c r="L10" s="58">
        <v>134829</v>
      </c>
      <c r="M10" s="58">
        <v>154204</v>
      </c>
      <c r="N10" s="58">
        <v>59525</v>
      </c>
      <c r="P10" s="2">
        <f t="shared" si="4"/>
        <v>772</v>
      </c>
      <c r="Q10" s="2">
        <f t="shared" si="0"/>
        <v>723</v>
      </c>
      <c r="R10" s="2">
        <f t="shared" si="0"/>
        <v>637</v>
      </c>
      <c r="S10" s="2">
        <f t="shared" si="0"/>
        <v>650</v>
      </c>
      <c r="T10" s="2">
        <f t="shared" si="5"/>
        <v>889</v>
      </c>
      <c r="U10" s="2">
        <f t="shared" si="1"/>
        <v>829</v>
      </c>
      <c r="V10" s="2">
        <f t="shared" si="1"/>
        <v>204</v>
      </c>
      <c r="W10" s="2">
        <f t="shared" si="1"/>
        <v>25</v>
      </c>
      <c r="Y10" s="3">
        <f t="shared" si="6"/>
        <v>130889</v>
      </c>
      <c r="Z10" s="3">
        <f t="shared" si="2"/>
        <v>134829</v>
      </c>
      <c r="AA10" s="3">
        <f t="shared" si="2"/>
        <v>154204</v>
      </c>
      <c r="AB10" s="3">
        <f t="shared" si="2"/>
        <v>59525</v>
      </c>
      <c r="AC10" s="3">
        <f t="shared" si="7"/>
        <v>128772</v>
      </c>
      <c r="AD10" s="3">
        <f t="shared" si="3"/>
        <v>248723</v>
      </c>
      <c r="AE10" s="3">
        <f t="shared" si="3"/>
        <v>181637</v>
      </c>
      <c r="AF10" s="3">
        <f t="shared" si="3"/>
        <v>187650</v>
      </c>
    </row>
    <row r="11" spans="1:32" ht="15" customHeight="1" thickBot="1">
      <c r="A11" s="127" t="s">
        <v>9</v>
      </c>
      <c r="B11" s="128"/>
      <c r="C11" s="57"/>
      <c r="D11" s="64">
        <v>3081</v>
      </c>
      <c r="E11" s="64">
        <v>8947</v>
      </c>
      <c r="F11" s="64">
        <v>5255</v>
      </c>
      <c r="G11" s="64">
        <v>82675</v>
      </c>
      <c r="H11" s="127" t="s">
        <v>9</v>
      </c>
      <c r="I11" s="128"/>
      <c r="J11" s="57"/>
      <c r="K11" s="59">
        <v>10930</v>
      </c>
      <c r="L11" s="59">
        <v>4897</v>
      </c>
      <c r="M11" s="59">
        <v>2051</v>
      </c>
      <c r="N11" s="59">
        <v>13523</v>
      </c>
      <c r="P11" s="2">
        <f t="shared" si="4"/>
        <v>1</v>
      </c>
      <c r="Q11" s="2">
        <f t="shared" si="0"/>
        <v>7</v>
      </c>
      <c r="R11" s="2">
        <f t="shared" si="0"/>
        <v>5</v>
      </c>
      <c r="S11" s="2">
        <f t="shared" si="0"/>
        <v>75</v>
      </c>
      <c r="T11" s="2">
        <f t="shared" si="5"/>
        <v>30</v>
      </c>
      <c r="U11" s="2">
        <f t="shared" si="1"/>
        <v>7</v>
      </c>
      <c r="V11" s="2">
        <f t="shared" si="1"/>
        <v>1</v>
      </c>
      <c r="W11" s="2">
        <f t="shared" si="1"/>
        <v>23</v>
      </c>
      <c r="Y11" s="3">
        <f t="shared" si="6"/>
        <v>10930</v>
      </c>
      <c r="Z11" s="3">
        <f t="shared" si="2"/>
        <v>4897</v>
      </c>
      <c r="AA11" s="3">
        <f t="shared" si="2"/>
        <v>2051</v>
      </c>
      <c r="AB11" s="3">
        <f t="shared" si="2"/>
        <v>13523</v>
      </c>
      <c r="AC11" s="3">
        <f t="shared" si="7"/>
        <v>3081</v>
      </c>
      <c r="AD11" s="3">
        <f t="shared" si="3"/>
        <v>8947</v>
      </c>
      <c r="AE11" s="3">
        <f t="shared" si="3"/>
        <v>5255</v>
      </c>
      <c r="AF11" s="3">
        <f t="shared" si="3"/>
        <v>82675</v>
      </c>
    </row>
    <row r="12" spans="1:32" ht="45" customHeight="1" thickBot="1">
      <c r="A12" s="127" t="s">
        <v>10</v>
      </c>
      <c r="B12" s="128"/>
      <c r="C12" s="57"/>
      <c r="D12" s="64">
        <v>7493</v>
      </c>
      <c r="E12" s="64">
        <v>6840</v>
      </c>
      <c r="F12" s="64">
        <v>8994</v>
      </c>
      <c r="G12" s="65"/>
      <c r="H12" s="127" t="s">
        <v>10</v>
      </c>
      <c r="I12" s="128"/>
      <c r="J12" s="57"/>
      <c r="K12" s="59">
        <v>7761</v>
      </c>
      <c r="L12" s="59">
        <v>7802</v>
      </c>
      <c r="M12" s="59">
        <v>6609</v>
      </c>
      <c r="N12" s="59">
        <v>5989</v>
      </c>
      <c r="P12" s="2">
        <f t="shared" si="4"/>
        <v>3</v>
      </c>
      <c r="Q12" s="2">
        <f t="shared" si="0"/>
        <v>0</v>
      </c>
      <c r="R12" s="2">
        <f t="shared" si="0"/>
        <v>4</v>
      </c>
      <c r="S12" s="2" t="e">
        <f t="shared" si="0"/>
        <v>#VALUE!</v>
      </c>
      <c r="T12" s="2">
        <f t="shared" si="5"/>
        <v>1</v>
      </c>
      <c r="U12" s="2">
        <f t="shared" si="1"/>
        <v>2</v>
      </c>
      <c r="V12" s="2">
        <f t="shared" si="1"/>
        <v>9</v>
      </c>
      <c r="W12" s="2">
        <f t="shared" si="1"/>
        <v>9</v>
      </c>
      <c r="Y12" s="3">
        <f t="shared" si="6"/>
        <v>7761</v>
      </c>
      <c r="Z12" s="3">
        <f t="shared" si="2"/>
        <v>7802</v>
      </c>
      <c r="AA12" s="3">
        <f t="shared" si="2"/>
        <v>6609</v>
      </c>
      <c r="AB12" s="3">
        <f t="shared" si="2"/>
        <v>5989</v>
      </c>
      <c r="AC12" s="3">
        <f t="shared" si="7"/>
        <v>7493</v>
      </c>
      <c r="AD12" s="3">
        <f t="shared" si="3"/>
        <v>6840</v>
      </c>
      <c r="AE12" s="3">
        <f t="shared" si="3"/>
        <v>8994</v>
      </c>
      <c r="AF12" s="3">
        <f t="shared" si="3"/>
        <v>0</v>
      </c>
    </row>
    <row r="13" spans="1:32" ht="37.5" customHeight="1" thickBot="1">
      <c r="A13" s="137" t="s">
        <v>11</v>
      </c>
      <c r="B13" s="138"/>
      <c r="C13" s="57"/>
      <c r="D13" s="63">
        <v>139346</v>
      </c>
      <c r="E13" s="63">
        <v>264510</v>
      </c>
      <c r="F13" s="63">
        <v>195886</v>
      </c>
      <c r="G13" s="63">
        <v>270324</v>
      </c>
      <c r="H13" s="137" t="s">
        <v>11</v>
      </c>
      <c r="I13" s="138"/>
      <c r="J13" s="57"/>
      <c r="K13" s="58">
        <v>149579</v>
      </c>
      <c r="L13" s="58">
        <v>147528</v>
      </c>
      <c r="M13" s="58">
        <v>162864</v>
      </c>
      <c r="N13" s="58">
        <v>79038</v>
      </c>
      <c r="P13" s="2">
        <f t="shared" si="4"/>
        <v>346</v>
      </c>
      <c r="Q13" s="2">
        <f t="shared" si="0"/>
        <v>510</v>
      </c>
      <c r="R13" s="2">
        <f t="shared" si="0"/>
        <v>886</v>
      </c>
      <c r="S13" s="2">
        <f t="shared" si="0"/>
        <v>324</v>
      </c>
      <c r="T13" s="2">
        <f t="shared" si="5"/>
        <v>579</v>
      </c>
      <c r="U13" s="2">
        <f t="shared" si="1"/>
        <v>528</v>
      </c>
      <c r="V13" s="2">
        <f t="shared" si="1"/>
        <v>864</v>
      </c>
      <c r="W13" s="2">
        <f t="shared" si="1"/>
        <v>38</v>
      </c>
      <c r="Y13" s="3">
        <f t="shared" si="6"/>
        <v>149579</v>
      </c>
      <c r="Z13" s="3">
        <f t="shared" si="2"/>
        <v>147528</v>
      </c>
      <c r="AA13" s="3">
        <f t="shared" si="2"/>
        <v>162864</v>
      </c>
      <c r="AB13" s="3">
        <f t="shared" si="2"/>
        <v>79038</v>
      </c>
      <c r="AC13" s="3">
        <f t="shared" si="7"/>
        <v>139346</v>
      </c>
      <c r="AD13" s="3">
        <f t="shared" si="3"/>
        <v>264510</v>
      </c>
      <c r="AE13" s="3">
        <f t="shared" si="3"/>
        <v>195886</v>
      </c>
      <c r="AF13" s="3">
        <f t="shared" si="3"/>
        <v>270324</v>
      </c>
    </row>
    <row r="14" spans="1:32" ht="49.5" customHeight="1" thickBot="1">
      <c r="A14" s="137" t="s">
        <v>12</v>
      </c>
      <c r="B14" s="138"/>
      <c r="C14" s="57"/>
      <c r="D14" s="63">
        <v>117927</v>
      </c>
      <c r="E14" s="63">
        <v>186858</v>
      </c>
      <c r="F14" s="63">
        <v>149899</v>
      </c>
      <c r="G14" s="63">
        <v>229671</v>
      </c>
      <c r="H14" s="137" t="s">
        <v>12</v>
      </c>
      <c r="I14" s="138"/>
      <c r="J14" s="57"/>
      <c r="K14" s="58">
        <v>126571</v>
      </c>
      <c r="L14" s="58">
        <v>106268</v>
      </c>
      <c r="M14" s="58">
        <v>126568</v>
      </c>
      <c r="N14" s="58">
        <v>62532</v>
      </c>
      <c r="P14" s="2">
        <f t="shared" si="4"/>
        <v>927</v>
      </c>
      <c r="Q14" s="2">
        <f t="shared" si="0"/>
        <v>858</v>
      </c>
      <c r="R14" s="2">
        <f t="shared" si="0"/>
        <v>899</v>
      </c>
      <c r="S14" s="2">
        <f t="shared" si="0"/>
        <v>671</v>
      </c>
      <c r="T14" s="2">
        <f t="shared" si="5"/>
        <v>571</v>
      </c>
      <c r="U14" s="2">
        <f t="shared" si="1"/>
        <v>268</v>
      </c>
      <c r="V14" s="2">
        <f t="shared" si="1"/>
        <v>568</v>
      </c>
      <c r="W14" s="2">
        <f t="shared" si="1"/>
        <v>32</v>
      </c>
      <c r="Y14" s="3">
        <f t="shared" si="6"/>
        <v>126571</v>
      </c>
      <c r="Z14" s="3">
        <f t="shared" si="2"/>
        <v>106268</v>
      </c>
      <c r="AA14" s="3">
        <f t="shared" si="2"/>
        <v>126568</v>
      </c>
      <c r="AB14" s="3">
        <f t="shared" si="2"/>
        <v>62532</v>
      </c>
      <c r="AC14" s="3">
        <f t="shared" si="7"/>
        <v>117927</v>
      </c>
      <c r="AD14" s="3">
        <f t="shared" si="3"/>
        <v>186858</v>
      </c>
      <c r="AE14" s="3">
        <f t="shared" si="3"/>
        <v>149899</v>
      </c>
      <c r="AF14" s="3">
        <f t="shared" si="3"/>
        <v>229671</v>
      </c>
    </row>
    <row r="15" spans="1:32" ht="61.5" customHeight="1" thickBot="1">
      <c r="A15" s="137" t="s">
        <v>13</v>
      </c>
      <c r="B15" s="138"/>
      <c r="C15" s="57"/>
      <c r="D15" s="63">
        <v>101946</v>
      </c>
      <c r="E15" s="63">
        <v>161925</v>
      </c>
      <c r="F15" s="63">
        <v>126883</v>
      </c>
      <c r="G15" s="63">
        <v>197478</v>
      </c>
      <c r="H15" s="137" t="s">
        <v>13</v>
      </c>
      <c r="I15" s="138"/>
      <c r="J15" s="57"/>
      <c r="K15" s="58">
        <v>108912</v>
      </c>
      <c r="L15" s="58">
        <v>112614</v>
      </c>
      <c r="M15" s="58">
        <v>106974</v>
      </c>
      <c r="N15" s="58">
        <v>45498</v>
      </c>
      <c r="P15" s="2">
        <f t="shared" si="4"/>
        <v>946</v>
      </c>
      <c r="Q15" s="2">
        <f t="shared" si="0"/>
        <v>925</v>
      </c>
      <c r="R15" s="2">
        <f t="shared" si="0"/>
        <v>883</v>
      </c>
      <c r="S15" s="2">
        <f t="shared" si="0"/>
        <v>478</v>
      </c>
      <c r="T15" s="2">
        <f t="shared" si="5"/>
        <v>912</v>
      </c>
      <c r="U15" s="2">
        <f t="shared" si="1"/>
        <v>614</v>
      </c>
      <c r="V15" s="2">
        <f t="shared" si="1"/>
        <v>974</v>
      </c>
      <c r="W15" s="2">
        <f t="shared" si="1"/>
        <v>98</v>
      </c>
      <c r="Y15" s="3">
        <f t="shared" si="6"/>
        <v>108912</v>
      </c>
      <c r="Z15" s="3">
        <f t="shared" si="2"/>
        <v>112614</v>
      </c>
      <c r="AA15" s="3">
        <f t="shared" si="2"/>
        <v>106974</v>
      </c>
      <c r="AB15" s="3">
        <f t="shared" si="2"/>
        <v>45498</v>
      </c>
      <c r="AC15" s="3">
        <f t="shared" si="7"/>
        <v>101946</v>
      </c>
      <c r="AD15" s="3">
        <f t="shared" si="3"/>
        <v>161925</v>
      </c>
      <c r="AE15" s="3">
        <f t="shared" si="3"/>
        <v>126883</v>
      </c>
      <c r="AF15" s="3">
        <f t="shared" si="3"/>
        <v>197478</v>
      </c>
    </row>
    <row r="16" spans="1:32" ht="30" customHeight="1" thickBot="1">
      <c r="A16" s="127" t="s">
        <v>14</v>
      </c>
      <c r="B16" s="128"/>
      <c r="C16" s="57"/>
      <c r="D16" s="65">
        <v>362</v>
      </c>
      <c r="E16" s="65">
        <v>575</v>
      </c>
      <c r="F16" s="65">
        <v>451</v>
      </c>
      <c r="G16" s="65">
        <v>702</v>
      </c>
      <c r="H16" s="127" t="s">
        <v>14</v>
      </c>
      <c r="I16" s="128"/>
      <c r="J16" s="57"/>
      <c r="K16" s="60">
        <v>387</v>
      </c>
      <c r="L16" s="60">
        <v>400</v>
      </c>
      <c r="M16" s="60">
        <v>380</v>
      </c>
      <c r="N16" s="60">
        <v>162</v>
      </c>
      <c r="P16" s="2" t="e">
        <f t="shared" si="4"/>
        <v>#VALUE!</v>
      </c>
      <c r="Q16" s="2" t="e">
        <f t="shared" si="0"/>
        <v>#VALUE!</v>
      </c>
      <c r="R16" s="2" t="e">
        <f t="shared" si="0"/>
        <v>#VALUE!</v>
      </c>
      <c r="S16" s="2" t="e">
        <f t="shared" si="0"/>
        <v>#VALUE!</v>
      </c>
      <c r="T16" s="2" t="e">
        <f t="shared" si="5"/>
        <v>#VALUE!</v>
      </c>
      <c r="U16" s="2" t="e">
        <f t="shared" si="1"/>
        <v>#VALUE!</v>
      </c>
      <c r="V16" s="2" t="e">
        <f t="shared" si="1"/>
        <v>#VALUE!</v>
      </c>
      <c r="W16" s="2" t="e">
        <f t="shared" si="1"/>
        <v>#VALUE!</v>
      </c>
      <c r="Y16" s="3">
        <f t="shared" si="6"/>
        <v>387</v>
      </c>
      <c r="Z16" s="3">
        <f t="shared" si="2"/>
        <v>400</v>
      </c>
      <c r="AA16" s="3">
        <f t="shared" si="2"/>
        <v>380</v>
      </c>
      <c r="AB16" s="3">
        <f t="shared" si="2"/>
        <v>162</v>
      </c>
      <c r="AC16" s="3">
        <f t="shared" si="7"/>
        <v>362</v>
      </c>
      <c r="AD16" s="3">
        <f t="shared" si="3"/>
        <v>575</v>
      </c>
      <c r="AE16" s="3">
        <f t="shared" si="3"/>
        <v>451</v>
      </c>
      <c r="AF16" s="3">
        <f t="shared" si="3"/>
        <v>702</v>
      </c>
    </row>
    <row r="17" spans="1:32" ht="15.75" thickBot="1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P17" s="2">
        <f>D17</f>
        <v>0</v>
      </c>
      <c r="Q17" s="2">
        <f>E17</f>
        <v>0</v>
      </c>
      <c r="R17" s="2">
        <f>F17</f>
        <v>0</v>
      </c>
      <c r="S17" s="2">
        <f>G17</f>
        <v>0</v>
      </c>
      <c r="T17" s="2">
        <f>K17</f>
        <v>0</v>
      </c>
      <c r="U17" s="2">
        <f>L17</f>
        <v>0</v>
      </c>
      <c r="V17" s="2">
        <f>M17</f>
        <v>0</v>
      </c>
      <c r="W17" s="2">
        <f>N17</f>
        <v>0</v>
      </c>
      <c r="Y17" s="3">
        <f t="shared" si="6"/>
        <v>0</v>
      </c>
      <c r="Z17" s="3">
        <f t="shared" si="2"/>
        <v>0</v>
      </c>
      <c r="AA17" s="3">
        <f t="shared" si="2"/>
        <v>0</v>
      </c>
      <c r="AB17" s="3">
        <f t="shared" si="2"/>
        <v>0</v>
      </c>
      <c r="AC17" s="3">
        <f t="shared" si="7"/>
        <v>0</v>
      </c>
      <c r="AD17" s="3">
        <f t="shared" si="3"/>
        <v>0</v>
      </c>
      <c r="AE17" s="3">
        <f t="shared" si="3"/>
        <v>0</v>
      </c>
      <c r="AF17" s="3">
        <f t="shared" si="3"/>
        <v>0</v>
      </c>
    </row>
    <row r="18" spans="1:32" ht="48" customHeight="1" thickBot="1">
      <c r="A18" s="140" t="s">
        <v>15</v>
      </c>
      <c r="B18" s="141"/>
      <c r="C18" s="142"/>
      <c r="D18" s="61" t="s">
        <v>1674</v>
      </c>
      <c r="E18" s="61" t="s">
        <v>1675</v>
      </c>
      <c r="F18" s="61" t="s">
        <v>1676</v>
      </c>
      <c r="G18" s="61" t="s">
        <v>1718</v>
      </c>
      <c r="H18" s="145" t="s">
        <v>15</v>
      </c>
      <c r="I18" s="141"/>
      <c r="J18" s="142"/>
      <c r="K18" s="61" t="s">
        <v>1677</v>
      </c>
      <c r="L18" s="61" t="s">
        <v>1678</v>
      </c>
      <c r="M18" s="61" t="s">
        <v>1679</v>
      </c>
      <c r="N18" s="61" t="s">
        <v>1673</v>
      </c>
      <c r="P18" s="1" t="str">
        <f>REPLACE(D18,11,27,"")</f>
        <v>Quý 3/2017</v>
      </c>
      <c r="Q18" s="1" t="str">
        <f>REPLACE(E18,11,27,"")</f>
        <v>Quý 4/2017</v>
      </c>
      <c r="R18" s="1" t="str">
        <f>REPLACE(F18,11,27,"")</f>
        <v>Quý 1/2018</v>
      </c>
      <c r="S18" s="1" t="str">
        <f>REPLACE(G18,11,27,"")</f>
        <v>Quý 2/2018</v>
      </c>
      <c r="T18" s="1" t="str">
        <f>REPLACE(K18,11,27,"")</f>
        <v>Quý 3/2016</v>
      </c>
      <c r="U18" s="1" t="str">
        <f>REPLACE(L18,11,27,"")</f>
        <v>Quý 4/2016</v>
      </c>
      <c r="V18" s="1" t="str">
        <f>REPLACE(M18,11,27,"")</f>
        <v>Quý 1/2017</v>
      </c>
      <c r="W18" s="1" t="str">
        <f>REPLACE(N18,11,27,"")</f>
        <v>Quý 2/2017</v>
      </c>
      <c r="Y18" s="3" t="str">
        <f>Y1</f>
        <v>Quý 3/2016</v>
      </c>
      <c r="Z18" s="3" t="str">
        <f t="shared" ref="Z18:AF18" si="8">Z1</f>
        <v>Quý 4/2016</v>
      </c>
      <c r="AA18" s="3" t="str">
        <f t="shared" si="8"/>
        <v>Quý 1/2017</v>
      </c>
      <c r="AB18" s="3" t="str">
        <f t="shared" si="8"/>
        <v>Quý 2/2017</v>
      </c>
      <c r="AC18" s="3" t="str">
        <f t="shared" si="8"/>
        <v>Quý 3/2017</v>
      </c>
      <c r="AD18" s="3" t="str">
        <f t="shared" si="8"/>
        <v>Quý 4/2017</v>
      </c>
      <c r="AE18" s="3" t="str">
        <f t="shared" si="8"/>
        <v>Quý 1/2018</v>
      </c>
      <c r="AF18" s="3" t="str">
        <f t="shared" si="8"/>
        <v>Quý 2/2018</v>
      </c>
    </row>
    <row r="19" spans="1:32" ht="15" customHeight="1" thickBot="1">
      <c r="A19" s="135" t="s">
        <v>16</v>
      </c>
      <c r="B19" s="136"/>
      <c r="C19" s="57"/>
      <c r="D19" s="63">
        <v>3719928</v>
      </c>
      <c r="E19" s="63">
        <v>3934814</v>
      </c>
      <c r="F19" s="63">
        <v>3999981</v>
      </c>
      <c r="G19" s="63">
        <v>4332477</v>
      </c>
      <c r="H19" s="135" t="s">
        <v>16</v>
      </c>
      <c r="I19" s="136"/>
      <c r="J19" s="57"/>
      <c r="K19" s="58">
        <v>4009286</v>
      </c>
      <c r="L19" s="58">
        <v>3726650</v>
      </c>
      <c r="M19" s="58">
        <v>4142094</v>
      </c>
      <c r="N19" s="58">
        <v>3431418</v>
      </c>
      <c r="P19" s="2">
        <f t="shared" ref="P19:S38" si="9">REPLACE(D19,1,3,"")/1</f>
        <v>9928</v>
      </c>
      <c r="Q19" s="2">
        <f t="shared" si="9"/>
        <v>4814</v>
      </c>
      <c r="R19" s="2">
        <f t="shared" si="9"/>
        <v>9981</v>
      </c>
      <c r="S19" s="2">
        <f t="shared" si="9"/>
        <v>2477</v>
      </c>
      <c r="T19" s="2">
        <f t="shared" ref="T19:W38" si="10">REPLACE(K19,1,3,"")/1</f>
        <v>9286</v>
      </c>
      <c r="U19" s="2">
        <f t="shared" si="10"/>
        <v>6650</v>
      </c>
      <c r="V19" s="2">
        <f t="shared" si="10"/>
        <v>2094</v>
      </c>
      <c r="W19" s="2">
        <f t="shared" si="10"/>
        <v>1418</v>
      </c>
      <c r="Y19" s="3">
        <f t="shared" si="6"/>
        <v>4009286</v>
      </c>
      <c r="Z19" s="3">
        <f t="shared" si="6"/>
        <v>3726650</v>
      </c>
      <c r="AA19" s="3">
        <f t="shared" si="6"/>
        <v>4142094</v>
      </c>
      <c r="AB19" s="3">
        <f t="shared" si="6"/>
        <v>3431418</v>
      </c>
      <c r="AC19" s="3">
        <f t="shared" si="7"/>
        <v>3719928</v>
      </c>
      <c r="AD19" s="3">
        <f t="shared" si="7"/>
        <v>3934814</v>
      </c>
      <c r="AE19" s="3">
        <f t="shared" si="7"/>
        <v>3999981</v>
      </c>
      <c r="AF19" s="3">
        <f t="shared" si="7"/>
        <v>4332477</v>
      </c>
    </row>
    <row r="20" spans="1:32" ht="61.5" customHeight="1" thickBot="1">
      <c r="A20" s="127" t="s">
        <v>17</v>
      </c>
      <c r="B20" s="128"/>
      <c r="C20" s="57"/>
      <c r="D20" s="64">
        <v>1897097</v>
      </c>
      <c r="E20" s="64">
        <v>2002808</v>
      </c>
      <c r="F20" s="64">
        <v>1391541</v>
      </c>
      <c r="G20" s="64">
        <v>1967228</v>
      </c>
      <c r="H20" s="127" t="s">
        <v>17</v>
      </c>
      <c r="I20" s="128"/>
      <c r="J20" s="57"/>
      <c r="K20" s="59">
        <v>1895814</v>
      </c>
      <c r="L20" s="59">
        <v>1262111</v>
      </c>
      <c r="M20" s="59">
        <v>1947679</v>
      </c>
      <c r="N20" s="59">
        <v>1957798</v>
      </c>
      <c r="P20" s="2">
        <f t="shared" si="9"/>
        <v>7097</v>
      </c>
      <c r="Q20" s="2">
        <f t="shared" si="9"/>
        <v>2808</v>
      </c>
      <c r="R20" s="2">
        <f t="shared" si="9"/>
        <v>1541</v>
      </c>
      <c r="S20" s="2">
        <f t="shared" si="9"/>
        <v>7228</v>
      </c>
      <c r="T20" s="2">
        <f t="shared" si="10"/>
        <v>5814</v>
      </c>
      <c r="U20" s="2">
        <f t="shared" si="10"/>
        <v>2111</v>
      </c>
      <c r="V20" s="2">
        <f t="shared" si="10"/>
        <v>7679</v>
      </c>
      <c r="W20" s="2">
        <f t="shared" si="10"/>
        <v>7798</v>
      </c>
      <c r="Y20" s="3">
        <f t="shared" si="6"/>
        <v>1895814</v>
      </c>
      <c r="Z20" s="3">
        <f t="shared" si="6"/>
        <v>1262111</v>
      </c>
      <c r="AA20" s="3">
        <f t="shared" si="6"/>
        <v>1947679</v>
      </c>
      <c r="AB20" s="3">
        <f t="shared" si="6"/>
        <v>1957798</v>
      </c>
      <c r="AC20" s="3">
        <f t="shared" si="7"/>
        <v>1897097</v>
      </c>
      <c r="AD20" s="3">
        <f t="shared" si="7"/>
        <v>2002808</v>
      </c>
      <c r="AE20" s="3">
        <f t="shared" si="7"/>
        <v>1391541</v>
      </c>
      <c r="AF20" s="3">
        <f t="shared" si="7"/>
        <v>1967228</v>
      </c>
    </row>
    <row r="21" spans="1:32" ht="30" customHeight="1" thickBot="1">
      <c r="A21" s="127" t="s">
        <v>18</v>
      </c>
      <c r="B21" s="128"/>
      <c r="C21" s="57"/>
      <c r="D21" s="64">
        <v>982673</v>
      </c>
      <c r="E21" s="64">
        <v>917698</v>
      </c>
      <c r="F21" s="64">
        <v>1423124</v>
      </c>
      <c r="G21" s="64">
        <v>1152404</v>
      </c>
      <c r="H21" s="127" t="s">
        <v>18</v>
      </c>
      <c r="I21" s="128"/>
      <c r="J21" s="57"/>
      <c r="K21" s="59">
        <v>1057500</v>
      </c>
      <c r="L21" s="59">
        <v>1636329</v>
      </c>
      <c r="M21" s="59">
        <v>1090919</v>
      </c>
      <c r="N21" s="59">
        <v>844465</v>
      </c>
      <c r="P21" s="2">
        <f t="shared" si="9"/>
        <v>673</v>
      </c>
      <c r="Q21" s="2">
        <f t="shared" si="9"/>
        <v>698</v>
      </c>
      <c r="R21" s="2">
        <f t="shared" si="9"/>
        <v>3124</v>
      </c>
      <c r="S21" s="2">
        <f t="shared" si="9"/>
        <v>2404</v>
      </c>
      <c r="T21" s="2">
        <f t="shared" si="10"/>
        <v>7500</v>
      </c>
      <c r="U21" s="2">
        <f t="shared" si="10"/>
        <v>6329</v>
      </c>
      <c r="V21" s="2">
        <f t="shared" si="10"/>
        <v>919</v>
      </c>
      <c r="W21" s="2">
        <f t="shared" si="10"/>
        <v>465</v>
      </c>
      <c r="Y21" s="3">
        <f t="shared" si="6"/>
        <v>1057500</v>
      </c>
      <c r="Z21" s="3">
        <f t="shared" si="6"/>
        <v>1636329</v>
      </c>
      <c r="AA21" s="3">
        <f t="shared" si="6"/>
        <v>1090919</v>
      </c>
      <c r="AB21" s="3">
        <f t="shared" si="6"/>
        <v>844465</v>
      </c>
      <c r="AC21" s="3">
        <f t="shared" si="7"/>
        <v>982673</v>
      </c>
      <c r="AD21" s="3">
        <f t="shared" si="7"/>
        <v>917698</v>
      </c>
      <c r="AE21" s="3">
        <f t="shared" si="7"/>
        <v>1423124</v>
      </c>
      <c r="AF21" s="3">
        <f t="shared" si="7"/>
        <v>1152404</v>
      </c>
    </row>
    <row r="22" spans="1:32" ht="30" customHeight="1" thickBot="1">
      <c r="A22" s="127" t="s">
        <v>19</v>
      </c>
      <c r="B22" s="128"/>
      <c r="C22" s="57"/>
      <c r="D22" s="64">
        <v>702651</v>
      </c>
      <c r="E22" s="64">
        <v>854896</v>
      </c>
      <c r="F22" s="64">
        <v>1038179</v>
      </c>
      <c r="G22" s="64">
        <v>1041811</v>
      </c>
      <c r="H22" s="127" t="s">
        <v>19</v>
      </c>
      <c r="I22" s="128"/>
      <c r="J22" s="57"/>
      <c r="K22" s="59">
        <v>951046</v>
      </c>
      <c r="L22" s="59">
        <v>706797</v>
      </c>
      <c r="M22" s="59">
        <v>1008016</v>
      </c>
      <c r="N22" s="59">
        <v>490931</v>
      </c>
      <c r="P22" s="2">
        <f t="shared" si="9"/>
        <v>651</v>
      </c>
      <c r="Q22" s="2">
        <f t="shared" si="9"/>
        <v>896</v>
      </c>
      <c r="R22" s="2">
        <f t="shared" si="9"/>
        <v>8179</v>
      </c>
      <c r="S22" s="2">
        <f t="shared" si="9"/>
        <v>1811</v>
      </c>
      <c r="T22" s="2">
        <f t="shared" si="10"/>
        <v>46</v>
      </c>
      <c r="U22" s="2">
        <f t="shared" si="10"/>
        <v>797</v>
      </c>
      <c r="V22" s="2">
        <f t="shared" si="10"/>
        <v>8016</v>
      </c>
      <c r="W22" s="2">
        <f t="shared" si="10"/>
        <v>931</v>
      </c>
      <c r="Y22" s="3">
        <f t="shared" si="6"/>
        <v>951046</v>
      </c>
      <c r="Z22" s="3">
        <f t="shared" si="6"/>
        <v>706797</v>
      </c>
      <c r="AA22" s="3">
        <f t="shared" si="6"/>
        <v>1008016</v>
      </c>
      <c r="AB22" s="3">
        <f t="shared" si="6"/>
        <v>490931</v>
      </c>
      <c r="AC22" s="3">
        <f t="shared" si="7"/>
        <v>702651</v>
      </c>
      <c r="AD22" s="3">
        <f t="shared" si="7"/>
        <v>854896</v>
      </c>
      <c r="AE22" s="3">
        <f t="shared" si="7"/>
        <v>1038179</v>
      </c>
      <c r="AF22" s="3">
        <f t="shared" si="7"/>
        <v>1041811</v>
      </c>
    </row>
    <row r="23" spans="1:32" ht="15" customHeight="1" thickBot="1">
      <c r="A23" s="127" t="s">
        <v>20</v>
      </c>
      <c r="B23" s="128"/>
      <c r="C23" s="57"/>
      <c r="D23" s="64">
        <v>76956</v>
      </c>
      <c r="E23" s="64">
        <v>94818</v>
      </c>
      <c r="F23" s="64">
        <v>70146</v>
      </c>
      <c r="G23" s="64">
        <v>83131</v>
      </c>
      <c r="H23" s="127" t="s">
        <v>20</v>
      </c>
      <c r="I23" s="128"/>
      <c r="J23" s="57"/>
      <c r="K23" s="59">
        <v>62814</v>
      </c>
      <c r="L23" s="59">
        <v>86224</v>
      </c>
      <c r="M23" s="59">
        <v>68768</v>
      </c>
      <c r="N23" s="59">
        <v>86305</v>
      </c>
      <c r="P23" s="2">
        <f t="shared" si="9"/>
        <v>56</v>
      </c>
      <c r="Q23" s="2">
        <f t="shared" si="9"/>
        <v>18</v>
      </c>
      <c r="R23" s="2">
        <f t="shared" si="9"/>
        <v>46</v>
      </c>
      <c r="S23" s="2">
        <f t="shared" si="9"/>
        <v>31</v>
      </c>
      <c r="T23" s="2">
        <f t="shared" si="10"/>
        <v>14</v>
      </c>
      <c r="U23" s="2">
        <f t="shared" si="10"/>
        <v>24</v>
      </c>
      <c r="V23" s="2">
        <f t="shared" si="10"/>
        <v>68</v>
      </c>
      <c r="W23" s="2">
        <f t="shared" si="10"/>
        <v>5</v>
      </c>
      <c r="Y23" s="3">
        <f t="shared" si="6"/>
        <v>62814</v>
      </c>
      <c r="Z23" s="3">
        <f t="shared" si="6"/>
        <v>86224</v>
      </c>
      <c r="AA23" s="3">
        <f t="shared" si="6"/>
        <v>68768</v>
      </c>
      <c r="AB23" s="3">
        <f t="shared" si="6"/>
        <v>86305</v>
      </c>
      <c r="AC23" s="3">
        <f t="shared" si="7"/>
        <v>76956</v>
      </c>
      <c r="AD23" s="3">
        <f t="shared" si="7"/>
        <v>94818</v>
      </c>
      <c r="AE23" s="3">
        <f t="shared" si="7"/>
        <v>70146</v>
      </c>
      <c r="AF23" s="3">
        <f t="shared" si="7"/>
        <v>83131</v>
      </c>
    </row>
    <row r="24" spans="1:32" ht="30" customHeight="1" thickBot="1">
      <c r="A24" s="127" t="s">
        <v>21</v>
      </c>
      <c r="B24" s="128"/>
      <c r="C24" s="57"/>
      <c r="D24" s="64">
        <v>60552</v>
      </c>
      <c r="E24" s="64">
        <v>64593</v>
      </c>
      <c r="F24" s="64">
        <v>76992</v>
      </c>
      <c r="G24" s="64">
        <v>87903</v>
      </c>
      <c r="H24" s="127" t="s">
        <v>21</v>
      </c>
      <c r="I24" s="128"/>
      <c r="J24" s="57"/>
      <c r="K24" s="59">
        <v>42113</v>
      </c>
      <c r="L24" s="59">
        <v>35190</v>
      </c>
      <c r="M24" s="59">
        <v>26712</v>
      </c>
      <c r="N24" s="59">
        <v>51919</v>
      </c>
      <c r="P24" s="2">
        <f t="shared" si="9"/>
        <v>52</v>
      </c>
      <c r="Q24" s="2">
        <f t="shared" si="9"/>
        <v>93</v>
      </c>
      <c r="R24" s="2">
        <f t="shared" si="9"/>
        <v>92</v>
      </c>
      <c r="S24" s="2">
        <f t="shared" si="9"/>
        <v>3</v>
      </c>
      <c r="T24" s="2">
        <f t="shared" si="10"/>
        <v>13</v>
      </c>
      <c r="U24" s="2">
        <f t="shared" si="10"/>
        <v>90</v>
      </c>
      <c r="V24" s="2">
        <f t="shared" si="10"/>
        <v>12</v>
      </c>
      <c r="W24" s="2">
        <f t="shared" si="10"/>
        <v>19</v>
      </c>
      <c r="Y24" s="3">
        <f t="shared" si="6"/>
        <v>42113</v>
      </c>
      <c r="Z24" s="3">
        <f t="shared" si="6"/>
        <v>35190</v>
      </c>
      <c r="AA24" s="3">
        <f t="shared" si="6"/>
        <v>26712</v>
      </c>
      <c r="AB24" s="3">
        <f t="shared" si="6"/>
        <v>51919</v>
      </c>
      <c r="AC24" s="3">
        <f t="shared" si="7"/>
        <v>60552</v>
      </c>
      <c r="AD24" s="3">
        <f t="shared" si="7"/>
        <v>64593</v>
      </c>
      <c r="AE24" s="3">
        <f t="shared" si="7"/>
        <v>76992</v>
      </c>
      <c r="AF24" s="3">
        <f t="shared" si="7"/>
        <v>87903</v>
      </c>
    </row>
    <row r="25" spans="1:32" ht="15" customHeight="1" thickBot="1">
      <c r="A25" s="137" t="s">
        <v>22</v>
      </c>
      <c r="B25" s="138"/>
      <c r="C25" s="57"/>
      <c r="D25" s="63">
        <v>5498981</v>
      </c>
      <c r="E25" s="63">
        <v>5256723</v>
      </c>
      <c r="F25" s="63">
        <v>5286854</v>
      </c>
      <c r="G25" s="63">
        <v>5536223</v>
      </c>
      <c r="H25" s="137" t="s">
        <v>22</v>
      </c>
      <c r="I25" s="138"/>
      <c r="J25" s="57"/>
      <c r="K25" s="58">
        <v>5542089</v>
      </c>
      <c r="L25" s="58">
        <v>5336714</v>
      </c>
      <c r="M25" s="58">
        <v>5232001</v>
      </c>
      <c r="N25" s="58">
        <v>5578924</v>
      </c>
      <c r="P25" s="2">
        <f t="shared" si="9"/>
        <v>8981</v>
      </c>
      <c r="Q25" s="2">
        <f t="shared" si="9"/>
        <v>6723</v>
      </c>
      <c r="R25" s="2">
        <f t="shared" si="9"/>
        <v>6854</v>
      </c>
      <c r="S25" s="2">
        <f t="shared" si="9"/>
        <v>6223</v>
      </c>
      <c r="T25" s="2">
        <f t="shared" si="10"/>
        <v>2089</v>
      </c>
      <c r="U25" s="2">
        <f t="shared" si="10"/>
        <v>6714</v>
      </c>
      <c r="V25" s="2">
        <f t="shared" si="10"/>
        <v>2001</v>
      </c>
      <c r="W25" s="2">
        <f t="shared" si="10"/>
        <v>8924</v>
      </c>
      <c r="Y25" s="3">
        <f t="shared" si="6"/>
        <v>5542089</v>
      </c>
      <c r="Z25" s="3">
        <f t="shared" si="6"/>
        <v>5336714</v>
      </c>
      <c r="AA25" s="3">
        <f t="shared" si="6"/>
        <v>5232001</v>
      </c>
      <c r="AB25" s="3">
        <f t="shared" si="6"/>
        <v>5578924</v>
      </c>
      <c r="AC25" s="3">
        <f t="shared" si="7"/>
        <v>5498981</v>
      </c>
      <c r="AD25" s="3">
        <f t="shared" si="7"/>
        <v>5256723</v>
      </c>
      <c r="AE25" s="3">
        <f t="shared" si="7"/>
        <v>5286854</v>
      </c>
      <c r="AF25" s="3">
        <f t="shared" si="7"/>
        <v>5536223</v>
      </c>
    </row>
    <row r="26" spans="1:32" ht="15" customHeight="1" thickBot="1">
      <c r="A26" s="127" t="s">
        <v>23</v>
      </c>
      <c r="B26" s="128"/>
      <c r="C26" s="57"/>
      <c r="D26" s="64">
        <v>5195905</v>
      </c>
      <c r="E26" s="64">
        <v>4919646</v>
      </c>
      <c r="F26" s="64">
        <v>4937609</v>
      </c>
      <c r="G26" s="64">
        <v>5174377</v>
      </c>
      <c r="H26" s="127" t="s">
        <v>23</v>
      </c>
      <c r="I26" s="128"/>
      <c r="J26" s="57"/>
      <c r="K26" s="59">
        <v>5184835</v>
      </c>
      <c r="L26" s="59">
        <v>5062368</v>
      </c>
      <c r="M26" s="59">
        <v>4947742</v>
      </c>
      <c r="N26" s="59">
        <v>5210519</v>
      </c>
      <c r="P26" s="2">
        <f t="shared" si="9"/>
        <v>5905</v>
      </c>
      <c r="Q26" s="2">
        <f t="shared" si="9"/>
        <v>9646</v>
      </c>
      <c r="R26" s="2">
        <f t="shared" si="9"/>
        <v>7609</v>
      </c>
      <c r="S26" s="2">
        <f t="shared" si="9"/>
        <v>4377</v>
      </c>
      <c r="T26" s="2">
        <f t="shared" si="10"/>
        <v>4835</v>
      </c>
      <c r="U26" s="2">
        <f t="shared" si="10"/>
        <v>2368</v>
      </c>
      <c r="V26" s="2">
        <f t="shared" si="10"/>
        <v>7742</v>
      </c>
      <c r="W26" s="2">
        <f t="shared" si="10"/>
        <v>519</v>
      </c>
      <c r="Y26" s="3">
        <f t="shared" si="6"/>
        <v>5184835</v>
      </c>
      <c r="Z26" s="3">
        <f t="shared" si="6"/>
        <v>5062368</v>
      </c>
      <c r="AA26" s="3">
        <f t="shared" si="6"/>
        <v>4947742</v>
      </c>
      <c r="AB26" s="3">
        <f t="shared" si="6"/>
        <v>5210519</v>
      </c>
      <c r="AC26" s="3">
        <f t="shared" si="7"/>
        <v>5195905</v>
      </c>
      <c r="AD26" s="3">
        <f t="shared" si="7"/>
        <v>4919646</v>
      </c>
      <c r="AE26" s="3">
        <f t="shared" si="7"/>
        <v>4937609</v>
      </c>
      <c r="AF26" s="3">
        <f t="shared" si="7"/>
        <v>5174377</v>
      </c>
    </row>
    <row r="27" spans="1:32" ht="15.75" customHeight="1" thickBot="1">
      <c r="A27" s="127" t="s">
        <v>24</v>
      </c>
      <c r="B27" s="128"/>
      <c r="C27" s="57"/>
      <c r="D27" s="65"/>
      <c r="E27" s="65"/>
      <c r="F27" s="65"/>
      <c r="G27" s="65"/>
      <c r="H27" s="127" t="s">
        <v>24</v>
      </c>
      <c r="I27" s="128"/>
      <c r="J27" s="57"/>
      <c r="K27" s="60"/>
      <c r="L27" s="60"/>
      <c r="M27" s="60"/>
      <c r="N27" s="60"/>
      <c r="P27" s="2" t="e">
        <f t="shared" si="9"/>
        <v>#VALUE!</v>
      </c>
      <c r="Q27" s="2" t="e">
        <f t="shared" si="9"/>
        <v>#VALUE!</v>
      </c>
      <c r="R27" s="2" t="e">
        <f t="shared" si="9"/>
        <v>#VALUE!</v>
      </c>
      <c r="S27" s="2" t="e">
        <f t="shared" si="9"/>
        <v>#VALUE!</v>
      </c>
      <c r="T27" s="2" t="e">
        <f t="shared" si="10"/>
        <v>#VALUE!</v>
      </c>
      <c r="U27" s="2" t="e">
        <f t="shared" si="10"/>
        <v>#VALUE!</v>
      </c>
      <c r="V27" s="2" t="e">
        <f t="shared" si="10"/>
        <v>#VALUE!</v>
      </c>
      <c r="W27" s="2" t="e">
        <f t="shared" si="10"/>
        <v>#VALUE!</v>
      </c>
      <c r="Y27" s="3">
        <f t="shared" si="6"/>
        <v>0</v>
      </c>
      <c r="Z27" s="3">
        <f t="shared" si="6"/>
        <v>0</v>
      </c>
      <c r="AA27" s="3">
        <f t="shared" si="6"/>
        <v>0</v>
      </c>
      <c r="AB27" s="3">
        <f t="shared" si="6"/>
        <v>0</v>
      </c>
      <c r="AC27" s="3">
        <f t="shared" si="7"/>
        <v>0</v>
      </c>
      <c r="AD27" s="3">
        <f t="shared" si="7"/>
        <v>0</v>
      </c>
      <c r="AE27" s="3">
        <f t="shared" si="7"/>
        <v>0</v>
      </c>
      <c r="AF27" s="3">
        <f t="shared" si="7"/>
        <v>0</v>
      </c>
    </row>
    <row r="28" spans="1:32" ht="30" customHeight="1" thickBot="1">
      <c r="A28" s="127" t="s">
        <v>25</v>
      </c>
      <c r="B28" s="128"/>
      <c r="C28" s="57"/>
      <c r="D28" s="64">
        <v>231784</v>
      </c>
      <c r="E28" s="64">
        <v>238624</v>
      </c>
      <c r="F28" s="64">
        <v>248628</v>
      </c>
      <c r="G28" s="64">
        <v>225306</v>
      </c>
      <c r="H28" s="127" t="s">
        <v>25</v>
      </c>
      <c r="I28" s="128"/>
      <c r="J28" s="57"/>
      <c r="K28" s="59">
        <v>227206</v>
      </c>
      <c r="L28" s="59">
        <v>234898</v>
      </c>
      <c r="M28" s="59">
        <v>241495</v>
      </c>
      <c r="N28" s="59">
        <v>218706</v>
      </c>
      <c r="P28" s="2">
        <f t="shared" si="9"/>
        <v>784</v>
      </c>
      <c r="Q28" s="2">
        <f t="shared" si="9"/>
        <v>624</v>
      </c>
      <c r="R28" s="2">
        <f t="shared" si="9"/>
        <v>628</v>
      </c>
      <c r="S28" s="2">
        <f t="shared" si="9"/>
        <v>306</v>
      </c>
      <c r="T28" s="2">
        <f t="shared" si="10"/>
        <v>206</v>
      </c>
      <c r="U28" s="2">
        <f t="shared" si="10"/>
        <v>898</v>
      </c>
      <c r="V28" s="2">
        <f t="shared" si="10"/>
        <v>495</v>
      </c>
      <c r="W28" s="2">
        <f t="shared" si="10"/>
        <v>706</v>
      </c>
      <c r="Y28" s="3">
        <f t="shared" si="6"/>
        <v>227206</v>
      </c>
      <c r="Z28" s="3">
        <f t="shared" si="6"/>
        <v>234898</v>
      </c>
      <c r="AA28" s="3">
        <f t="shared" si="6"/>
        <v>241495</v>
      </c>
      <c r="AB28" s="3">
        <f t="shared" si="6"/>
        <v>218706</v>
      </c>
      <c r="AC28" s="3">
        <f t="shared" si="7"/>
        <v>231784</v>
      </c>
      <c r="AD28" s="3">
        <f t="shared" si="7"/>
        <v>238624</v>
      </c>
      <c r="AE28" s="3">
        <f t="shared" si="7"/>
        <v>248628</v>
      </c>
      <c r="AF28" s="3">
        <f t="shared" si="7"/>
        <v>225306</v>
      </c>
    </row>
    <row r="29" spans="1:32" ht="15" customHeight="1" thickBot="1">
      <c r="A29" s="137" t="s">
        <v>26</v>
      </c>
      <c r="B29" s="138"/>
      <c r="C29" s="57"/>
      <c r="D29" s="63">
        <v>9218910</v>
      </c>
      <c r="E29" s="63">
        <v>9191537</v>
      </c>
      <c r="F29" s="63">
        <v>9286836</v>
      </c>
      <c r="G29" s="63">
        <v>9868700</v>
      </c>
      <c r="H29" s="137" t="s">
        <v>26</v>
      </c>
      <c r="I29" s="138"/>
      <c r="J29" s="57"/>
      <c r="K29" s="58">
        <v>9551375</v>
      </c>
      <c r="L29" s="58">
        <v>9063364</v>
      </c>
      <c r="M29" s="58">
        <v>9374095</v>
      </c>
      <c r="N29" s="58">
        <v>9010343</v>
      </c>
      <c r="P29" s="2">
        <f t="shared" si="9"/>
        <v>8910</v>
      </c>
      <c r="Q29" s="2">
        <f t="shared" si="9"/>
        <v>1537</v>
      </c>
      <c r="R29" s="2">
        <f t="shared" si="9"/>
        <v>6836</v>
      </c>
      <c r="S29" s="2">
        <f t="shared" si="9"/>
        <v>8700</v>
      </c>
      <c r="T29" s="2">
        <f t="shared" si="10"/>
        <v>1375</v>
      </c>
      <c r="U29" s="2">
        <f t="shared" si="10"/>
        <v>3364</v>
      </c>
      <c r="V29" s="2">
        <f t="shared" si="10"/>
        <v>4095</v>
      </c>
      <c r="W29" s="2">
        <f t="shared" si="10"/>
        <v>343</v>
      </c>
      <c r="Y29" s="3">
        <f t="shared" si="6"/>
        <v>9551375</v>
      </c>
      <c r="Z29" s="3">
        <f t="shared" si="6"/>
        <v>9063364</v>
      </c>
      <c r="AA29" s="3">
        <f t="shared" si="6"/>
        <v>9374095</v>
      </c>
      <c r="AB29" s="3">
        <f t="shared" si="6"/>
        <v>9010343</v>
      </c>
      <c r="AC29" s="3">
        <f t="shared" si="7"/>
        <v>9218910</v>
      </c>
      <c r="AD29" s="3">
        <f t="shared" si="7"/>
        <v>9191537</v>
      </c>
      <c r="AE29" s="3">
        <f t="shared" si="7"/>
        <v>9286836</v>
      </c>
      <c r="AF29" s="3">
        <f t="shared" si="7"/>
        <v>9868700</v>
      </c>
    </row>
    <row r="30" spans="1:32" ht="15" customHeight="1" thickBot="1">
      <c r="A30" s="137" t="s">
        <v>27</v>
      </c>
      <c r="B30" s="138"/>
      <c r="C30" s="57"/>
      <c r="D30" s="63">
        <v>4831977</v>
      </c>
      <c r="E30" s="63">
        <v>4546060</v>
      </c>
      <c r="F30" s="63">
        <v>4475225</v>
      </c>
      <c r="G30" s="63">
        <v>5194261</v>
      </c>
      <c r="H30" s="137" t="s">
        <v>27</v>
      </c>
      <c r="I30" s="138"/>
      <c r="J30" s="57"/>
      <c r="K30" s="58">
        <v>5326182</v>
      </c>
      <c r="L30" s="58">
        <v>4734101</v>
      </c>
      <c r="M30" s="58">
        <v>4958916</v>
      </c>
      <c r="N30" s="58">
        <v>4749666</v>
      </c>
      <c r="P30" s="2">
        <f t="shared" si="9"/>
        <v>1977</v>
      </c>
      <c r="Q30" s="2">
        <f t="shared" si="9"/>
        <v>6060</v>
      </c>
      <c r="R30" s="2">
        <f t="shared" si="9"/>
        <v>5225</v>
      </c>
      <c r="S30" s="2">
        <f t="shared" si="9"/>
        <v>4261</v>
      </c>
      <c r="T30" s="2">
        <f t="shared" si="10"/>
        <v>6182</v>
      </c>
      <c r="U30" s="2">
        <f t="shared" si="10"/>
        <v>4101</v>
      </c>
      <c r="V30" s="2">
        <f t="shared" si="10"/>
        <v>8916</v>
      </c>
      <c r="W30" s="2">
        <f t="shared" si="10"/>
        <v>9666</v>
      </c>
      <c r="Y30" s="3">
        <f t="shared" si="6"/>
        <v>5326182</v>
      </c>
      <c r="Z30" s="3">
        <f t="shared" si="6"/>
        <v>4734101</v>
      </c>
      <c r="AA30" s="3">
        <f t="shared" si="6"/>
        <v>4958916</v>
      </c>
      <c r="AB30" s="3">
        <f t="shared" si="6"/>
        <v>4749666</v>
      </c>
      <c r="AC30" s="3">
        <f t="shared" si="7"/>
        <v>4831977</v>
      </c>
      <c r="AD30" s="3">
        <f t="shared" si="7"/>
        <v>4546060</v>
      </c>
      <c r="AE30" s="3">
        <f t="shared" si="7"/>
        <v>4475225</v>
      </c>
      <c r="AF30" s="3">
        <f t="shared" si="7"/>
        <v>5194261</v>
      </c>
    </row>
    <row r="31" spans="1:32" ht="15" customHeight="1" thickBot="1">
      <c r="A31" s="127" t="s">
        <v>28</v>
      </c>
      <c r="B31" s="128"/>
      <c r="C31" s="57"/>
      <c r="D31" s="64">
        <v>2072976</v>
      </c>
      <c r="E31" s="64">
        <v>2043897</v>
      </c>
      <c r="F31" s="64">
        <v>1971501</v>
      </c>
      <c r="G31" s="64">
        <v>2486185</v>
      </c>
      <c r="H31" s="127" t="s">
        <v>28</v>
      </c>
      <c r="I31" s="128"/>
      <c r="J31" s="57"/>
      <c r="K31" s="59">
        <v>2143823</v>
      </c>
      <c r="L31" s="59">
        <v>1738402</v>
      </c>
      <c r="M31" s="59">
        <v>2170675</v>
      </c>
      <c r="N31" s="59">
        <v>1991187</v>
      </c>
      <c r="P31" s="2">
        <f t="shared" si="9"/>
        <v>2976</v>
      </c>
      <c r="Q31" s="2">
        <f t="shared" si="9"/>
        <v>3897</v>
      </c>
      <c r="R31" s="2">
        <f t="shared" si="9"/>
        <v>1501</v>
      </c>
      <c r="S31" s="2">
        <f t="shared" si="9"/>
        <v>6185</v>
      </c>
      <c r="T31" s="2">
        <f t="shared" si="10"/>
        <v>3823</v>
      </c>
      <c r="U31" s="2">
        <f t="shared" si="10"/>
        <v>8402</v>
      </c>
      <c r="V31" s="2">
        <f t="shared" si="10"/>
        <v>675</v>
      </c>
      <c r="W31" s="2">
        <f t="shared" si="10"/>
        <v>1187</v>
      </c>
      <c r="Y31" s="3">
        <f t="shared" si="6"/>
        <v>2143823</v>
      </c>
      <c r="Z31" s="3">
        <f t="shared" si="6"/>
        <v>1738402</v>
      </c>
      <c r="AA31" s="3">
        <f t="shared" si="6"/>
        <v>2170675</v>
      </c>
      <c r="AB31" s="3">
        <f t="shared" si="6"/>
        <v>1991187</v>
      </c>
      <c r="AC31" s="3">
        <f t="shared" si="7"/>
        <v>2072976</v>
      </c>
      <c r="AD31" s="3">
        <f t="shared" si="7"/>
        <v>2043897</v>
      </c>
      <c r="AE31" s="3">
        <f t="shared" si="7"/>
        <v>1971501</v>
      </c>
      <c r="AF31" s="3">
        <f t="shared" si="7"/>
        <v>2486185</v>
      </c>
    </row>
    <row r="32" spans="1:32" ht="15" customHeight="1" thickBot="1">
      <c r="A32" s="127" t="s">
        <v>29</v>
      </c>
      <c r="B32" s="128"/>
      <c r="C32" s="57"/>
      <c r="D32" s="64">
        <v>2759001</v>
      </c>
      <c r="E32" s="64">
        <v>2502163</v>
      </c>
      <c r="F32" s="64">
        <v>2503724</v>
      </c>
      <c r="G32" s="64">
        <v>2708076</v>
      </c>
      <c r="H32" s="127" t="s">
        <v>29</v>
      </c>
      <c r="I32" s="128"/>
      <c r="J32" s="57"/>
      <c r="K32" s="59">
        <v>3182359</v>
      </c>
      <c r="L32" s="59">
        <v>2995699</v>
      </c>
      <c r="M32" s="59">
        <v>2788241</v>
      </c>
      <c r="N32" s="59">
        <v>2758478</v>
      </c>
      <c r="P32" s="2">
        <f t="shared" si="9"/>
        <v>9001</v>
      </c>
      <c r="Q32" s="2">
        <f t="shared" si="9"/>
        <v>2163</v>
      </c>
      <c r="R32" s="2">
        <f t="shared" si="9"/>
        <v>3724</v>
      </c>
      <c r="S32" s="2">
        <f t="shared" si="9"/>
        <v>8076</v>
      </c>
      <c r="T32" s="2">
        <f t="shared" si="10"/>
        <v>2359</v>
      </c>
      <c r="U32" s="2">
        <f t="shared" si="10"/>
        <v>5699</v>
      </c>
      <c r="V32" s="2">
        <f t="shared" si="10"/>
        <v>8241</v>
      </c>
      <c r="W32" s="2">
        <f t="shared" si="10"/>
        <v>8478</v>
      </c>
      <c r="Y32" s="3">
        <f t="shared" si="6"/>
        <v>3182359</v>
      </c>
      <c r="Z32" s="3">
        <f t="shared" si="6"/>
        <v>2995699</v>
      </c>
      <c r="AA32" s="3">
        <f t="shared" si="6"/>
        <v>2788241</v>
      </c>
      <c r="AB32" s="3">
        <f t="shared" si="6"/>
        <v>2758478</v>
      </c>
      <c r="AC32" s="3">
        <f t="shared" si="7"/>
        <v>2759001</v>
      </c>
      <c r="AD32" s="3">
        <f t="shared" si="7"/>
        <v>2502163</v>
      </c>
      <c r="AE32" s="3">
        <f t="shared" si="7"/>
        <v>2503724</v>
      </c>
      <c r="AF32" s="3">
        <f t="shared" si="7"/>
        <v>2708076</v>
      </c>
    </row>
    <row r="33" spans="1:32" ht="15" customHeight="1" thickBot="1">
      <c r="A33" s="137" t="s">
        <v>30</v>
      </c>
      <c r="B33" s="138"/>
      <c r="C33" s="57"/>
      <c r="D33" s="63">
        <v>4386933</v>
      </c>
      <c r="E33" s="63">
        <v>4645477</v>
      </c>
      <c r="F33" s="63">
        <v>4811611</v>
      </c>
      <c r="G33" s="63">
        <v>4674439</v>
      </c>
      <c r="H33" s="137" t="s">
        <v>30</v>
      </c>
      <c r="I33" s="138"/>
      <c r="J33" s="57"/>
      <c r="K33" s="58">
        <v>4225193</v>
      </c>
      <c r="L33" s="58">
        <v>4329264</v>
      </c>
      <c r="M33" s="58">
        <v>4415179</v>
      </c>
      <c r="N33" s="58">
        <v>4260677</v>
      </c>
      <c r="P33" s="2">
        <f t="shared" si="9"/>
        <v>6933</v>
      </c>
      <c r="Q33" s="2">
        <f t="shared" si="9"/>
        <v>5477</v>
      </c>
      <c r="R33" s="2">
        <f t="shared" si="9"/>
        <v>1611</v>
      </c>
      <c r="S33" s="2">
        <f t="shared" si="9"/>
        <v>4439</v>
      </c>
      <c r="T33" s="2">
        <f t="shared" si="10"/>
        <v>5193</v>
      </c>
      <c r="U33" s="2">
        <f t="shared" si="10"/>
        <v>9264</v>
      </c>
      <c r="V33" s="2">
        <f t="shared" si="10"/>
        <v>5179</v>
      </c>
      <c r="W33" s="2">
        <f t="shared" si="10"/>
        <v>677</v>
      </c>
      <c r="Y33" s="3">
        <f t="shared" si="6"/>
        <v>4225193</v>
      </c>
      <c r="Z33" s="3">
        <f t="shared" si="6"/>
        <v>4329264</v>
      </c>
      <c r="AA33" s="3">
        <f t="shared" si="6"/>
        <v>4415179</v>
      </c>
      <c r="AB33" s="3">
        <f t="shared" si="6"/>
        <v>4260677</v>
      </c>
      <c r="AC33" s="3">
        <f t="shared" si="7"/>
        <v>4386933</v>
      </c>
      <c r="AD33" s="3">
        <f t="shared" si="7"/>
        <v>4645477</v>
      </c>
      <c r="AE33" s="3">
        <f t="shared" si="7"/>
        <v>4811611</v>
      </c>
      <c r="AF33" s="3">
        <f t="shared" si="7"/>
        <v>4674439</v>
      </c>
    </row>
    <row r="34" spans="1:32" ht="30" customHeight="1" thickBot="1">
      <c r="A34" s="127" t="s">
        <v>31</v>
      </c>
      <c r="B34" s="128"/>
      <c r="C34" s="57"/>
      <c r="D34" s="64">
        <v>2814402</v>
      </c>
      <c r="E34" s="64">
        <v>2814402</v>
      </c>
      <c r="F34" s="64">
        <v>2814402</v>
      </c>
      <c r="G34" s="64">
        <v>2814402</v>
      </c>
      <c r="H34" s="127" t="s">
        <v>31</v>
      </c>
      <c r="I34" s="128"/>
      <c r="J34" s="57"/>
      <c r="K34" s="59">
        <v>2814402</v>
      </c>
      <c r="L34" s="59">
        <v>2814402</v>
      </c>
      <c r="M34" s="59">
        <v>2814402</v>
      </c>
      <c r="N34" s="59">
        <v>2814402</v>
      </c>
      <c r="P34" s="2">
        <f t="shared" si="9"/>
        <v>4402</v>
      </c>
      <c r="Q34" s="2">
        <f t="shared" si="9"/>
        <v>4402</v>
      </c>
      <c r="R34" s="2">
        <f t="shared" si="9"/>
        <v>4402</v>
      </c>
      <c r="S34" s="2">
        <f t="shared" si="9"/>
        <v>4402</v>
      </c>
      <c r="T34" s="2">
        <f t="shared" si="10"/>
        <v>4402</v>
      </c>
      <c r="U34" s="2">
        <f t="shared" si="10"/>
        <v>4402</v>
      </c>
      <c r="V34" s="2">
        <f t="shared" si="10"/>
        <v>4402</v>
      </c>
      <c r="W34" s="2">
        <f t="shared" si="10"/>
        <v>4402</v>
      </c>
      <c r="Y34" s="3">
        <f t="shared" si="6"/>
        <v>2814402</v>
      </c>
      <c r="Z34" s="3">
        <f t="shared" si="6"/>
        <v>2814402</v>
      </c>
      <c r="AA34" s="3">
        <f t="shared" si="6"/>
        <v>2814402</v>
      </c>
      <c r="AB34" s="3">
        <f t="shared" si="6"/>
        <v>2814402</v>
      </c>
      <c r="AC34" s="3">
        <f t="shared" si="7"/>
        <v>2814402</v>
      </c>
      <c r="AD34" s="3">
        <f t="shared" si="7"/>
        <v>2814402</v>
      </c>
      <c r="AE34" s="3">
        <f t="shared" si="7"/>
        <v>2814402</v>
      </c>
      <c r="AF34" s="3">
        <f t="shared" si="7"/>
        <v>2814402</v>
      </c>
    </row>
    <row r="35" spans="1:32" ht="30" customHeight="1" thickBot="1">
      <c r="A35" s="127" t="s">
        <v>32</v>
      </c>
      <c r="B35" s="128"/>
      <c r="C35" s="57"/>
      <c r="D35" s="65"/>
      <c r="E35" s="65"/>
      <c r="F35" s="65"/>
      <c r="G35" s="65"/>
      <c r="H35" s="127" t="s">
        <v>32</v>
      </c>
      <c r="I35" s="128"/>
      <c r="J35" s="57"/>
      <c r="K35" s="60"/>
      <c r="L35" s="60"/>
      <c r="M35" s="60"/>
      <c r="N35" s="60">
        <v>707</v>
      </c>
      <c r="P35" s="2" t="e">
        <f t="shared" si="9"/>
        <v>#VALUE!</v>
      </c>
      <c r="Q35" s="2" t="e">
        <f t="shared" si="9"/>
        <v>#VALUE!</v>
      </c>
      <c r="R35" s="2" t="e">
        <f t="shared" si="9"/>
        <v>#VALUE!</v>
      </c>
      <c r="S35" s="2" t="e">
        <f t="shared" si="9"/>
        <v>#VALUE!</v>
      </c>
      <c r="T35" s="2" t="e">
        <f t="shared" si="10"/>
        <v>#VALUE!</v>
      </c>
      <c r="U35" s="2" t="e">
        <f t="shared" si="10"/>
        <v>#VALUE!</v>
      </c>
      <c r="V35" s="2" t="e">
        <f t="shared" si="10"/>
        <v>#VALUE!</v>
      </c>
      <c r="W35" s="2" t="e">
        <f t="shared" si="10"/>
        <v>#VALUE!</v>
      </c>
      <c r="Y35" s="3">
        <f t="shared" si="6"/>
        <v>0</v>
      </c>
      <c r="Z35" s="3">
        <f t="shared" si="6"/>
        <v>0</v>
      </c>
      <c r="AA35" s="3">
        <f t="shared" si="6"/>
        <v>0</v>
      </c>
      <c r="AB35" s="3">
        <f t="shared" si="6"/>
        <v>707</v>
      </c>
      <c r="AC35" s="3">
        <f t="shared" si="7"/>
        <v>0</v>
      </c>
      <c r="AD35" s="3">
        <f t="shared" si="7"/>
        <v>0</v>
      </c>
      <c r="AE35" s="3">
        <f t="shared" si="7"/>
        <v>0</v>
      </c>
      <c r="AF35" s="3">
        <f t="shared" si="7"/>
        <v>0</v>
      </c>
    </row>
    <row r="36" spans="1:32" ht="30" customHeight="1" thickBot="1">
      <c r="A36" s="127" t="s">
        <v>33</v>
      </c>
      <c r="B36" s="128"/>
      <c r="C36" s="57"/>
      <c r="D36" s="64">
        <v>429238</v>
      </c>
      <c r="E36" s="64">
        <v>605938</v>
      </c>
      <c r="F36" s="64">
        <v>747163</v>
      </c>
      <c r="G36" s="64">
        <v>500094</v>
      </c>
      <c r="H36" s="127" t="s">
        <v>33</v>
      </c>
      <c r="I36" s="128"/>
      <c r="J36" s="57"/>
      <c r="K36" s="59">
        <v>453453</v>
      </c>
      <c r="L36" s="59">
        <v>577049</v>
      </c>
      <c r="M36" s="59">
        <v>653568</v>
      </c>
      <c r="N36" s="59">
        <v>319090</v>
      </c>
      <c r="P36" s="2">
        <f t="shared" si="9"/>
        <v>238</v>
      </c>
      <c r="Q36" s="2">
        <f t="shared" si="9"/>
        <v>938</v>
      </c>
      <c r="R36" s="2">
        <f t="shared" si="9"/>
        <v>163</v>
      </c>
      <c r="S36" s="2">
        <f t="shared" si="9"/>
        <v>94</v>
      </c>
      <c r="T36" s="2">
        <f t="shared" si="10"/>
        <v>453</v>
      </c>
      <c r="U36" s="2">
        <f t="shared" si="10"/>
        <v>49</v>
      </c>
      <c r="V36" s="2">
        <f t="shared" si="10"/>
        <v>568</v>
      </c>
      <c r="W36" s="2">
        <f t="shared" si="10"/>
        <v>90</v>
      </c>
      <c r="Y36" s="3">
        <f t="shared" si="6"/>
        <v>453453</v>
      </c>
      <c r="Z36" s="3">
        <f t="shared" si="6"/>
        <v>577049</v>
      </c>
      <c r="AA36" s="3">
        <f t="shared" si="6"/>
        <v>653568</v>
      </c>
      <c r="AB36" s="3">
        <f t="shared" si="6"/>
        <v>319090</v>
      </c>
      <c r="AC36" s="3">
        <f t="shared" si="7"/>
        <v>429238</v>
      </c>
      <c r="AD36" s="3">
        <f t="shared" si="7"/>
        <v>605938</v>
      </c>
      <c r="AE36" s="3">
        <f t="shared" si="7"/>
        <v>747163</v>
      </c>
      <c r="AF36" s="3">
        <f t="shared" si="7"/>
        <v>500094</v>
      </c>
    </row>
    <row r="37" spans="1:32" ht="30" customHeight="1" thickBot="1">
      <c r="A37" s="137" t="s">
        <v>34</v>
      </c>
      <c r="B37" s="138"/>
      <c r="C37" s="57"/>
      <c r="D37" s="66"/>
      <c r="E37" s="66"/>
      <c r="F37" s="66"/>
      <c r="G37" s="66"/>
      <c r="H37" s="137" t="s">
        <v>34</v>
      </c>
      <c r="I37" s="138"/>
      <c r="J37" s="57"/>
      <c r="K37" s="62"/>
      <c r="L37" s="62"/>
      <c r="M37" s="62"/>
      <c r="N37" s="62"/>
      <c r="P37" s="2" t="e">
        <f t="shared" si="9"/>
        <v>#VALUE!</v>
      </c>
      <c r="Q37" s="2" t="e">
        <f t="shared" si="9"/>
        <v>#VALUE!</v>
      </c>
      <c r="R37" s="2" t="e">
        <f t="shared" si="9"/>
        <v>#VALUE!</v>
      </c>
      <c r="S37" s="2" t="e">
        <f t="shared" si="9"/>
        <v>#VALUE!</v>
      </c>
      <c r="T37" s="2" t="e">
        <f t="shared" si="10"/>
        <v>#VALUE!</v>
      </c>
      <c r="U37" s="2" t="e">
        <f t="shared" si="10"/>
        <v>#VALUE!</v>
      </c>
      <c r="V37" s="2" t="e">
        <f t="shared" si="10"/>
        <v>#VALUE!</v>
      </c>
      <c r="W37" s="2" t="e">
        <f t="shared" si="10"/>
        <v>#VALUE!</v>
      </c>
      <c r="Y37" s="3">
        <f t="shared" si="6"/>
        <v>0</v>
      </c>
      <c r="Z37" s="3">
        <f t="shared" si="6"/>
        <v>0</v>
      </c>
      <c r="AA37" s="3">
        <f t="shared" si="6"/>
        <v>0</v>
      </c>
      <c r="AB37" s="3">
        <f t="shared" si="6"/>
        <v>0</v>
      </c>
      <c r="AC37" s="3">
        <f t="shared" si="7"/>
        <v>0</v>
      </c>
      <c r="AD37" s="3">
        <f t="shared" si="7"/>
        <v>0</v>
      </c>
      <c r="AE37" s="3">
        <f t="shared" si="7"/>
        <v>0</v>
      </c>
      <c r="AF37" s="3">
        <f t="shared" si="7"/>
        <v>0</v>
      </c>
    </row>
    <row r="38" spans="1:32" ht="30" customHeight="1" thickBot="1">
      <c r="A38" s="137" t="s">
        <v>35</v>
      </c>
      <c r="B38" s="138"/>
      <c r="C38" s="57"/>
      <c r="D38" s="63">
        <v>9218910</v>
      </c>
      <c r="E38" s="63">
        <v>9191537</v>
      </c>
      <c r="F38" s="63">
        <v>9286836</v>
      </c>
      <c r="G38" s="63">
        <v>9868700</v>
      </c>
      <c r="H38" s="137" t="s">
        <v>35</v>
      </c>
      <c r="I38" s="138"/>
      <c r="J38" s="57"/>
      <c r="K38" s="58">
        <v>9551375</v>
      </c>
      <c r="L38" s="58">
        <v>9063364</v>
      </c>
      <c r="M38" s="58">
        <v>9374095</v>
      </c>
      <c r="N38" s="58">
        <v>9010343</v>
      </c>
      <c r="P38" s="2">
        <f t="shared" si="9"/>
        <v>8910</v>
      </c>
      <c r="Q38" s="2">
        <f t="shared" si="9"/>
        <v>1537</v>
      </c>
      <c r="R38" s="2">
        <f t="shared" si="9"/>
        <v>6836</v>
      </c>
      <c r="S38" s="2">
        <f t="shared" si="9"/>
        <v>8700</v>
      </c>
      <c r="T38" s="2">
        <f t="shared" si="10"/>
        <v>1375</v>
      </c>
      <c r="U38" s="2">
        <f t="shared" si="10"/>
        <v>3364</v>
      </c>
      <c r="V38" s="2">
        <f t="shared" si="10"/>
        <v>4095</v>
      </c>
      <c r="W38" s="2">
        <f t="shared" si="10"/>
        <v>343</v>
      </c>
      <c r="Y38" s="3">
        <f t="shared" si="6"/>
        <v>9551375</v>
      </c>
      <c r="Z38" s="3">
        <f t="shared" si="6"/>
        <v>9063364</v>
      </c>
      <c r="AA38" s="3">
        <f t="shared" si="6"/>
        <v>9374095</v>
      </c>
      <c r="AB38" s="3">
        <f t="shared" si="6"/>
        <v>9010343</v>
      </c>
      <c r="AC38" s="3">
        <f t="shared" si="7"/>
        <v>9218910</v>
      </c>
      <c r="AD38" s="3">
        <f t="shared" si="7"/>
        <v>9191537</v>
      </c>
      <c r="AE38" s="3">
        <f t="shared" si="7"/>
        <v>9286836</v>
      </c>
      <c r="AF38" s="3">
        <f t="shared" si="7"/>
        <v>9868700</v>
      </c>
    </row>
    <row r="39" spans="1:32">
      <c r="A39" s="15" t="s">
        <v>1731</v>
      </c>
      <c r="B39" s="15"/>
      <c r="C39" s="15"/>
      <c r="D39" s="15"/>
      <c r="E39" s="15"/>
      <c r="F39" s="15"/>
      <c r="G39" s="15"/>
      <c r="H39" s="15" t="s">
        <v>1728</v>
      </c>
    </row>
    <row r="40" spans="1:32" ht="48" customHeight="1"/>
    <row r="50" spans="16:23">
      <c r="P50" s="15"/>
      <c r="Q50" s="15"/>
      <c r="R50" s="15"/>
      <c r="S50" s="15"/>
      <c r="T50" s="15"/>
      <c r="U50" s="15"/>
      <c r="V50" s="15"/>
      <c r="W50" s="15"/>
    </row>
    <row r="51" spans="16:23">
      <c r="P51" s="15"/>
      <c r="Q51" s="15"/>
      <c r="R51" s="15"/>
      <c r="S51" s="15"/>
      <c r="T51" s="15"/>
      <c r="U51" s="15"/>
      <c r="V51" s="15"/>
      <c r="W51" s="15"/>
    </row>
    <row r="52" spans="16:23">
      <c r="P52" s="15"/>
      <c r="Q52" s="15"/>
      <c r="R52" s="15"/>
      <c r="S52" s="15"/>
      <c r="T52" s="15"/>
      <c r="U52" s="15"/>
      <c r="V52" s="15"/>
      <c r="W52" s="15"/>
    </row>
    <row r="53" spans="16:23" ht="15" customHeight="1">
      <c r="P53" s="15"/>
      <c r="Q53" s="15"/>
      <c r="R53" s="15"/>
      <c r="S53" s="15"/>
      <c r="T53" s="15"/>
      <c r="U53" s="15"/>
      <c r="V53" s="15"/>
      <c r="W53" s="15"/>
    </row>
  </sheetData>
  <mergeCells count="74">
    <mergeCell ref="A1:C2"/>
    <mergeCell ref="H1:J2"/>
    <mergeCell ref="A3:B3"/>
    <mergeCell ref="H3:I3"/>
    <mergeCell ref="A4:B4"/>
    <mergeCell ref="H4:I4"/>
    <mergeCell ref="A5:B5"/>
    <mergeCell ref="H5:I5"/>
    <mergeCell ref="A6:B6"/>
    <mergeCell ref="H6:I6"/>
    <mergeCell ref="A7:B7"/>
    <mergeCell ref="H7:I7"/>
    <mergeCell ref="A8:B8"/>
    <mergeCell ref="H8:I8"/>
    <mergeCell ref="A9:B9"/>
    <mergeCell ref="H9:I9"/>
    <mergeCell ref="A10:B10"/>
    <mergeCell ref="H10:I10"/>
    <mergeCell ref="A11:B11"/>
    <mergeCell ref="H11:I11"/>
    <mergeCell ref="A12:B12"/>
    <mergeCell ref="H12:I12"/>
    <mergeCell ref="A13:B13"/>
    <mergeCell ref="H13:I13"/>
    <mergeCell ref="A14:B14"/>
    <mergeCell ref="H14:I14"/>
    <mergeCell ref="A15:B15"/>
    <mergeCell ref="H15:I15"/>
    <mergeCell ref="A16:B16"/>
    <mergeCell ref="H16:I16"/>
    <mergeCell ref="A17:G17"/>
    <mergeCell ref="H17:N17"/>
    <mergeCell ref="A18:C18"/>
    <mergeCell ref="H18:J18"/>
    <mergeCell ref="A19:B19"/>
    <mergeCell ref="H19:I19"/>
    <mergeCell ref="A20:B20"/>
    <mergeCell ref="H20:I20"/>
    <mergeCell ref="A21:B21"/>
    <mergeCell ref="H21:I21"/>
    <mergeCell ref="A22:B22"/>
    <mergeCell ref="H22:I22"/>
    <mergeCell ref="A23:B23"/>
    <mergeCell ref="H23:I23"/>
    <mergeCell ref="A24:B24"/>
    <mergeCell ref="H24:I24"/>
    <mergeCell ref="A25:B25"/>
    <mergeCell ref="H25:I25"/>
    <mergeCell ref="A26:B26"/>
    <mergeCell ref="H26:I26"/>
    <mergeCell ref="A27:B27"/>
    <mergeCell ref="H27:I27"/>
    <mergeCell ref="A28:B28"/>
    <mergeCell ref="H28:I28"/>
    <mergeCell ref="A29:B29"/>
    <mergeCell ref="H29:I29"/>
    <mergeCell ref="A30:B30"/>
    <mergeCell ref="H30:I30"/>
    <mergeCell ref="A31:B31"/>
    <mergeCell ref="H31:I31"/>
    <mergeCell ref="A32:B32"/>
    <mergeCell ref="H32:I32"/>
    <mergeCell ref="A33:B33"/>
    <mergeCell ref="H33:I33"/>
    <mergeCell ref="A34:B34"/>
    <mergeCell ref="H34:I34"/>
    <mergeCell ref="A38:B38"/>
    <mergeCell ref="H38:I38"/>
    <mergeCell ref="A35:B35"/>
    <mergeCell ref="H35:I35"/>
    <mergeCell ref="A36:B36"/>
    <mergeCell ref="H36:I36"/>
    <mergeCell ref="A37:B37"/>
    <mergeCell ref="H37:I37"/>
  </mergeCells>
  <pageMargins left="0.7" right="0.7" top="0.75" bottom="0.75" header="0.3" footer="0.3"/>
  <pageSetup orientation="portrait" horizontalDpi="3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showGridLines="0" zoomScale="90" zoomScaleNormal="90" zoomScalePageLayoutView="90" workbookViewId="0">
      <pane xSplit="2" ySplit="2" topLeftCell="C3" activePane="bottomRight" state="frozen"/>
      <selection activeCell="K58" sqref="K58"/>
      <selection pane="topRight" activeCell="K58" sqref="K58"/>
      <selection pane="bottomLeft" activeCell="K58" sqref="K58"/>
      <selection pane="bottomRight" activeCell="K58" sqref="K58"/>
    </sheetView>
  </sheetViews>
  <sheetFormatPr defaultColWidth="9.140625" defaultRowHeight="12.75"/>
  <cols>
    <col min="1" max="1" width="1.42578125" style="6" customWidth="1"/>
    <col min="2" max="2" width="31.7109375" style="7" bestFit="1" customWidth="1"/>
    <col min="3" max="3" width="7.5703125" style="5" bestFit="1" customWidth="1"/>
    <col min="4" max="5" width="14" style="9" bestFit="1" customWidth="1"/>
    <col min="6" max="8" width="15.85546875" style="5" bestFit="1" customWidth="1"/>
    <col min="9" max="9" width="20" style="5" bestFit="1" customWidth="1"/>
    <col min="10" max="11" width="15.85546875" style="5" bestFit="1" customWidth="1"/>
    <col min="12" max="16384" width="9.140625" style="5"/>
  </cols>
  <sheetData>
    <row r="1" spans="1:11">
      <c r="C1" s="8" t="s">
        <v>635</v>
      </c>
      <c r="D1" s="106" t="s">
        <v>1737</v>
      </c>
    </row>
    <row r="2" spans="1:11">
      <c r="A2" s="7"/>
      <c r="B2" s="94" t="s">
        <v>539</v>
      </c>
      <c r="C2" s="102" t="s">
        <v>37</v>
      </c>
      <c r="D2" s="102" t="str">
        <f>'Input yearly PNJ'!N18</f>
        <v>Năm 2014</v>
      </c>
      <c r="E2" s="102" t="str">
        <f>'Input yearly PNJ'!O18</f>
        <v>Năm 2015</v>
      </c>
      <c r="F2" s="102" t="str">
        <f>'Input yearly PNJ'!P18</f>
        <v>Năm 2016</v>
      </c>
      <c r="G2" s="102" t="str">
        <f>'Input yearly PNJ'!Q18</f>
        <v>Năm 2017</v>
      </c>
      <c r="H2" s="95"/>
      <c r="I2" s="117" t="s">
        <v>1179</v>
      </c>
      <c r="J2" s="117"/>
      <c r="K2" s="117"/>
    </row>
    <row r="3" spans="1:11">
      <c r="A3" s="7"/>
      <c r="B3" s="69"/>
      <c r="C3" s="70"/>
      <c r="D3" s="70"/>
      <c r="E3" s="70"/>
      <c r="F3" s="70"/>
      <c r="G3" s="70"/>
      <c r="H3" s="70"/>
      <c r="I3" s="118"/>
      <c r="J3" s="119"/>
      <c r="K3" s="120"/>
    </row>
    <row r="4" spans="1:11">
      <c r="A4" s="7"/>
      <c r="B4" s="69" t="s">
        <v>540</v>
      </c>
      <c r="C4" s="70" t="s">
        <v>38</v>
      </c>
      <c r="D4" s="71">
        <f>'Input yearly PNJ'!N3</f>
        <v>9199218</v>
      </c>
      <c r="E4" s="71">
        <f>'Input yearly PNJ'!O3</f>
        <v>7708353</v>
      </c>
      <c r="F4" s="71">
        <f>'Input yearly PNJ'!P3</f>
        <v>8564590</v>
      </c>
      <c r="G4" s="71">
        <f>'Input yearly PNJ'!Q3</f>
        <v>10976837</v>
      </c>
      <c r="H4" s="70"/>
      <c r="I4" s="121"/>
      <c r="J4" s="122"/>
      <c r="K4" s="123"/>
    </row>
    <row r="5" spans="1:11">
      <c r="A5" s="7"/>
      <c r="B5" s="69" t="s">
        <v>541</v>
      </c>
      <c r="C5" s="69" t="s">
        <v>38</v>
      </c>
      <c r="D5" s="72">
        <f>'Input yearly PNJ'!N5</f>
        <v>889236</v>
      </c>
      <c r="E5" s="72">
        <f>'Input yearly PNJ'!O5</f>
        <v>1170368</v>
      </c>
      <c r="F5" s="72">
        <f>'Input yearly PNJ'!P5</f>
        <v>1411293</v>
      </c>
      <c r="G5" s="72">
        <f>'Input yearly PNJ'!Q5</f>
        <v>1911964</v>
      </c>
      <c r="H5" s="70"/>
      <c r="I5" s="121"/>
      <c r="J5" s="122"/>
      <c r="K5" s="123"/>
    </row>
    <row r="6" spans="1:11">
      <c r="A6" s="7"/>
      <c r="B6" s="69" t="s">
        <v>542</v>
      </c>
      <c r="C6" s="69" t="s">
        <v>38</v>
      </c>
      <c r="D6" s="72">
        <f>'Input yearly PNJ'!N15</f>
        <v>242495</v>
      </c>
      <c r="E6" s="72">
        <f>'Input yearly PNJ'!O15</f>
        <v>152303</v>
      </c>
      <c r="F6" s="72">
        <f>'Input yearly PNJ'!P15</f>
        <v>449574</v>
      </c>
      <c r="G6" s="72">
        <f>'Input yearly PNJ'!Q15</f>
        <v>724856</v>
      </c>
      <c r="H6" s="70"/>
      <c r="I6" s="121"/>
      <c r="J6" s="122"/>
      <c r="K6" s="123"/>
    </row>
    <row r="7" spans="1:11">
      <c r="A7" s="7"/>
      <c r="B7" s="69" t="s">
        <v>543</v>
      </c>
      <c r="C7" s="69" t="s">
        <v>38</v>
      </c>
      <c r="D7" s="72">
        <f>'Input yearly PNJ'!N33</f>
        <v>1296523</v>
      </c>
      <c r="E7" s="72">
        <f>'Input yearly PNJ'!O33</f>
        <v>1394350</v>
      </c>
      <c r="F7" s="72">
        <f>'Input yearly PNJ'!P33</f>
        <v>1500327</v>
      </c>
      <c r="G7" s="72">
        <f>'Input yearly PNJ'!Q33</f>
        <v>2949549</v>
      </c>
      <c r="H7" s="70"/>
      <c r="I7" s="121"/>
      <c r="J7" s="122"/>
      <c r="K7" s="123"/>
    </row>
    <row r="8" spans="1:11">
      <c r="A8" s="7"/>
      <c r="B8" s="69" t="s">
        <v>544</v>
      </c>
      <c r="C8" s="70" t="s">
        <v>38</v>
      </c>
      <c r="D8" s="71">
        <f>'Input yearly PNJ'!N29</f>
        <v>2828672</v>
      </c>
      <c r="E8" s="71">
        <f>'Input yearly PNJ'!O29</f>
        <v>2975289</v>
      </c>
      <c r="F8" s="71">
        <f>'Input yearly PNJ'!P29</f>
        <v>3587987</v>
      </c>
      <c r="G8" s="71">
        <f>'Input yearly PNJ'!Q29</f>
        <v>4492246</v>
      </c>
      <c r="H8" s="70"/>
      <c r="I8" s="121"/>
      <c r="J8" s="122"/>
      <c r="K8" s="123"/>
    </row>
    <row r="9" spans="1:11">
      <c r="A9" s="7"/>
      <c r="B9" s="69" t="s">
        <v>545</v>
      </c>
      <c r="C9" s="70" t="s">
        <v>39</v>
      </c>
      <c r="D9" s="71">
        <f>'Input yearly PNJ'!N34*1000000/10000</f>
        <v>75597000</v>
      </c>
      <c r="E9" s="71">
        <f>'Input yearly PNJ'!O34*1000000/10000</f>
        <v>98274600</v>
      </c>
      <c r="F9" s="71">
        <f>'Input yearly PNJ'!P34*1000000/10000</f>
        <v>98274600</v>
      </c>
      <c r="G9" s="71">
        <f>'Input yearly PNJ'!Q34*1000000/10000</f>
        <v>108102000</v>
      </c>
      <c r="H9" s="70"/>
      <c r="I9" s="121"/>
      <c r="J9" s="122"/>
      <c r="K9" s="123"/>
    </row>
    <row r="10" spans="1:11">
      <c r="A10" s="7"/>
      <c r="B10" s="69"/>
      <c r="C10" s="70"/>
      <c r="D10" s="71"/>
      <c r="E10" s="71"/>
      <c r="F10" s="71"/>
      <c r="G10" s="71"/>
      <c r="H10" s="70"/>
      <c r="I10" s="121"/>
      <c r="J10" s="122"/>
      <c r="K10" s="123"/>
    </row>
    <row r="11" spans="1:11">
      <c r="A11" s="7"/>
      <c r="B11" s="69" t="s">
        <v>546</v>
      </c>
      <c r="C11" s="69" t="s">
        <v>36</v>
      </c>
      <c r="D11" s="73">
        <f>D5/D4</f>
        <v>9.6664303422312636E-2</v>
      </c>
      <c r="E11" s="73">
        <f>E5/E4</f>
        <v>0.1518311369497479</v>
      </c>
      <c r="F11" s="73">
        <f>F5/F4</f>
        <v>0.16478231882670391</v>
      </c>
      <c r="G11" s="73">
        <f>G5/G4</f>
        <v>0.17418168822220828</v>
      </c>
      <c r="H11" s="70"/>
      <c r="I11" s="121"/>
      <c r="J11" s="122"/>
      <c r="K11" s="123"/>
    </row>
    <row r="12" spans="1:11">
      <c r="A12" s="7"/>
      <c r="B12" s="69" t="s">
        <v>569</v>
      </c>
      <c r="C12" s="70" t="s">
        <v>36</v>
      </c>
      <c r="D12" s="74">
        <f>D6/D4</f>
        <v>2.6360392807301663E-2</v>
      </c>
      <c r="E12" s="73">
        <f>E6/E4</f>
        <v>1.9758176616976417E-2</v>
      </c>
      <c r="F12" s="73">
        <f>F6/F4</f>
        <v>5.2492180010952072E-2</v>
      </c>
      <c r="G12" s="73">
        <f>G6/G4</f>
        <v>6.6035051809551326E-2</v>
      </c>
      <c r="H12" s="70"/>
      <c r="I12" s="121"/>
      <c r="J12" s="122"/>
      <c r="K12" s="123"/>
    </row>
    <row r="13" spans="1:11">
      <c r="A13" s="7"/>
      <c r="B13" s="69" t="s">
        <v>41</v>
      </c>
      <c r="C13" s="70" t="s">
        <v>40</v>
      </c>
      <c r="D13" s="71">
        <f>D6*1000000/D9</f>
        <v>3207.7331111022922</v>
      </c>
      <c r="E13" s="72">
        <f>E6*1000000/E9</f>
        <v>1549.7697268673696</v>
      </c>
      <c r="F13" s="72">
        <f>F6*1000000/F9</f>
        <v>4574.6713799903537</v>
      </c>
      <c r="G13" s="72">
        <f>G6*1000000/G9</f>
        <v>6705.2968492719838</v>
      </c>
      <c r="H13" s="70"/>
      <c r="I13" s="121"/>
      <c r="J13" s="122"/>
      <c r="K13" s="123"/>
    </row>
    <row r="14" spans="1:11">
      <c r="A14" s="7"/>
      <c r="B14" s="69" t="s">
        <v>547</v>
      </c>
      <c r="C14" s="70"/>
      <c r="D14" s="71">
        <f>D7*1000000/D9</f>
        <v>17150.455705914257</v>
      </c>
      <c r="E14" s="72">
        <f>E7*1000000/E9</f>
        <v>14188.305014724048</v>
      </c>
      <c r="F14" s="72">
        <f>F7*1000000/F9</f>
        <v>15266.681319486419</v>
      </c>
      <c r="G14" s="72">
        <f>G7*1000000/G9</f>
        <v>27284.869845146251</v>
      </c>
      <c r="H14" s="70"/>
      <c r="I14" s="121"/>
      <c r="J14" s="122"/>
      <c r="K14" s="123"/>
    </row>
    <row r="15" spans="1:11">
      <c r="A15" s="7"/>
      <c r="B15" s="75" t="s">
        <v>548</v>
      </c>
      <c r="C15" s="70"/>
      <c r="D15" s="71"/>
      <c r="E15" s="72"/>
      <c r="F15" s="72"/>
      <c r="G15" s="72"/>
      <c r="H15" s="70"/>
      <c r="I15" s="121"/>
      <c r="J15" s="122"/>
      <c r="K15" s="123"/>
    </row>
    <row r="16" spans="1:11">
      <c r="A16" s="7"/>
      <c r="B16" s="69" t="s">
        <v>540</v>
      </c>
      <c r="C16" s="76" t="s">
        <v>36</v>
      </c>
      <c r="D16" s="77"/>
      <c r="E16" s="78">
        <f>(E4-D4)/ABS(D4)</f>
        <v>-0.16206431894537124</v>
      </c>
      <c r="F16" s="78">
        <f>(F4-E4)/ABS(E4)</f>
        <v>0.11107911119275414</v>
      </c>
      <c r="G16" s="78">
        <f>(G4-F4)/ABS(F4)</f>
        <v>0.28165352924074588</v>
      </c>
      <c r="H16" s="70"/>
      <c r="I16" s="121"/>
      <c r="J16" s="122"/>
      <c r="K16" s="123"/>
    </row>
    <row r="17" spans="1:12">
      <c r="A17" s="7"/>
      <c r="B17" s="69" t="s">
        <v>542</v>
      </c>
      <c r="C17" s="79" t="s">
        <v>36</v>
      </c>
      <c r="D17" s="69"/>
      <c r="E17" s="78">
        <f>(E6-D6)/ABS(D6)</f>
        <v>-0.37193344192663769</v>
      </c>
      <c r="F17" s="78">
        <f>(F6-E6)/ABS(E6)</f>
        <v>1.9518394253560336</v>
      </c>
      <c r="G17" s="78">
        <f>(G6-F6)/ABS(F6)</f>
        <v>0.61231743828602192</v>
      </c>
      <c r="H17" s="70"/>
      <c r="I17" s="121"/>
      <c r="J17" s="122"/>
      <c r="K17" s="123"/>
    </row>
    <row r="18" spans="1:12">
      <c r="A18" s="7"/>
      <c r="B18" s="69" t="s">
        <v>41</v>
      </c>
      <c r="C18" s="76" t="s">
        <v>36</v>
      </c>
      <c r="D18" s="77"/>
      <c r="E18" s="78">
        <f>(E13-D13)/ABS(D13)</f>
        <v>-0.51686450424960284</v>
      </c>
      <c r="F18" s="78">
        <f>(F13-E13)/ABS(E13)</f>
        <v>1.9518394253560336</v>
      </c>
      <c r="G18" s="78">
        <f>(G13-F13)/ABS(F13)</f>
        <v>0.4657439392479647</v>
      </c>
      <c r="H18" s="70"/>
      <c r="I18" s="121"/>
      <c r="J18" s="122"/>
      <c r="K18" s="123"/>
    </row>
    <row r="19" spans="1:12">
      <c r="A19" s="7"/>
      <c r="B19" s="80" t="s">
        <v>549</v>
      </c>
      <c r="C19" s="79"/>
      <c r="D19" s="69"/>
      <c r="E19" s="74"/>
      <c r="F19" s="74"/>
      <c r="G19" s="74"/>
      <c r="H19" s="70"/>
      <c r="I19" s="124"/>
      <c r="J19" s="125"/>
      <c r="K19" s="126"/>
    </row>
    <row r="20" spans="1:12">
      <c r="A20" s="7"/>
      <c r="B20" s="69" t="s">
        <v>42</v>
      </c>
      <c r="C20" s="81" t="s">
        <v>36</v>
      </c>
      <c r="D20" s="70"/>
      <c r="E20" s="74">
        <f>E6/AVERAGE(D7:E7)</f>
        <v>0.11319969392832735</v>
      </c>
      <c r="F20" s="74">
        <f>F6/AVERAGE(E7:F7)</f>
        <v>0.31062118502340674</v>
      </c>
      <c r="G20" s="74">
        <f>G6/AVERAGE(F7:G7)</f>
        <v>0.32578705563930321</v>
      </c>
      <c r="H20" s="70"/>
      <c r="I20" s="117" t="s">
        <v>1180</v>
      </c>
      <c r="J20" s="117"/>
      <c r="K20" s="117"/>
    </row>
    <row r="21" spans="1:12">
      <c r="A21" s="7"/>
      <c r="B21" s="69" t="s">
        <v>43</v>
      </c>
      <c r="C21" s="81" t="s">
        <v>36</v>
      </c>
      <c r="D21" s="70"/>
      <c r="E21" s="74">
        <f>E6/AVERAGE(D8:E8)</f>
        <v>5.2482433979139417E-2</v>
      </c>
      <c r="F21" s="74">
        <f>F6/AVERAGE(E8:F8)</f>
        <v>0.13699682902257959</v>
      </c>
      <c r="G21" s="74">
        <f>G6/AVERAGE(F8:G8)</f>
        <v>0.17941462826628884</v>
      </c>
      <c r="H21" s="70"/>
      <c r="I21" s="82" t="s">
        <v>1181</v>
      </c>
      <c r="J21" s="82">
        <v>2018</v>
      </c>
      <c r="K21" s="82" t="s">
        <v>1183</v>
      </c>
    </row>
    <row r="22" spans="1:12">
      <c r="A22" s="7"/>
      <c r="B22" s="75" t="s">
        <v>550</v>
      </c>
      <c r="C22" s="81"/>
      <c r="D22" s="70"/>
      <c r="E22" s="74"/>
      <c r="F22" s="74"/>
      <c r="G22" s="74"/>
      <c r="H22" s="70"/>
      <c r="I22" s="70" t="s">
        <v>1182</v>
      </c>
      <c r="J22" s="97">
        <v>13727000</v>
      </c>
      <c r="K22" s="83">
        <f>(K30+J30)/J22</f>
        <v>0.53594325052815617</v>
      </c>
    </row>
    <row r="23" spans="1:12">
      <c r="A23" s="7"/>
      <c r="B23" s="69" t="s">
        <v>551</v>
      </c>
      <c r="C23" s="81" t="s">
        <v>36</v>
      </c>
      <c r="D23" s="74">
        <f>1-D7/D8</f>
        <v>0.54164957973211458</v>
      </c>
      <c r="E23" s="74">
        <f>1-E7/E8</f>
        <v>0.5313564497432014</v>
      </c>
      <c r="F23" s="74">
        <f>1-F7/F8</f>
        <v>0.58184714716078956</v>
      </c>
      <c r="G23" s="74">
        <f>1-G7/G8</f>
        <v>0.3434132948195624</v>
      </c>
      <c r="H23" s="70"/>
      <c r="I23" s="70" t="s">
        <v>1184</v>
      </c>
      <c r="J23" s="97">
        <v>882410</v>
      </c>
      <c r="K23" s="83">
        <f>(K32+J32)/J23</f>
        <v>0.5855509343729105</v>
      </c>
    </row>
    <row r="24" spans="1:12">
      <c r="A24" s="7"/>
      <c r="B24" s="69" t="s">
        <v>552</v>
      </c>
      <c r="C24" s="81" t="s">
        <v>36</v>
      </c>
      <c r="D24" s="74">
        <f>D8/D7-1</f>
        <v>1.1817368453934098</v>
      </c>
      <c r="E24" s="74">
        <f>E8/E7-1</f>
        <v>1.1338179079858</v>
      </c>
      <c r="F24" s="74">
        <f>F8/F7-1</f>
        <v>1.3914699928748866</v>
      </c>
      <c r="G24" s="74">
        <f>G8/G7-1</f>
        <v>0.52302809683785556</v>
      </c>
      <c r="H24" s="70"/>
      <c r="I24" s="70" t="s">
        <v>1367</v>
      </c>
      <c r="J24" s="71">
        <v>1100010</v>
      </c>
      <c r="K24" s="70"/>
    </row>
    <row r="25" spans="1:12">
      <c r="A25" s="7"/>
      <c r="B25" s="69" t="s">
        <v>553</v>
      </c>
      <c r="C25" s="81" t="s">
        <v>40</v>
      </c>
      <c r="D25" s="84">
        <f>'Input yearly PNJ'!N19/'Input yearly PNJ'!N31</f>
        <v>1.3128617167360432</v>
      </c>
      <c r="E25" s="84">
        <f>'Input yearly PNJ'!O19/'Input yearly PNJ'!O31</f>
        <v>1.5084057619723674</v>
      </c>
      <c r="F25" s="84">
        <f>'Input yearly PNJ'!P19/'Input yearly PNJ'!P31</f>
        <v>1.5346687698877308</v>
      </c>
      <c r="G25" s="84">
        <f>'Input yearly PNJ'!Q19/'Input yearly PNJ'!Q31</f>
        <v>2.6170418563661793</v>
      </c>
      <c r="H25" s="70"/>
      <c r="I25" s="70" t="s">
        <v>1721</v>
      </c>
      <c r="J25" s="85">
        <v>0.18</v>
      </c>
      <c r="K25" s="70"/>
    </row>
    <row r="26" spans="1:12">
      <c r="A26" s="7"/>
      <c r="B26" s="69" t="s">
        <v>554</v>
      </c>
      <c r="C26" s="81" t="s">
        <v>40</v>
      </c>
      <c r="D26" s="84">
        <f>('Input yearly PNJ'!N19-'Input yearly PNJ'!N23)/'Input yearly PNJ'!N31</f>
        <v>0.28213457242939555</v>
      </c>
      <c r="E26" s="84">
        <f>('Input yearly PNJ'!O19-'Input yearly PNJ'!O23)/'Input yearly PNJ'!O31</f>
        <v>8.6541458126346796E-2</v>
      </c>
      <c r="F26" s="84">
        <f>('Input yearly PNJ'!P19-'Input yearly PNJ'!P23)/'Input yearly PNJ'!P31</f>
        <v>0.13053128096154598</v>
      </c>
      <c r="G26" s="84">
        <f>('Input yearly PNJ'!Q19-'Input yearly PNJ'!Q23)/'Input yearly PNJ'!Q31</f>
        <v>0.33194313649364099</v>
      </c>
      <c r="H26" s="70"/>
      <c r="I26" s="70"/>
      <c r="J26" s="70"/>
      <c r="K26" s="70"/>
    </row>
    <row r="27" spans="1:12">
      <c r="A27" s="7"/>
      <c r="B27" s="69"/>
      <c r="C27" s="81"/>
      <c r="D27" s="70"/>
      <c r="E27" s="70"/>
      <c r="F27" s="70"/>
      <c r="G27" s="70"/>
      <c r="H27" s="70"/>
      <c r="I27" s="70"/>
      <c r="J27" s="70"/>
      <c r="K27" s="70"/>
    </row>
    <row r="28" spans="1:12">
      <c r="A28" s="7"/>
      <c r="B28" s="96" t="s">
        <v>567</v>
      </c>
      <c r="C28" s="96" t="s">
        <v>37</v>
      </c>
      <c r="D28" s="96" t="str">
        <f>'Input quaterly PNJ'!Y1</f>
        <v>Quý 3/2016</v>
      </c>
      <c r="E28" s="96" t="str">
        <f>'Input quaterly PNJ'!Z1</f>
        <v>Quý 4/2016</v>
      </c>
      <c r="F28" s="96" t="str">
        <f>'Input quaterly PNJ'!AA1</f>
        <v>Quý 1/2017</v>
      </c>
      <c r="G28" s="96" t="str">
        <f>'Input quaterly PNJ'!AB1</f>
        <v>Quý 2/2017</v>
      </c>
      <c r="H28" s="96" t="str">
        <f>'Input quaterly PNJ'!AC1</f>
        <v>Quý 3/2017</v>
      </c>
      <c r="I28" s="96" t="str">
        <f>'Input quaterly PNJ'!AD1</f>
        <v>Quý 4/2017</v>
      </c>
      <c r="J28" s="96" t="str">
        <f>'Input quaterly PNJ'!AE1</f>
        <v>Quý 1/2018</v>
      </c>
      <c r="K28" s="96" t="str">
        <f>'Input quaterly PNJ'!AF1</f>
        <v>Quý 2/2018</v>
      </c>
    </row>
    <row r="29" spans="1:12">
      <c r="A29" s="7"/>
      <c r="B29" s="69"/>
      <c r="C29" s="70"/>
      <c r="D29" s="70"/>
      <c r="E29" s="70"/>
      <c r="F29" s="70"/>
      <c r="G29" s="70"/>
      <c r="H29" s="70"/>
      <c r="I29" s="70"/>
      <c r="J29" s="70"/>
      <c r="K29" s="70"/>
    </row>
    <row r="30" spans="1:12">
      <c r="A30" s="7"/>
      <c r="B30" s="69" t="s">
        <v>540</v>
      </c>
      <c r="C30" s="70" t="s">
        <v>38</v>
      </c>
      <c r="D30" s="86">
        <f>'Input quaterly PNJ'!Y3</f>
        <v>1982118</v>
      </c>
      <c r="E30" s="86">
        <f>'Input quaterly PNJ'!Z3</f>
        <v>2644266</v>
      </c>
      <c r="F30" s="86">
        <f>'Input quaterly PNJ'!AA3</f>
        <v>3130971</v>
      </c>
      <c r="G30" s="86">
        <f>'Input quaterly PNJ'!AB3</f>
        <v>2344924</v>
      </c>
      <c r="H30" s="86">
        <f>'Input quaterly PNJ'!AC3</f>
        <v>2279274</v>
      </c>
      <c r="I30" s="86">
        <f>'Input quaterly PNJ'!AD3</f>
        <v>3221663</v>
      </c>
      <c r="J30" s="86">
        <f>'Input quaterly PNJ'!AE3</f>
        <v>4139453</v>
      </c>
      <c r="K30" s="86">
        <f>'Input quaterly PNJ'!AF3</f>
        <v>3217440</v>
      </c>
    </row>
    <row r="31" spans="1:12">
      <c r="A31" s="7"/>
      <c r="B31" s="69" t="s">
        <v>541</v>
      </c>
      <c r="C31" s="70" t="s">
        <v>38</v>
      </c>
      <c r="D31" s="86">
        <f>'Input quaterly PNJ'!Y5</f>
        <v>317498</v>
      </c>
      <c r="E31" s="86">
        <f>'Input quaterly PNJ'!Z5</f>
        <v>381213</v>
      </c>
      <c r="F31" s="86">
        <f>'Input quaterly PNJ'!AA5</f>
        <v>550858</v>
      </c>
      <c r="G31" s="86">
        <f>'Input quaterly PNJ'!AB5</f>
        <v>399999</v>
      </c>
      <c r="H31" s="86">
        <f>'Input quaterly PNJ'!AC5</f>
        <v>396177</v>
      </c>
      <c r="I31" s="86">
        <f>'Input quaterly PNJ'!AD5</f>
        <v>565249</v>
      </c>
      <c r="J31" s="86">
        <f>'Input quaterly PNJ'!AE5</f>
        <v>770023</v>
      </c>
      <c r="K31" s="86">
        <f>'Input quaterly PNJ'!AF5</f>
        <v>582902</v>
      </c>
    </row>
    <row r="32" spans="1:12">
      <c r="A32" s="7"/>
      <c r="B32" s="69" t="s">
        <v>542</v>
      </c>
      <c r="C32" s="69" t="s">
        <v>38</v>
      </c>
      <c r="D32" s="87">
        <f>'Input quaterly PNJ'!Y15</f>
        <v>111249</v>
      </c>
      <c r="E32" s="87">
        <f>'Input quaterly PNJ'!Z15</f>
        <v>94329</v>
      </c>
      <c r="F32" s="87">
        <f>'Input quaterly PNJ'!AA15</f>
        <v>248739</v>
      </c>
      <c r="G32" s="87">
        <f>'Input quaterly PNJ'!AB15</f>
        <v>128952</v>
      </c>
      <c r="H32" s="87">
        <f>'Input quaterly PNJ'!AC15</f>
        <v>126079</v>
      </c>
      <c r="I32" s="87">
        <f>'Input quaterly PNJ'!AD15</f>
        <v>221846</v>
      </c>
      <c r="J32" s="87">
        <f>'Input quaterly PNJ'!AE15</f>
        <v>336260</v>
      </c>
      <c r="K32" s="87">
        <f>'Input quaterly PNJ'!AF15</f>
        <v>180436</v>
      </c>
      <c r="L32" s="10"/>
    </row>
    <row r="33" spans="1:12">
      <c r="A33" s="7"/>
      <c r="B33" s="69" t="s">
        <v>543</v>
      </c>
      <c r="C33" s="70" t="s">
        <v>38</v>
      </c>
      <c r="D33" s="86">
        <f>'Input quaterly PNJ'!Y33</f>
        <v>1582990</v>
      </c>
      <c r="E33" s="86">
        <f>'Input quaterly PNJ'!Z33</f>
        <v>1500554</v>
      </c>
      <c r="F33" s="86">
        <f>'Input quaterly PNJ'!AA33</f>
        <v>1749066</v>
      </c>
      <c r="G33" s="86">
        <f>'Input quaterly PNJ'!AB33</f>
        <v>1735449</v>
      </c>
      <c r="H33" s="86">
        <f>'Input quaterly PNJ'!AC33</f>
        <v>2728456</v>
      </c>
      <c r="I33" s="86">
        <f>'Input quaterly PNJ'!AD33</f>
        <v>2950301</v>
      </c>
      <c r="J33" s="86">
        <f>'Input quaterly PNJ'!AE33</f>
        <v>3198904</v>
      </c>
      <c r="K33" s="86">
        <f>'Input quaterly PNJ'!AF33</f>
        <v>3287658</v>
      </c>
    </row>
    <row r="34" spans="1:12">
      <c r="A34" s="7"/>
      <c r="B34" s="69" t="s">
        <v>544</v>
      </c>
      <c r="C34" s="70" t="s">
        <v>38</v>
      </c>
      <c r="D34" s="86">
        <f>'Input quaterly PNJ'!Y38</f>
        <v>3229864</v>
      </c>
      <c r="E34" s="86">
        <f>'Input quaterly PNJ'!Z38</f>
        <v>3593453</v>
      </c>
      <c r="F34" s="86">
        <f>'Input quaterly PNJ'!AA38</f>
        <v>3595808</v>
      </c>
      <c r="G34" s="86">
        <f>'Input quaterly PNJ'!AB38</f>
        <v>3561007</v>
      </c>
      <c r="H34" s="86">
        <f>'Input quaterly PNJ'!AC38</f>
        <v>4063461</v>
      </c>
      <c r="I34" s="86">
        <f>'Input quaterly PNJ'!AD38</f>
        <v>4492513</v>
      </c>
      <c r="J34" s="86">
        <f>'Input quaterly PNJ'!AE38</f>
        <v>4688396</v>
      </c>
      <c r="K34" s="86">
        <f>'Input quaterly PNJ'!AF38</f>
        <v>5094627</v>
      </c>
    </row>
    <row r="35" spans="1:12">
      <c r="A35" s="7"/>
      <c r="B35" s="69" t="s">
        <v>545</v>
      </c>
      <c r="C35" s="70" t="s">
        <v>39</v>
      </c>
      <c r="D35" s="86">
        <f>'Input quaterly PNJ'!Y34*1000000/10000</f>
        <v>98274600</v>
      </c>
      <c r="E35" s="86">
        <f>'Input quaterly PNJ'!Z34*1000000/10000</f>
        <v>98274600</v>
      </c>
      <c r="F35" s="86">
        <f>'Input quaterly PNJ'!AA34*1000000/10000</f>
        <v>98274600</v>
      </c>
      <c r="G35" s="86">
        <f>'Input quaterly PNJ'!AB34*1000000/10000</f>
        <v>98274600</v>
      </c>
      <c r="H35" s="86">
        <f>'Input quaterly PNJ'!AC34*1000000/10000</f>
        <v>108102000</v>
      </c>
      <c r="I35" s="86">
        <f>'Input quaterly PNJ'!AD34*1000000/10000</f>
        <v>108102000</v>
      </c>
      <c r="J35" s="86">
        <f>'Input quaterly PNJ'!AE34*1000000/10000</f>
        <v>108102000</v>
      </c>
      <c r="K35" s="86">
        <f>'Input quaterly PNJ'!AF34*1000000/10000</f>
        <v>162139300</v>
      </c>
    </row>
    <row r="36" spans="1:12">
      <c r="A36" s="7"/>
      <c r="B36" s="69"/>
      <c r="C36" s="70"/>
      <c r="D36" s="86"/>
      <c r="E36" s="86"/>
      <c r="F36" s="86"/>
      <c r="G36" s="86"/>
      <c r="H36" s="86"/>
      <c r="I36" s="86"/>
      <c r="J36" s="86"/>
      <c r="K36" s="86"/>
    </row>
    <row r="37" spans="1:12">
      <c r="A37" s="7"/>
      <c r="B37" s="69" t="s">
        <v>546</v>
      </c>
      <c r="C37" s="70" t="s">
        <v>36</v>
      </c>
      <c r="D37" s="88">
        <f>D31/D30</f>
        <v>0.16018117992975192</v>
      </c>
      <c r="E37" s="88">
        <f t="shared" ref="E37:J37" si="0">E31/E30</f>
        <v>0.14416590464045598</v>
      </c>
      <c r="F37" s="88">
        <f t="shared" si="0"/>
        <v>0.17593839099755315</v>
      </c>
      <c r="G37" s="88">
        <f t="shared" si="0"/>
        <v>0.17058079494260794</v>
      </c>
      <c r="H37" s="88">
        <f t="shared" si="0"/>
        <v>0.17381718915760019</v>
      </c>
      <c r="I37" s="88">
        <f t="shared" si="0"/>
        <v>0.17545255354144737</v>
      </c>
      <c r="J37" s="88">
        <f t="shared" si="0"/>
        <v>0.18602047178697281</v>
      </c>
      <c r="K37" s="88">
        <f>K31/K30</f>
        <v>0.18116950121835995</v>
      </c>
      <c r="L37" s="11"/>
    </row>
    <row r="38" spans="1:12">
      <c r="A38" s="7"/>
      <c r="B38" s="69" t="s">
        <v>570</v>
      </c>
      <c r="C38" s="70" t="s">
        <v>36</v>
      </c>
      <c r="D38" s="88">
        <f>D32/D30</f>
        <v>5.6126325476081644E-2</v>
      </c>
      <c r="E38" s="88">
        <f t="shared" ref="E38:K38" si="1">E32/E30</f>
        <v>3.5673037432693989E-2</v>
      </c>
      <c r="F38" s="88">
        <f t="shared" si="1"/>
        <v>7.9444683454429954E-2</v>
      </c>
      <c r="G38" s="88">
        <f t="shared" si="1"/>
        <v>5.4991974153533331E-2</v>
      </c>
      <c r="H38" s="88">
        <f t="shared" si="1"/>
        <v>5.5315420612001891E-2</v>
      </c>
      <c r="I38" s="88">
        <f t="shared" si="1"/>
        <v>6.8860709515551441E-2</v>
      </c>
      <c r="J38" s="88">
        <f t="shared" si="1"/>
        <v>8.1232955175478502E-2</v>
      </c>
      <c r="K38" s="88">
        <f t="shared" si="1"/>
        <v>5.6080610671838484E-2</v>
      </c>
      <c r="L38" s="11"/>
    </row>
    <row r="39" spans="1:12">
      <c r="A39" s="7"/>
      <c r="B39" s="69" t="s">
        <v>41</v>
      </c>
      <c r="C39" s="70" t="s">
        <v>40</v>
      </c>
      <c r="D39" s="71">
        <f>D32*1000000/D35</f>
        <v>1132.0219059655292</v>
      </c>
      <c r="E39" s="71">
        <f t="shared" ref="E39:K39" si="2">E32*1000000/E35</f>
        <v>959.85127387951718</v>
      </c>
      <c r="F39" s="71">
        <f t="shared" si="2"/>
        <v>2531.0609252034606</v>
      </c>
      <c r="G39" s="71">
        <f t="shared" si="2"/>
        <v>1312.1600087916918</v>
      </c>
      <c r="H39" s="71">
        <f t="shared" si="2"/>
        <v>1166.2966457604855</v>
      </c>
      <c r="I39" s="71">
        <f t="shared" si="2"/>
        <v>2052.1914488168582</v>
      </c>
      <c r="J39" s="71">
        <f t="shared" si="2"/>
        <v>3110.5807478122515</v>
      </c>
      <c r="K39" s="71">
        <f t="shared" si="2"/>
        <v>1112.8455593431081</v>
      </c>
    </row>
    <row r="40" spans="1:12">
      <c r="A40" s="7"/>
      <c r="B40" s="69" t="s">
        <v>547</v>
      </c>
      <c r="C40" s="70"/>
      <c r="D40" s="71">
        <f>D33*1000000/D35</f>
        <v>16107.824402236183</v>
      </c>
      <c r="E40" s="71">
        <f t="shared" ref="E40:K40" si="3">E33*1000000/E35</f>
        <v>15268.991173711212</v>
      </c>
      <c r="F40" s="71">
        <f t="shared" si="3"/>
        <v>17797.742244689878</v>
      </c>
      <c r="G40" s="71">
        <f t="shared" si="3"/>
        <v>17659.181517910019</v>
      </c>
      <c r="H40" s="71">
        <f t="shared" si="3"/>
        <v>25239.644039888255</v>
      </c>
      <c r="I40" s="71">
        <f t="shared" si="3"/>
        <v>27291.826238182457</v>
      </c>
      <c r="J40" s="71">
        <f t="shared" si="3"/>
        <v>29591.533921666574</v>
      </c>
      <c r="K40" s="71">
        <f t="shared" si="3"/>
        <v>20276.749683759583</v>
      </c>
    </row>
    <row r="41" spans="1:12">
      <c r="A41" s="7"/>
      <c r="B41" s="80" t="s">
        <v>560</v>
      </c>
      <c r="C41" s="69"/>
      <c r="D41" s="69"/>
      <c r="E41" s="69"/>
      <c r="F41" s="69"/>
      <c r="G41" s="69"/>
      <c r="H41" s="69"/>
      <c r="I41" s="69"/>
      <c r="J41" s="69"/>
      <c r="K41" s="69"/>
      <c r="L41" s="12"/>
    </row>
    <row r="42" spans="1:12">
      <c r="A42" s="7"/>
      <c r="B42" s="69" t="s">
        <v>562</v>
      </c>
      <c r="C42" s="76" t="s">
        <v>36</v>
      </c>
      <c r="D42" s="77"/>
      <c r="E42" s="89"/>
      <c r="F42" s="89"/>
      <c r="G42" s="89"/>
      <c r="H42" s="78">
        <f>(H30-D30)/ABS(D30)</f>
        <v>0.14991842059857183</v>
      </c>
      <c r="I42" s="78">
        <f>(I30-E30)/ABS(E30)</f>
        <v>0.2183581379483002</v>
      </c>
      <c r="J42" s="78">
        <f>(J30-F30)/ABS(F30)</f>
        <v>0.32209879938204472</v>
      </c>
      <c r="K42" s="78">
        <f>(K30-G30)/ABS(G30)</f>
        <v>0.37208711241814235</v>
      </c>
      <c r="L42" s="12"/>
    </row>
    <row r="43" spans="1:12">
      <c r="A43" s="7"/>
      <c r="B43" s="69" t="s">
        <v>563</v>
      </c>
      <c r="C43" s="79" t="s">
        <v>36</v>
      </c>
      <c r="D43" s="69"/>
      <c r="E43" s="73">
        <f>E30/D30-1</f>
        <v>0.33406083795212993</v>
      </c>
      <c r="F43" s="73">
        <f t="shared" ref="F43:K43" si="4">F30/E30-1</f>
        <v>0.18406052946261831</v>
      </c>
      <c r="G43" s="73">
        <f t="shared" si="4"/>
        <v>-0.25105534353400272</v>
      </c>
      <c r="H43" s="73">
        <f t="shared" si="4"/>
        <v>-2.7996642961562901E-2</v>
      </c>
      <c r="I43" s="73">
        <f>I30/H30-1</f>
        <v>0.41346016319231471</v>
      </c>
      <c r="J43" s="73">
        <f t="shared" si="4"/>
        <v>0.28488082086798028</v>
      </c>
      <c r="K43" s="73">
        <f t="shared" si="4"/>
        <v>-0.22273788348363899</v>
      </c>
      <c r="L43" s="12"/>
    </row>
    <row r="44" spans="1:12" s="8" customFormat="1">
      <c r="A44" s="13"/>
      <c r="B44" s="69" t="s">
        <v>561</v>
      </c>
      <c r="C44" s="76" t="s">
        <v>36</v>
      </c>
      <c r="D44" s="77"/>
      <c r="E44" s="89"/>
      <c r="F44" s="89"/>
      <c r="G44" s="89"/>
      <c r="H44" s="78">
        <f>(H32-D32)/ABS(D32)</f>
        <v>0.13330456902983398</v>
      </c>
      <c r="I44" s="78">
        <f>(I32-E32)/ABS(E32)</f>
        <v>1.3518324163300788</v>
      </c>
      <c r="J44" s="78">
        <f>(J32-F32)/ABS(F32)</f>
        <v>0.35185877566445151</v>
      </c>
      <c r="K44" s="98">
        <f>(K32-G32)/ABS(G32)</f>
        <v>0.39924933308517896</v>
      </c>
      <c r="L44" s="14"/>
    </row>
    <row r="45" spans="1:12">
      <c r="A45" s="7"/>
      <c r="B45" s="69" t="s">
        <v>566</v>
      </c>
      <c r="C45" s="79" t="s">
        <v>36</v>
      </c>
      <c r="D45" s="69"/>
      <c r="E45" s="73">
        <f>E32/D32-1</f>
        <v>-0.15209125475285168</v>
      </c>
      <c r="F45" s="73">
        <f t="shared" ref="F45:K45" si="5">F32/E32-1</f>
        <v>1.6369303183538468</v>
      </c>
      <c r="G45" s="73">
        <f t="shared" si="5"/>
        <v>-0.48157707476511524</v>
      </c>
      <c r="H45" s="73">
        <f>(H32-G32)/ABS(G32)</f>
        <v>-2.2279607916123829E-2</v>
      </c>
      <c r="I45" s="73">
        <f>I32/H32-1</f>
        <v>0.75957931138413226</v>
      </c>
      <c r="J45" s="73">
        <f t="shared" si="5"/>
        <v>0.51573614128719925</v>
      </c>
      <c r="K45" s="73">
        <f t="shared" si="5"/>
        <v>-0.46340331886040564</v>
      </c>
      <c r="L45" s="12"/>
    </row>
    <row r="46" spans="1:12" s="8" customFormat="1">
      <c r="A46" s="13"/>
      <c r="B46" s="69" t="s">
        <v>564</v>
      </c>
      <c r="C46" s="76" t="s">
        <v>36</v>
      </c>
      <c r="D46" s="77"/>
      <c r="E46" s="89"/>
      <c r="F46" s="89"/>
      <c r="G46" s="89"/>
      <c r="H46" s="78">
        <f>(H39-D39)/ABS(D39)</f>
        <v>3.0277452772190429E-2</v>
      </c>
      <c r="I46" s="78">
        <f>(I39-E39)/ABS(E39)</f>
        <v>1.1380306560643834</v>
      </c>
      <c r="J46" s="78">
        <f>(J39-F39)/ABS(F39)</f>
        <v>0.22896320544405938</v>
      </c>
      <c r="K46" s="98">
        <f>(K39-G39)/ABS(G39)</f>
        <v>-0.15189797594282975</v>
      </c>
      <c r="L46" s="14"/>
    </row>
    <row r="47" spans="1:12">
      <c r="A47" s="7"/>
      <c r="B47" s="69" t="s">
        <v>565</v>
      </c>
      <c r="C47" s="79" t="s">
        <v>36</v>
      </c>
      <c r="D47" s="69"/>
      <c r="E47" s="73">
        <f>E39/D39-1</f>
        <v>-0.15209125475285168</v>
      </c>
      <c r="F47" s="73">
        <f t="shared" ref="F47:K47" si="6">F39/E39-1</f>
        <v>1.6369303183538468</v>
      </c>
      <c r="G47" s="73">
        <f t="shared" si="6"/>
        <v>-0.48157707476511524</v>
      </c>
      <c r="H47" s="73">
        <f t="shared" si="6"/>
        <v>-0.11116278659149592</v>
      </c>
      <c r="I47" s="73">
        <f>I39/H39-1</f>
        <v>0.75957931138413204</v>
      </c>
      <c r="J47" s="73">
        <f t="shared" si="6"/>
        <v>0.51573614128719925</v>
      </c>
      <c r="K47" s="73">
        <f t="shared" si="6"/>
        <v>-0.64223865266130775</v>
      </c>
      <c r="L47" s="12"/>
    </row>
    <row r="48" spans="1:12">
      <c r="A48" s="7"/>
      <c r="B48" s="80" t="s">
        <v>549</v>
      </c>
      <c r="C48" s="79"/>
      <c r="D48" s="69"/>
      <c r="E48" s="69"/>
      <c r="F48" s="69"/>
      <c r="G48" s="69"/>
      <c r="H48" s="69"/>
      <c r="I48" s="69"/>
      <c r="J48" s="69"/>
      <c r="K48" s="69"/>
      <c r="L48" s="12"/>
    </row>
    <row r="49" spans="1:12">
      <c r="A49" s="7"/>
      <c r="B49" s="69" t="s">
        <v>42</v>
      </c>
      <c r="C49" s="79" t="s">
        <v>36</v>
      </c>
      <c r="D49" s="69"/>
      <c r="E49" s="73">
        <f>E32/AVERAGE(D33:E33)</f>
        <v>6.1182198146029376E-2</v>
      </c>
      <c r="F49" s="73">
        <f t="shared" ref="F49:K49" si="7">F32/AVERAGE(E33:F33)</f>
        <v>0.15308805337239431</v>
      </c>
      <c r="G49" s="73">
        <f t="shared" si="7"/>
        <v>7.4014317631004606E-2</v>
      </c>
      <c r="H49" s="73">
        <f t="shared" si="7"/>
        <v>5.6488209314490341E-2</v>
      </c>
      <c r="I49" s="73">
        <f>I32/AVERAGE(H33:I33)</f>
        <v>7.813188696047392E-2</v>
      </c>
      <c r="J49" s="73">
        <f t="shared" si="7"/>
        <v>0.10936698321165093</v>
      </c>
      <c r="K49" s="73">
        <f t="shared" si="7"/>
        <v>5.5633785663345238E-2</v>
      </c>
      <c r="L49" s="12"/>
    </row>
    <row r="50" spans="1:12">
      <c r="A50" s="7"/>
      <c r="B50" s="69" t="s">
        <v>43</v>
      </c>
      <c r="C50" s="81" t="s">
        <v>36</v>
      </c>
      <c r="D50" s="70"/>
      <c r="E50" s="74">
        <f>E32/AVERAGE(D34:E34)</f>
        <v>2.7649015867209453E-2</v>
      </c>
      <c r="F50" s="74">
        <f t="shared" ref="F50:K50" si="8">F32/AVERAGE(E34:F34)</f>
        <v>6.9197376475829714E-2</v>
      </c>
      <c r="G50" s="74">
        <f t="shared" si="8"/>
        <v>3.6036141775356773E-2</v>
      </c>
      <c r="H50" s="74">
        <f t="shared" si="8"/>
        <v>3.3072209103638443E-2</v>
      </c>
      <c r="I50" s="73">
        <f>I32/AVERAGE(H34:I34)</f>
        <v>5.1857567589616328E-2</v>
      </c>
      <c r="J50" s="73">
        <f t="shared" si="8"/>
        <v>7.3252005874363854E-2</v>
      </c>
      <c r="K50" s="73">
        <f t="shared" si="8"/>
        <v>3.6887575547967129E-2</v>
      </c>
      <c r="L50" s="12"/>
    </row>
    <row r="51" spans="1:12">
      <c r="A51" s="7"/>
      <c r="B51" s="75" t="s">
        <v>550</v>
      </c>
      <c r="C51" s="81"/>
      <c r="D51" s="70"/>
      <c r="E51" s="70"/>
      <c r="F51" s="70"/>
      <c r="G51" s="70"/>
      <c r="H51" s="70"/>
      <c r="I51" s="70"/>
      <c r="J51" s="70"/>
      <c r="K51" s="70"/>
    </row>
    <row r="52" spans="1:12">
      <c r="A52" s="7"/>
      <c r="B52" s="69" t="s">
        <v>551</v>
      </c>
      <c r="C52" s="81" t="s">
        <v>36</v>
      </c>
      <c r="D52" s="74">
        <f t="shared" ref="D52:K52" si="9">1-D33/D34</f>
        <v>0.50988958049007638</v>
      </c>
      <c r="E52" s="74">
        <f t="shared" si="9"/>
        <v>0.58242002886916844</v>
      </c>
      <c r="F52" s="74">
        <f t="shared" si="9"/>
        <v>0.51358192650998058</v>
      </c>
      <c r="G52" s="74">
        <f t="shared" si="9"/>
        <v>0.51265217956606102</v>
      </c>
      <c r="H52" s="74">
        <f t="shared" si="9"/>
        <v>0.32853889824462446</v>
      </c>
      <c r="I52" s="74">
        <f t="shared" si="9"/>
        <v>0.34328492761178431</v>
      </c>
      <c r="J52" s="74">
        <f t="shared" si="9"/>
        <v>0.31769756650248826</v>
      </c>
      <c r="K52" s="74">
        <f t="shared" si="9"/>
        <v>0.35468131425519478</v>
      </c>
    </row>
    <row r="53" spans="1:12">
      <c r="A53" s="7"/>
      <c r="B53" s="69" t="s">
        <v>552</v>
      </c>
      <c r="C53" s="81" t="s">
        <v>36</v>
      </c>
      <c r="D53" s="74">
        <f t="shared" ref="D53:K53" si="10">D34/D33-1</f>
        <v>1.040356540470881</v>
      </c>
      <c r="E53" s="74">
        <f t="shared" si="10"/>
        <v>1.3947508720112705</v>
      </c>
      <c r="F53" s="74">
        <f t="shared" si="10"/>
        <v>1.0558446622368738</v>
      </c>
      <c r="G53" s="74">
        <f t="shared" si="10"/>
        <v>1.0519225860281689</v>
      </c>
      <c r="H53" s="74">
        <f t="shared" si="10"/>
        <v>0.48928954690858117</v>
      </c>
      <c r="I53" s="74">
        <f t="shared" si="10"/>
        <v>0.52273039259384046</v>
      </c>
      <c r="J53" s="74">
        <f t="shared" si="10"/>
        <v>0.46562572681143299</v>
      </c>
      <c r="K53" s="74">
        <f t="shared" si="10"/>
        <v>0.54962194972834766</v>
      </c>
    </row>
    <row r="54" spans="1:12">
      <c r="A54" s="7"/>
      <c r="B54" s="69" t="s">
        <v>553</v>
      </c>
      <c r="C54" s="81" t="s">
        <v>40</v>
      </c>
      <c r="D54" s="84">
        <f>'Input quaterly PNJ'!Y19/'Input quaterly PNJ'!Y31</f>
        <v>1.691617978463273</v>
      </c>
      <c r="E54" s="84">
        <f>'Input quaterly PNJ'!Z19/'Input quaterly PNJ'!Z31</f>
        <v>1.5333980298001728</v>
      </c>
      <c r="F54" s="84">
        <f>'Input quaterly PNJ'!AA19/'Input quaterly PNJ'!AA31</f>
        <v>1.7405520605205969</v>
      </c>
      <c r="G54" s="84">
        <f>'Input quaterly PNJ'!AB19/'Input quaterly PNJ'!AB31</f>
        <v>1.7226980444336695</v>
      </c>
      <c r="H54" s="84">
        <f>'Input quaterly PNJ'!AD19/'Input quaterly PNJ'!AC31</f>
        <v>2.9671101127017971</v>
      </c>
      <c r="I54" s="84">
        <f>'Input quaterly PNJ'!AD19/'Input quaterly PNJ'!AD31</f>
        <v>2.5576940371154917</v>
      </c>
      <c r="J54" s="84">
        <f>'Input quaterly PNJ'!AE19/'Input quaterly PNJ'!AE31</f>
        <v>2.7590951578935368</v>
      </c>
      <c r="K54" s="84">
        <f>'Input quaterly PNJ'!AF19/'Input quaterly PNJ'!AF31</f>
        <v>2.4221877372865888</v>
      </c>
    </row>
    <row r="55" spans="1:12">
      <c r="A55" s="7"/>
      <c r="B55" s="69" t="s">
        <v>554</v>
      </c>
      <c r="C55" s="81" t="s">
        <v>40</v>
      </c>
      <c r="D55" s="90">
        <f>('Input quaterly PNJ'!Y19-'Input quaterly PNJ'!Y23)/'Input quaterly PNJ'!Y31</f>
        <v>0.13478109539945346</v>
      </c>
      <c r="E55" s="90">
        <f>('Input quaterly PNJ'!Z19-'Input quaterly PNJ'!Z23)/'Input quaterly PNJ'!Z31</f>
        <v>0.13289055558214238</v>
      </c>
      <c r="F55" s="90">
        <f>('Input quaterly PNJ'!AA19-'Input quaterly PNJ'!AA23)/'Input quaterly PNJ'!AA31</f>
        <v>0.14563566963767982</v>
      </c>
      <c r="G55" s="90">
        <f>('Input quaterly PNJ'!AB19-'Input quaterly PNJ'!AB23)/'Input quaterly PNJ'!AB31</f>
        <v>9.7167149191922889E-2</v>
      </c>
      <c r="H55" s="90">
        <f>('Input quaterly PNJ'!AD19-'Input quaterly PNJ'!AC23)/'Input quaterly PNJ'!AC31</f>
        <v>0.64316250380749318</v>
      </c>
      <c r="I55" s="90">
        <f>('Input quaterly PNJ'!AD19-'Input quaterly PNJ'!AD23)/'Input quaterly PNJ'!AD31</f>
        <v>0.32456854931085388</v>
      </c>
      <c r="J55" s="90">
        <f>('Input quaterly PNJ'!AE19-'Input quaterly PNJ'!AE23)/'Input quaterly PNJ'!AE31</f>
        <v>0.1885866668946512</v>
      </c>
      <c r="K55" s="90">
        <f>('Input quaterly PNJ'!AF19-'Input quaterly PNJ'!AF23)/'Input quaterly PNJ'!AF31</f>
        <v>0.169931959009466</v>
      </c>
    </row>
    <row r="56" spans="1:12">
      <c r="A56" s="7"/>
      <c r="B56" s="91" t="s">
        <v>555</v>
      </c>
      <c r="C56" s="70"/>
      <c r="D56" s="71"/>
      <c r="E56" s="71"/>
      <c r="F56" s="71"/>
      <c r="G56" s="71"/>
      <c r="H56" s="71"/>
      <c r="I56" s="71"/>
      <c r="J56" s="71"/>
      <c r="K56" s="71"/>
    </row>
    <row r="57" spans="1:12">
      <c r="A57" s="7"/>
      <c r="B57" s="69" t="s">
        <v>556</v>
      </c>
      <c r="C57" s="70" t="s">
        <v>45</v>
      </c>
      <c r="D57" s="71"/>
      <c r="E57" s="71"/>
      <c r="F57" s="71"/>
      <c r="G57" s="71"/>
      <c r="H57" s="71"/>
      <c r="I57" s="71"/>
      <c r="J57" s="71"/>
      <c r="K57" s="71">
        <f>'Tổng hợp'!D10</f>
        <v>92400</v>
      </c>
    </row>
    <row r="58" spans="1:12">
      <c r="A58" s="7"/>
      <c r="B58" s="69" t="s">
        <v>557</v>
      </c>
      <c r="C58" s="70" t="s">
        <v>38</v>
      </c>
      <c r="D58" s="71"/>
      <c r="E58" s="71"/>
      <c r="F58" s="71"/>
      <c r="G58" s="71"/>
      <c r="H58" s="71"/>
      <c r="I58" s="71"/>
      <c r="J58" s="71"/>
      <c r="K58" s="71">
        <f>K57*K35/1000000</f>
        <v>14981671.32</v>
      </c>
    </row>
    <row r="59" spans="1:12">
      <c r="A59" s="7"/>
      <c r="B59" s="69" t="s">
        <v>558</v>
      </c>
      <c r="C59" s="70" t="s">
        <v>40</v>
      </c>
      <c r="D59" s="71"/>
      <c r="E59" s="71"/>
      <c r="F59" s="71"/>
      <c r="G59" s="71"/>
      <c r="H59" s="71"/>
      <c r="I59" s="71"/>
      <c r="J59" s="71"/>
      <c r="K59" s="92">
        <f>K57/(SUM(H32:K32)*1000000/K35)</f>
        <v>17.327443261267074</v>
      </c>
    </row>
    <row r="60" spans="1:12">
      <c r="A60" s="7"/>
      <c r="B60" s="69" t="s">
        <v>559</v>
      </c>
      <c r="C60" s="70" t="s">
        <v>40</v>
      </c>
      <c r="D60" s="71"/>
      <c r="E60" s="71"/>
      <c r="F60" s="71"/>
      <c r="G60" s="71"/>
      <c r="H60" s="71"/>
      <c r="I60" s="71"/>
      <c r="J60" s="71"/>
      <c r="K60" s="93">
        <f>K57/K40</f>
        <v>4.5569433681970573</v>
      </c>
    </row>
  </sheetData>
  <mergeCells count="3">
    <mergeCell ref="I2:K2"/>
    <mergeCell ref="I3:K19"/>
    <mergeCell ref="I20:K20"/>
  </mergeCells>
  <conditionalFormatting sqref="E16:G18">
    <cfRule type="cellIs" dxfId="23" priority="3" operator="lessThan">
      <formula>0</formula>
    </cfRule>
    <cfRule type="cellIs" dxfId="22" priority="4" operator="greaterThan">
      <formula>0</formula>
    </cfRule>
  </conditionalFormatting>
  <conditionalFormatting sqref="H42:K42 H44:K44 H46:K46">
    <cfRule type="cellIs" dxfId="21" priority="1" operator="less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  <pageSetup orientation="portrait" horizontalDpi="30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pane xSplit="3" ySplit="1" topLeftCell="D2" activePane="bottomRight" state="frozen"/>
      <selection activeCell="K58" sqref="K58"/>
      <selection pane="topRight" activeCell="K58" sqref="K58"/>
      <selection pane="bottomLeft" activeCell="K58" sqref="K58"/>
      <selection pane="bottomRight" activeCell="K58" sqref="K58"/>
    </sheetView>
  </sheetViews>
  <sheetFormatPr defaultColWidth="8.85546875" defaultRowHeight="15"/>
  <cols>
    <col min="1" max="3" width="8.85546875" style="15"/>
    <col min="4" max="7" width="16.140625" style="15" customWidth="1"/>
    <col min="8" max="8" width="8.85546875" style="15"/>
    <col min="9" max="12" width="10.140625" style="15" bestFit="1" customWidth="1"/>
    <col min="13" max="13" width="8.85546875" style="15"/>
    <col min="14" max="17" width="14.140625" style="2" bestFit="1" customWidth="1"/>
    <col min="18" max="18" width="9.140625" style="15" bestFit="1" customWidth="1"/>
    <col min="19" max="16384" width="8.85546875" style="15"/>
  </cols>
  <sheetData>
    <row r="1" spans="1:17" ht="49.5" customHeight="1">
      <c r="A1" s="129" t="s">
        <v>0</v>
      </c>
      <c r="B1" s="130"/>
      <c r="C1" s="131"/>
      <c r="D1" s="55" t="s">
        <v>1512</v>
      </c>
      <c r="E1" s="55" t="s">
        <v>1513</v>
      </c>
      <c r="F1" s="55" t="s">
        <v>1514</v>
      </c>
      <c r="G1" s="55" t="s">
        <v>1574</v>
      </c>
      <c r="I1" s="15" t="str">
        <f>REPLACE(D1,9,27,"")</f>
        <v>Năm 2014</v>
      </c>
      <c r="J1" s="15" t="str">
        <f>REPLACE(E1,9,27,"")</f>
        <v>Năm 2015</v>
      </c>
      <c r="K1" s="15" t="str">
        <f>REPLACE(F1,9,27,"")</f>
        <v>Năm 2016</v>
      </c>
      <c r="L1" s="15" t="str">
        <f>REPLACE(G1,9,27,"")</f>
        <v>Năm 2017</v>
      </c>
      <c r="N1" s="2" t="str">
        <f>I1</f>
        <v>Năm 2014</v>
      </c>
      <c r="O1" s="2" t="str">
        <f>J1</f>
        <v>Năm 2015</v>
      </c>
      <c r="P1" s="2" t="str">
        <f>K1</f>
        <v>Năm 2016</v>
      </c>
      <c r="Q1" s="2" t="str">
        <f>L1</f>
        <v>Năm 2017</v>
      </c>
    </row>
    <row r="2" spans="1:17" ht="49.5" customHeight="1" thickBot="1">
      <c r="A2" s="132"/>
      <c r="B2" s="133"/>
      <c r="C2" s="134"/>
      <c r="D2" s="56" t="s">
        <v>1680</v>
      </c>
      <c r="E2" s="56" t="s">
        <v>1680</v>
      </c>
      <c r="F2" s="56" t="s">
        <v>1680</v>
      </c>
      <c r="G2" s="56" t="s">
        <v>1680</v>
      </c>
    </row>
    <row r="3" spans="1:17" ht="45" customHeight="1" thickBot="1">
      <c r="A3" s="135" t="s">
        <v>1</v>
      </c>
      <c r="B3" s="136"/>
      <c r="C3" s="57"/>
      <c r="D3" s="58">
        <v>9199218</v>
      </c>
      <c r="E3" s="58">
        <v>7708353</v>
      </c>
      <c r="F3" s="58">
        <v>8564590</v>
      </c>
      <c r="G3" s="58">
        <v>10976837</v>
      </c>
      <c r="I3" s="16">
        <f>REPLACE(D3,1,3,"")/1</f>
        <v>9218</v>
      </c>
      <c r="J3" s="16">
        <f t="shared" ref="J3:L16" si="0">REPLACE(E3,1,3,"")/1</f>
        <v>8353</v>
      </c>
      <c r="K3" s="16">
        <f t="shared" si="0"/>
        <v>4590</v>
      </c>
      <c r="L3" s="16">
        <f t="shared" si="0"/>
        <v>76837</v>
      </c>
      <c r="N3" s="2">
        <f>D3</f>
        <v>9199218</v>
      </c>
      <c r="O3" s="2">
        <f t="shared" ref="O3:Q17" si="1">E3</f>
        <v>7708353</v>
      </c>
      <c r="P3" s="2">
        <f t="shared" si="1"/>
        <v>8564590</v>
      </c>
      <c r="Q3" s="2">
        <f t="shared" si="1"/>
        <v>10976837</v>
      </c>
    </row>
    <row r="4" spans="1:17" ht="61.5" customHeight="1" thickBot="1">
      <c r="A4" s="127" t="s">
        <v>2</v>
      </c>
      <c r="B4" s="128"/>
      <c r="C4" s="57"/>
      <c r="D4" s="59">
        <v>8309983</v>
      </c>
      <c r="E4" s="59">
        <v>6537985</v>
      </c>
      <c r="F4" s="59">
        <v>7153297</v>
      </c>
      <c r="G4" s="59">
        <v>9064873</v>
      </c>
      <c r="I4" s="16">
        <f t="shared" ref="I4:I16" si="2">REPLACE(D4,1,3,"")/1</f>
        <v>9983</v>
      </c>
      <c r="J4" s="16">
        <f t="shared" si="0"/>
        <v>7985</v>
      </c>
      <c r="K4" s="16">
        <f t="shared" si="0"/>
        <v>3297</v>
      </c>
      <c r="L4" s="16">
        <f t="shared" si="0"/>
        <v>4873</v>
      </c>
      <c r="N4" s="2">
        <f t="shared" ref="N4:Q38" si="3">D4</f>
        <v>8309983</v>
      </c>
      <c r="O4" s="2">
        <f t="shared" si="1"/>
        <v>6537985</v>
      </c>
      <c r="P4" s="2">
        <f t="shared" si="1"/>
        <v>7153297</v>
      </c>
      <c r="Q4" s="2">
        <f t="shared" si="1"/>
        <v>9064873</v>
      </c>
    </row>
    <row r="5" spans="1:17" ht="61.5" customHeight="1" thickBot="1">
      <c r="A5" s="137" t="s">
        <v>3</v>
      </c>
      <c r="B5" s="138"/>
      <c r="C5" s="57"/>
      <c r="D5" s="58">
        <v>889236</v>
      </c>
      <c r="E5" s="58">
        <v>1170368</v>
      </c>
      <c r="F5" s="58">
        <v>1411293</v>
      </c>
      <c r="G5" s="58">
        <v>1911964</v>
      </c>
      <c r="I5" s="16">
        <f t="shared" si="2"/>
        <v>236</v>
      </c>
      <c r="J5" s="16">
        <f t="shared" si="0"/>
        <v>368</v>
      </c>
      <c r="K5" s="16">
        <f t="shared" si="0"/>
        <v>1293</v>
      </c>
      <c r="L5" s="16">
        <f t="shared" si="0"/>
        <v>1964</v>
      </c>
      <c r="N5" s="2">
        <f t="shared" si="3"/>
        <v>889236</v>
      </c>
      <c r="O5" s="2">
        <f t="shared" si="1"/>
        <v>1170368</v>
      </c>
      <c r="P5" s="2">
        <f t="shared" si="1"/>
        <v>1411293</v>
      </c>
      <c r="Q5" s="2">
        <f t="shared" si="1"/>
        <v>1911964</v>
      </c>
    </row>
    <row r="6" spans="1:17" ht="30" customHeight="1" thickBot="1">
      <c r="A6" s="127" t="s">
        <v>4</v>
      </c>
      <c r="B6" s="128"/>
      <c r="C6" s="57"/>
      <c r="D6" s="59">
        <v>18739</v>
      </c>
      <c r="E6" s="59">
        <v>1328</v>
      </c>
      <c r="F6" s="59">
        <v>5266</v>
      </c>
      <c r="G6" s="59">
        <v>8795</v>
      </c>
      <c r="I6" s="16">
        <f t="shared" si="2"/>
        <v>39</v>
      </c>
      <c r="J6" s="16">
        <f t="shared" si="0"/>
        <v>8</v>
      </c>
      <c r="K6" s="16">
        <f t="shared" si="0"/>
        <v>6</v>
      </c>
      <c r="L6" s="16">
        <f t="shared" si="0"/>
        <v>5</v>
      </c>
      <c r="N6" s="2">
        <f t="shared" si="3"/>
        <v>18739</v>
      </c>
      <c r="O6" s="2">
        <f t="shared" si="1"/>
        <v>1328</v>
      </c>
      <c r="P6" s="2">
        <f t="shared" si="1"/>
        <v>5266</v>
      </c>
      <c r="Q6" s="2">
        <f t="shared" si="1"/>
        <v>8795</v>
      </c>
    </row>
    <row r="7" spans="1:17" ht="15" customHeight="1" thickBot="1">
      <c r="A7" s="127" t="s">
        <v>5</v>
      </c>
      <c r="B7" s="128"/>
      <c r="C7" s="57"/>
      <c r="D7" s="59">
        <v>90255</v>
      </c>
      <c r="E7" s="59">
        <v>430803</v>
      </c>
      <c r="F7" s="59">
        <v>181560</v>
      </c>
      <c r="G7" s="59">
        <v>56476</v>
      </c>
      <c r="I7" s="16">
        <f t="shared" si="2"/>
        <v>55</v>
      </c>
      <c r="J7" s="16">
        <f t="shared" si="0"/>
        <v>803</v>
      </c>
      <c r="K7" s="16">
        <f t="shared" si="0"/>
        <v>560</v>
      </c>
      <c r="L7" s="16">
        <f t="shared" si="0"/>
        <v>76</v>
      </c>
      <c r="N7" s="2">
        <f t="shared" si="3"/>
        <v>90255</v>
      </c>
      <c r="O7" s="2">
        <f t="shared" si="1"/>
        <v>430803</v>
      </c>
      <c r="P7" s="2">
        <f t="shared" si="1"/>
        <v>181560</v>
      </c>
      <c r="Q7" s="2">
        <f t="shared" si="1"/>
        <v>56476</v>
      </c>
    </row>
    <row r="8" spans="1:17" ht="15.75" customHeight="1" thickBot="1">
      <c r="A8" s="127" t="s">
        <v>6</v>
      </c>
      <c r="B8" s="128"/>
      <c r="C8" s="57"/>
      <c r="D8" s="59">
        <v>354954</v>
      </c>
      <c r="E8" s="59">
        <v>423930</v>
      </c>
      <c r="F8" s="59">
        <v>553623</v>
      </c>
      <c r="G8" s="59">
        <v>774978</v>
      </c>
      <c r="I8" s="16">
        <f t="shared" si="2"/>
        <v>954</v>
      </c>
      <c r="J8" s="16">
        <f t="shared" si="0"/>
        <v>930</v>
      </c>
      <c r="K8" s="16">
        <f t="shared" si="0"/>
        <v>623</v>
      </c>
      <c r="L8" s="16">
        <f t="shared" si="0"/>
        <v>978</v>
      </c>
      <c r="N8" s="2">
        <f t="shared" si="3"/>
        <v>354954</v>
      </c>
      <c r="O8" s="2">
        <f t="shared" si="1"/>
        <v>423930</v>
      </c>
      <c r="P8" s="2">
        <f t="shared" si="1"/>
        <v>553623</v>
      </c>
      <c r="Q8" s="2">
        <f t="shared" si="1"/>
        <v>774978</v>
      </c>
    </row>
    <row r="9" spans="1:17" ht="37.5" customHeight="1" thickBot="1">
      <c r="A9" s="127" t="s">
        <v>7</v>
      </c>
      <c r="B9" s="128"/>
      <c r="C9" s="57"/>
      <c r="D9" s="59">
        <v>129619</v>
      </c>
      <c r="E9" s="59">
        <v>117548</v>
      </c>
      <c r="F9" s="59">
        <v>133282</v>
      </c>
      <c r="G9" s="59">
        <v>187936</v>
      </c>
      <c r="I9" s="16">
        <f t="shared" si="2"/>
        <v>619</v>
      </c>
      <c r="J9" s="16">
        <f t="shared" si="0"/>
        <v>548</v>
      </c>
      <c r="K9" s="16">
        <f t="shared" si="0"/>
        <v>282</v>
      </c>
      <c r="L9" s="16">
        <f t="shared" si="0"/>
        <v>936</v>
      </c>
      <c r="N9" s="2">
        <f t="shared" si="3"/>
        <v>129619</v>
      </c>
      <c r="O9" s="2">
        <f t="shared" si="1"/>
        <v>117548</v>
      </c>
      <c r="P9" s="2">
        <f t="shared" si="1"/>
        <v>133282</v>
      </c>
      <c r="Q9" s="2">
        <f t="shared" si="1"/>
        <v>187936</v>
      </c>
    </row>
    <row r="10" spans="1:17" ht="61.5" customHeight="1" thickBot="1">
      <c r="A10" s="137" t="s">
        <v>8</v>
      </c>
      <c r="B10" s="138"/>
      <c r="C10" s="57"/>
      <c r="D10" s="58">
        <v>333148</v>
      </c>
      <c r="E10" s="58">
        <v>199414</v>
      </c>
      <c r="F10" s="58">
        <v>547179</v>
      </c>
      <c r="G10" s="58">
        <v>901369</v>
      </c>
      <c r="I10" s="16">
        <f t="shared" si="2"/>
        <v>148</v>
      </c>
      <c r="J10" s="16">
        <f t="shared" si="0"/>
        <v>414</v>
      </c>
      <c r="K10" s="16">
        <f t="shared" si="0"/>
        <v>179</v>
      </c>
      <c r="L10" s="16">
        <f t="shared" si="0"/>
        <v>369</v>
      </c>
      <c r="N10" s="2">
        <f t="shared" si="3"/>
        <v>333148</v>
      </c>
      <c r="O10" s="2">
        <f t="shared" si="1"/>
        <v>199414</v>
      </c>
      <c r="P10" s="2">
        <f t="shared" si="1"/>
        <v>547179</v>
      </c>
      <c r="Q10" s="2">
        <f t="shared" si="1"/>
        <v>901369</v>
      </c>
    </row>
    <row r="11" spans="1:17" ht="15" customHeight="1" thickBot="1">
      <c r="A11" s="127" t="s">
        <v>9</v>
      </c>
      <c r="B11" s="128"/>
      <c r="C11" s="57"/>
      <c r="D11" s="59">
        <v>1082</v>
      </c>
      <c r="E11" s="59">
        <v>-2609</v>
      </c>
      <c r="F11" s="59">
        <v>43448</v>
      </c>
      <c r="G11" s="59">
        <v>6011</v>
      </c>
      <c r="I11" s="16">
        <f t="shared" si="2"/>
        <v>2</v>
      </c>
      <c r="J11" s="16">
        <f t="shared" si="0"/>
        <v>9</v>
      </c>
      <c r="K11" s="16">
        <f t="shared" si="0"/>
        <v>48</v>
      </c>
      <c r="L11" s="16">
        <f t="shared" si="0"/>
        <v>1</v>
      </c>
      <c r="N11" s="2">
        <f t="shared" si="3"/>
        <v>1082</v>
      </c>
      <c r="O11" s="2">
        <f t="shared" si="1"/>
        <v>-2609</v>
      </c>
      <c r="P11" s="2">
        <f t="shared" si="1"/>
        <v>43448</v>
      </c>
      <c r="Q11" s="2">
        <f t="shared" si="1"/>
        <v>6011</v>
      </c>
    </row>
    <row r="12" spans="1:17" ht="45" customHeight="1" thickBot="1">
      <c r="A12" s="127" t="s">
        <v>10</v>
      </c>
      <c r="B12" s="128"/>
      <c r="C12" s="57"/>
      <c r="D12" s="60">
        <v>804</v>
      </c>
      <c r="E12" s="60">
        <v>518</v>
      </c>
      <c r="F12" s="60">
        <v>-914</v>
      </c>
      <c r="G12" s="60"/>
      <c r="I12" s="16" t="e">
        <f t="shared" si="2"/>
        <v>#VALUE!</v>
      </c>
      <c r="J12" s="16" t="e">
        <f t="shared" si="0"/>
        <v>#VALUE!</v>
      </c>
      <c r="K12" s="16">
        <f t="shared" si="0"/>
        <v>4</v>
      </c>
      <c r="L12" s="16" t="e">
        <f t="shared" si="0"/>
        <v>#VALUE!</v>
      </c>
      <c r="N12" s="2">
        <f t="shared" si="3"/>
        <v>804</v>
      </c>
      <c r="O12" s="2">
        <f t="shared" si="1"/>
        <v>518</v>
      </c>
      <c r="P12" s="2">
        <f t="shared" si="1"/>
        <v>-914</v>
      </c>
      <c r="Q12" s="2">
        <f t="shared" si="1"/>
        <v>0</v>
      </c>
    </row>
    <row r="13" spans="1:17" ht="37.5" customHeight="1" thickBot="1">
      <c r="A13" s="137" t="s">
        <v>11</v>
      </c>
      <c r="B13" s="138"/>
      <c r="C13" s="57"/>
      <c r="D13" s="58">
        <v>335034</v>
      </c>
      <c r="E13" s="58">
        <v>197323</v>
      </c>
      <c r="F13" s="58">
        <v>589714</v>
      </c>
      <c r="G13" s="58">
        <v>907379</v>
      </c>
      <c r="I13" s="16">
        <f t="shared" si="2"/>
        <v>34</v>
      </c>
      <c r="J13" s="16">
        <f t="shared" si="0"/>
        <v>323</v>
      </c>
      <c r="K13" s="16">
        <f t="shared" si="0"/>
        <v>714</v>
      </c>
      <c r="L13" s="16">
        <f t="shared" si="0"/>
        <v>379</v>
      </c>
      <c r="N13" s="2">
        <f t="shared" si="3"/>
        <v>335034</v>
      </c>
      <c r="O13" s="2">
        <f t="shared" si="1"/>
        <v>197323</v>
      </c>
      <c r="P13" s="2">
        <f t="shared" si="1"/>
        <v>589714</v>
      </c>
      <c r="Q13" s="2">
        <f t="shared" si="1"/>
        <v>907379</v>
      </c>
    </row>
    <row r="14" spans="1:17" ht="61.5" customHeight="1" thickBot="1">
      <c r="A14" s="137" t="s">
        <v>12</v>
      </c>
      <c r="B14" s="138"/>
      <c r="C14" s="57"/>
      <c r="D14" s="58">
        <v>255872</v>
      </c>
      <c r="E14" s="58">
        <v>152303</v>
      </c>
      <c r="F14" s="58">
        <v>449574</v>
      </c>
      <c r="G14" s="58">
        <v>724856</v>
      </c>
      <c r="I14" s="16">
        <f t="shared" si="2"/>
        <v>872</v>
      </c>
      <c r="J14" s="16">
        <f t="shared" si="0"/>
        <v>303</v>
      </c>
      <c r="K14" s="16">
        <f t="shared" si="0"/>
        <v>574</v>
      </c>
      <c r="L14" s="16">
        <f t="shared" si="0"/>
        <v>856</v>
      </c>
      <c r="N14" s="2">
        <f t="shared" si="3"/>
        <v>255872</v>
      </c>
      <c r="O14" s="2">
        <f t="shared" si="1"/>
        <v>152303</v>
      </c>
      <c r="P14" s="2">
        <f t="shared" si="1"/>
        <v>449574</v>
      </c>
      <c r="Q14" s="2">
        <f t="shared" si="1"/>
        <v>724856</v>
      </c>
    </row>
    <row r="15" spans="1:17" ht="61.5" customHeight="1" thickBot="1">
      <c r="A15" s="137" t="s">
        <v>13</v>
      </c>
      <c r="B15" s="138"/>
      <c r="C15" s="57"/>
      <c r="D15" s="58">
        <v>242495</v>
      </c>
      <c r="E15" s="58">
        <v>152303</v>
      </c>
      <c r="F15" s="58">
        <v>449574</v>
      </c>
      <c r="G15" s="58">
        <v>724856</v>
      </c>
      <c r="I15" s="16">
        <f t="shared" si="2"/>
        <v>495</v>
      </c>
      <c r="J15" s="16">
        <f t="shared" si="0"/>
        <v>303</v>
      </c>
      <c r="K15" s="16">
        <f t="shared" si="0"/>
        <v>574</v>
      </c>
      <c r="L15" s="16">
        <f t="shared" si="0"/>
        <v>856</v>
      </c>
      <c r="N15" s="2">
        <f t="shared" si="3"/>
        <v>242495</v>
      </c>
      <c r="O15" s="2">
        <f t="shared" si="1"/>
        <v>152303</v>
      </c>
      <c r="P15" s="2">
        <f t="shared" si="1"/>
        <v>449574</v>
      </c>
      <c r="Q15" s="2">
        <f t="shared" si="1"/>
        <v>724856</v>
      </c>
    </row>
    <row r="16" spans="1:17" ht="37.5" customHeight="1" thickBot="1">
      <c r="A16" s="127" t="s">
        <v>14</v>
      </c>
      <c r="B16" s="128"/>
      <c r="C16" s="57"/>
      <c r="D16" s="59">
        <v>3208</v>
      </c>
      <c r="E16" s="59">
        <v>1347</v>
      </c>
      <c r="F16" s="59">
        <v>4383</v>
      </c>
      <c r="G16" s="59">
        <v>6434</v>
      </c>
      <c r="I16" s="16">
        <f t="shared" si="2"/>
        <v>8</v>
      </c>
      <c r="J16" s="16">
        <f t="shared" si="0"/>
        <v>7</v>
      </c>
      <c r="K16" s="16">
        <f t="shared" si="0"/>
        <v>3</v>
      </c>
      <c r="L16" s="16">
        <f t="shared" si="0"/>
        <v>4</v>
      </c>
      <c r="N16" s="2">
        <f t="shared" si="3"/>
        <v>3208</v>
      </c>
      <c r="O16" s="2">
        <f t="shared" si="1"/>
        <v>1347</v>
      </c>
      <c r="P16" s="2">
        <f t="shared" si="1"/>
        <v>4383</v>
      </c>
      <c r="Q16" s="2">
        <f t="shared" si="1"/>
        <v>6434</v>
      </c>
    </row>
    <row r="17" spans="1:17" ht="15" customHeight="1" thickBot="1">
      <c r="A17" s="139"/>
      <c r="B17" s="139"/>
      <c r="C17" s="139"/>
      <c r="D17" s="139"/>
      <c r="E17" s="139"/>
      <c r="F17" s="139"/>
      <c r="G17" s="139"/>
      <c r="N17" s="2">
        <f t="shared" si="3"/>
        <v>0</v>
      </c>
      <c r="O17" s="2">
        <f t="shared" si="1"/>
        <v>0</v>
      </c>
      <c r="P17" s="2">
        <f t="shared" si="1"/>
        <v>0</v>
      </c>
      <c r="Q17" s="2">
        <f t="shared" si="1"/>
        <v>0</v>
      </c>
    </row>
    <row r="18" spans="1:17" ht="15" customHeight="1" thickBot="1">
      <c r="A18" s="140" t="s">
        <v>15</v>
      </c>
      <c r="B18" s="141"/>
      <c r="C18" s="142"/>
      <c r="D18" s="61" t="s">
        <v>1681</v>
      </c>
      <c r="E18" s="61" t="s">
        <v>1682</v>
      </c>
      <c r="F18" s="61" t="s">
        <v>1683</v>
      </c>
      <c r="G18" s="61" t="s">
        <v>1684</v>
      </c>
      <c r="I18" s="15" t="str">
        <f>REPLACE(D18,9,27,"")</f>
        <v>Năm 2014</v>
      </c>
      <c r="J18" s="15" t="str">
        <f>REPLACE(E18,9,27,"")</f>
        <v>Năm 2015</v>
      </c>
      <c r="K18" s="15" t="str">
        <f>REPLACE(F18,9,27,"")</f>
        <v>Năm 2016</v>
      </c>
      <c r="L18" s="15" t="str">
        <f>REPLACE(G18,9,27,"")</f>
        <v>Năm 2017</v>
      </c>
      <c r="N18" s="2" t="str">
        <f>I18</f>
        <v>Năm 2014</v>
      </c>
      <c r="O18" s="2" t="str">
        <f>J18</f>
        <v>Năm 2015</v>
      </c>
      <c r="P18" s="2" t="str">
        <f>K18</f>
        <v>Năm 2016</v>
      </c>
      <c r="Q18" s="2" t="str">
        <f>L18</f>
        <v>Năm 2017</v>
      </c>
    </row>
    <row r="19" spans="1:17" ht="15" customHeight="1" thickBot="1">
      <c r="A19" s="135" t="s">
        <v>16</v>
      </c>
      <c r="B19" s="136"/>
      <c r="C19" s="57"/>
      <c r="D19" s="58">
        <v>1830871</v>
      </c>
      <c r="E19" s="58">
        <v>2265185</v>
      </c>
      <c r="F19" s="58">
        <v>3102580</v>
      </c>
      <c r="G19" s="58">
        <v>3896142</v>
      </c>
      <c r="I19" s="16">
        <f t="shared" ref="I19:L38" si="4">REPLACE(D19,1,3,"")/1</f>
        <v>871</v>
      </c>
      <c r="J19" s="16">
        <f t="shared" si="4"/>
        <v>5185</v>
      </c>
      <c r="K19" s="16">
        <f t="shared" si="4"/>
        <v>2580</v>
      </c>
      <c r="L19" s="16">
        <f t="shared" si="4"/>
        <v>6142</v>
      </c>
      <c r="N19" s="2">
        <f t="shared" si="3"/>
        <v>1830871</v>
      </c>
      <c r="O19" s="2">
        <f t="shared" si="3"/>
        <v>2265185</v>
      </c>
      <c r="P19" s="2">
        <f t="shared" si="3"/>
        <v>3102580</v>
      </c>
      <c r="Q19" s="2">
        <f t="shared" si="3"/>
        <v>3896142</v>
      </c>
    </row>
    <row r="20" spans="1:17" ht="61.5" customHeight="1" thickBot="1">
      <c r="A20" s="127" t="s">
        <v>17</v>
      </c>
      <c r="B20" s="128"/>
      <c r="C20" s="57"/>
      <c r="D20" s="59">
        <v>272305</v>
      </c>
      <c r="E20" s="59">
        <v>37885</v>
      </c>
      <c r="F20" s="59">
        <v>155348</v>
      </c>
      <c r="G20" s="59">
        <v>175209</v>
      </c>
      <c r="I20" s="16">
        <f t="shared" si="4"/>
        <v>305</v>
      </c>
      <c r="J20" s="16">
        <f t="shared" si="4"/>
        <v>85</v>
      </c>
      <c r="K20" s="16">
        <f t="shared" si="4"/>
        <v>348</v>
      </c>
      <c r="L20" s="16">
        <f t="shared" si="4"/>
        <v>209</v>
      </c>
      <c r="N20" s="2">
        <f t="shared" si="3"/>
        <v>272305</v>
      </c>
      <c r="O20" s="2">
        <f t="shared" si="3"/>
        <v>37885</v>
      </c>
      <c r="P20" s="2">
        <f t="shared" si="3"/>
        <v>155348</v>
      </c>
      <c r="Q20" s="2">
        <f t="shared" si="3"/>
        <v>175209</v>
      </c>
    </row>
    <row r="21" spans="1:17" ht="30" customHeight="1" thickBot="1">
      <c r="A21" s="127" t="s">
        <v>18</v>
      </c>
      <c r="B21" s="128"/>
      <c r="C21" s="57"/>
      <c r="D21" s="60"/>
      <c r="E21" s="60">
        <v>65</v>
      </c>
      <c r="F21" s="60">
        <v>65</v>
      </c>
      <c r="G21" s="59">
        <v>160065</v>
      </c>
      <c r="I21" s="16" t="e">
        <f t="shared" si="4"/>
        <v>#VALUE!</v>
      </c>
      <c r="J21" s="16" t="e">
        <f t="shared" si="4"/>
        <v>#VALUE!</v>
      </c>
      <c r="K21" s="16" t="e">
        <f t="shared" si="4"/>
        <v>#VALUE!</v>
      </c>
      <c r="L21" s="16">
        <f t="shared" si="4"/>
        <v>65</v>
      </c>
      <c r="N21" s="2">
        <f t="shared" si="3"/>
        <v>0</v>
      </c>
      <c r="O21" s="2">
        <f t="shared" si="3"/>
        <v>65</v>
      </c>
      <c r="P21" s="2">
        <f t="shared" si="3"/>
        <v>65</v>
      </c>
      <c r="Q21" s="2">
        <f t="shared" si="3"/>
        <v>160065</v>
      </c>
    </row>
    <row r="22" spans="1:17" ht="30" customHeight="1" thickBot="1">
      <c r="A22" s="127" t="s">
        <v>19</v>
      </c>
      <c r="B22" s="128"/>
      <c r="C22" s="57"/>
      <c r="D22" s="59">
        <v>71325</v>
      </c>
      <c r="E22" s="59">
        <v>47171</v>
      </c>
      <c r="F22" s="59">
        <v>62721</v>
      </c>
      <c r="G22" s="59">
        <v>84622</v>
      </c>
      <c r="I22" s="16">
        <f t="shared" si="4"/>
        <v>25</v>
      </c>
      <c r="J22" s="16">
        <f t="shared" si="4"/>
        <v>71</v>
      </c>
      <c r="K22" s="16">
        <f t="shared" si="4"/>
        <v>21</v>
      </c>
      <c r="L22" s="16">
        <f t="shared" si="4"/>
        <v>22</v>
      </c>
      <c r="N22" s="2">
        <f t="shared" si="3"/>
        <v>71325</v>
      </c>
      <c r="O22" s="2">
        <f t="shared" si="3"/>
        <v>47171</v>
      </c>
      <c r="P22" s="2">
        <f t="shared" si="3"/>
        <v>62721</v>
      </c>
      <c r="Q22" s="2">
        <f t="shared" si="3"/>
        <v>84622</v>
      </c>
    </row>
    <row r="23" spans="1:17" ht="15" customHeight="1" thickBot="1">
      <c r="A23" s="127" t="s">
        <v>20</v>
      </c>
      <c r="B23" s="128"/>
      <c r="C23" s="57"/>
      <c r="D23" s="59">
        <v>1437416</v>
      </c>
      <c r="E23" s="59">
        <v>2135225</v>
      </c>
      <c r="F23" s="59">
        <v>2838690</v>
      </c>
      <c r="G23" s="59">
        <v>3401959</v>
      </c>
      <c r="I23" s="16">
        <f t="shared" si="4"/>
        <v>7416</v>
      </c>
      <c r="J23" s="16">
        <f t="shared" si="4"/>
        <v>5225</v>
      </c>
      <c r="K23" s="16">
        <f t="shared" si="4"/>
        <v>8690</v>
      </c>
      <c r="L23" s="16">
        <f t="shared" si="4"/>
        <v>1959</v>
      </c>
      <c r="N23" s="2">
        <f t="shared" si="3"/>
        <v>1437416</v>
      </c>
      <c r="O23" s="2">
        <f t="shared" si="3"/>
        <v>2135225</v>
      </c>
      <c r="P23" s="2">
        <f t="shared" si="3"/>
        <v>2838690</v>
      </c>
      <c r="Q23" s="2">
        <f t="shared" si="3"/>
        <v>3401959</v>
      </c>
    </row>
    <row r="24" spans="1:17" ht="30" customHeight="1" thickBot="1">
      <c r="A24" s="127" t="s">
        <v>21</v>
      </c>
      <c r="B24" s="128"/>
      <c r="C24" s="57"/>
      <c r="D24" s="59">
        <v>49825</v>
      </c>
      <c r="E24" s="59">
        <v>44839</v>
      </c>
      <c r="F24" s="59">
        <v>45756</v>
      </c>
      <c r="G24" s="59">
        <v>74287</v>
      </c>
      <c r="I24" s="16">
        <f t="shared" si="4"/>
        <v>25</v>
      </c>
      <c r="J24" s="16">
        <f t="shared" si="4"/>
        <v>39</v>
      </c>
      <c r="K24" s="16">
        <f t="shared" si="4"/>
        <v>56</v>
      </c>
      <c r="L24" s="16">
        <f t="shared" si="4"/>
        <v>87</v>
      </c>
      <c r="N24" s="2">
        <f t="shared" si="3"/>
        <v>49825</v>
      </c>
      <c r="O24" s="2">
        <f t="shared" si="3"/>
        <v>44839</v>
      </c>
      <c r="P24" s="2">
        <f t="shared" si="3"/>
        <v>45756</v>
      </c>
      <c r="Q24" s="2">
        <f t="shared" si="3"/>
        <v>74287</v>
      </c>
    </row>
    <row r="25" spans="1:17" ht="15" customHeight="1" thickBot="1">
      <c r="A25" s="137" t="s">
        <v>22</v>
      </c>
      <c r="B25" s="138"/>
      <c r="C25" s="57"/>
      <c r="D25" s="58">
        <v>997801</v>
      </c>
      <c r="E25" s="58">
        <v>710105</v>
      </c>
      <c r="F25" s="58">
        <v>485407</v>
      </c>
      <c r="G25" s="58">
        <v>596104</v>
      </c>
      <c r="I25" s="16">
        <f t="shared" si="4"/>
        <v>801</v>
      </c>
      <c r="J25" s="16">
        <f t="shared" si="4"/>
        <v>105</v>
      </c>
      <c r="K25" s="16">
        <f t="shared" si="4"/>
        <v>407</v>
      </c>
      <c r="L25" s="16">
        <f t="shared" si="4"/>
        <v>104</v>
      </c>
      <c r="N25" s="2">
        <f t="shared" si="3"/>
        <v>997801</v>
      </c>
      <c r="O25" s="2">
        <f t="shared" si="3"/>
        <v>710105</v>
      </c>
      <c r="P25" s="2">
        <f t="shared" si="3"/>
        <v>485407</v>
      </c>
      <c r="Q25" s="2">
        <f t="shared" si="3"/>
        <v>596104</v>
      </c>
    </row>
    <row r="26" spans="1:17" ht="25.5" customHeight="1" thickBot="1">
      <c r="A26" s="127" t="s">
        <v>23</v>
      </c>
      <c r="B26" s="128"/>
      <c r="C26" s="57"/>
      <c r="D26" s="59">
        <v>452468</v>
      </c>
      <c r="E26" s="59">
        <v>486103</v>
      </c>
      <c r="F26" s="59">
        <v>415801</v>
      </c>
      <c r="G26" s="59">
        <v>487244</v>
      </c>
      <c r="I26" s="16">
        <f t="shared" si="4"/>
        <v>468</v>
      </c>
      <c r="J26" s="16">
        <f t="shared" si="4"/>
        <v>103</v>
      </c>
      <c r="K26" s="16">
        <f t="shared" si="4"/>
        <v>801</v>
      </c>
      <c r="L26" s="16">
        <f t="shared" si="4"/>
        <v>244</v>
      </c>
      <c r="N26" s="2">
        <f t="shared" si="3"/>
        <v>452468</v>
      </c>
      <c r="O26" s="2">
        <f t="shared" si="3"/>
        <v>486103</v>
      </c>
      <c r="P26" s="2">
        <f t="shared" si="3"/>
        <v>415801</v>
      </c>
      <c r="Q26" s="2">
        <f t="shared" si="3"/>
        <v>487244</v>
      </c>
    </row>
    <row r="27" spans="1:17" ht="15.75" customHeight="1" thickBot="1">
      <c r="A27" s="127" t="s">
        <v>24</v>
      </c>
      <c r="B27" s="128"/>
      <c r="C27" s="57"/>
      <c r="D27" s="60"/>
      <c r="E27" s="60"/>
      <c r="F27" s="60"/>
      <c r="G27" s="60"/>
      <c r="I27" s="16" t="e">
        <f t="shared" si="4"/>
        <v>#VALUE!</v>
      </c>
      <c r="J27" s="16" t="e">
        <f t="shared" si="4"/>
        <v>#VALUE!</v>
      </c>
      <c r="K27" s="16" t="e">
        <f t="shared" si="4"/>
        <v>#VALUE!</v>
      </c>
      <c r="L27" s="16" t="e">
        <f t="shared" si="4"/>
        <v>#VALUE!</v>
      </c>
      <c r="N27" s="2">
        <f t="shared" si="3"/>
        <v>0</v>
      </c>
      <c r="O27" s="2">
        <f t="shared" si="3"/>
        <v>0</v>
      </c>
      <c r="P27" s="2">
        <f t="shared" si="3"/>
        <v>0</v>
      </c>
      <c r="Q27" s="2">
        <f t="shared" si="3"/>
        <v>0</v>
      </c>
    </row>
    <row r="28" spans="1:17" ht="30" customHeight="1" thickBot="1">
      <c r="A28" s="127" t="s">
        <v>25</v>
      </c>
      <c r="B28" s="128"/>
      <c r="C28" s="57"/>
      <c r="D28" s="59">
        <v>531864</v>
      </c>
      <c r="E28" s="59">
        <v>166666</v>
      </c>
      <c r="F28" s="60"/>
      <c r="G28" s="60"/>
      <c r="I28" s="16">
        <f t="shared" si="4"/>
        <v>864</v>
      </c>
      <c r="J28" s="16">
        <f t="shared" si="4"/>
        <v>666</v>
      </c>
      <c r="K28" s="16" t="e">
        <f t="shared" si="4"/>
        <v>#VALUE!</v>
      </c>
      <c r="L28" s="16" t="e">
        <f t="shared" si="4"/>
        <v>#VALUE!</v>
      </c>
      <c r="N28" s="2">
        <f t="shared" si="3"/>
        <v>531864</v>
      </c>
      <c r="O28" s="2">
        <f t="shared" si="3"/>
        <v>166666</v>
      </c>
      <c r="P28" s="2">
        <f t="shared" si="3"/>
        <v>0</v>
      </c>
      <c r="Q28" s="2">
        <f t="shared" si="3"/>
        <v>0</v>
      </c>
    </row>
    <row r="29" spans="1:17" ht="15" customHeight="1" thickBot="1">
      <c r="A29" s="137" t="s">
        <v>26</v>
      </c>
      <c r="B29" s="138"/>
      <c r="C29" s="57"/>
      <c r="D29" s="58">
        <v>2828672</v>
      </c>
      <c r="E29" s="58">
        <v>2975289</v>
      </c>
      <c r="F29" s="58">
        <v>3587987</v>
      </c>
      <c r="G29" s="58">
        <v>4492246</v>
      </c>
      <c r="I29" s="16">
        <f t="shared" si="4"/>
        <v>8672</v>
      </c>
      <c r="J29" s="16">
        <f t="shared" si="4"/>
        <v>5289</v>
      </c>
      <c r="K29" s="16">
        <f t="shared" si="4"/>
        <v>7987</v>
      </c>
      <c r="L29" s="16">
        <f t="shared" si="4"/>
        <v>2246</v>
      </c>
      <c r="N29" s="2">
        <f t="shared" si="3"/>
        <v>2828672</v>
      </c>
      <c r="O29" s="2">
        <f t="shared" si="3"/>
        <v>2975289</v>
      </c>
      <c r="P29" s="2">
        <f t="shared" si="3"/>
        <v>3587987</v>
      </c>
      <c r="Q29" s="2">
        <f t="shared" si="3"/>
        <v>4492246</v>
      </c>
    </row>
    <row r="30" spans="1:17" ht="15" customHeight="1" thickBot="1">
      <c r="A30" s="137" t="s">
        <v>27</v>
      </c>
      <c r="B30" s="138"/>
      <c r="C30" s="57"/>
      <c r="D30" s="58">
        <v>1532149</v>
      </c>
      <c r="E30" s="58">
        <v>1580940</v>
      </c>
      <c r="F30" s="58">
        <v>2087660</v>
      </c>
      <c r="G30" s="58">
        <v>1542697</v>
      </c>
      <c r="I30" s="16">
        <f t="shared" si="4"/>
        <v>2149</v>
      </c>
      <c r="J30" s="16">
        <f t="shared" si="4"/>
        <v>940</v>
      </c>
      <c r="K30" s="16">
        <f t="shared" si="4"/>
        <v>7660</v>
      </c>
      <c r="L30" s="16">
        <f t="shared" si="4"/>
        <v>2697</v>
      </c>
      <c r="N30" s="2">
        <f t="shared" si="3"/>
        <v>1532149</v>
      </c>
      <c r="O30" s="2">
        <f t="shared" si="3"/>
        <v>1580940</v>
      </c>
      <c r="P30" s="2">
        <f t="shared" si="3"/>
        <v>2087660</v>
      </c>
      <c r="Q30" s="2">
        <f t="shared" si="3"/>
        <v>1542697</v>
      </c>
    </row>
    <row r="31" spans="1:17" ht="15" customHeight="1" thickBot="1">
      <c r="A31" s="127" t="s">
        <v>28</v>
      </c>
      <c r="B31" s="128"/>
      <c r="C31" s="57"/>
      <c r="D31" s="59">
        <v>1394565</v>
      </c>
      <c r="E31" s="59">
        <v>1501708</v>
      </c>
      <c r="F31" s="59">
        <v>2021661</v>
      </c>
      <c r="G31" s="59">
        <v>1488758</v>
      </c>
      <c r="I31" s="16">
        <f t="shared" si="4"/>
        <v>4565</v>
      </c>
      <c r="J31" s="16">
        <f t="shared" si="4"/>
        <v>1708</v>
      </c>
      <c r="K31" s="16">
        <f t="shared" si="4"/>
        <v>1661</v>
      </c>
      <c r="L31" s="16">
        <f t="shared" si="4"/>
        <v>8758</v>
      </c>
      <c r="N31" s="2">
        <f t="shared" si="3"/>
        <v>1394565</v>
      </c>
      <c r="O31" s="2">
        <f t="shared" si="3"/>
        <v>1501708</v>
      </c>
      <c r="P31" s="2">
        <f t="shared" si="3"/>
        <v>2021661</v>
      </c>
      <c r="Q31" s="2">
        <f t="shared" si="3"/>
        <v>1488758</v>
      </c>
    </row>
    <row r="32" spans="1:17" ht="15.75" customHeight="1" thickBot="1">
      <c r="A32" s="127" t="s">
        <v>29</v>
      </c>
      <c r="B32" s="128"/>
      <c r="C32" s="57"/>
      <c r="D32" s="59">
        <v>137584</v>
      </c>
      <c r="E32" s="59">
        <v>79232</v>
      </c>
      <c r="F32" s="59">
        <v>65999</v>
      </c>
      <c r="G32" s="59">
        <v>53939</v>
      </c>
      <c r="I32" s="16">
        <f t="shared" si="4"/>
        <v>584</v>
      </c>
      <c r="J32" s="16">
        <f t="shared" si="4"/>
        <v>32</v>
      </c>
      <c r="K32" s="16">
        <f t="shared" si="4"/>
        <v>99</v>
      </c>
      <c r="L32" s="16">
        <f t="shared" si="4"/>
        <v>39</v>
      </c>
      <c r="N32" s="2">
        <f t="shared" si="3"/>
        <v>137584</v>
      </c>
      <c r="O32" s="2">
        <f t="shared" si="3"/>
        <v>79232</v>
      </c>
      <c r="P32" s="2">
        <f t="shared" si="3"/>
        <v>65999</v>
      </c>
      <c r="Q32" s="2">
        <f t="shared" si="3"/>
        <v>53939</v>
      </c>
    </row>
    <row r="33" spans="1:18" ht="15" customHeight="1" thickBot="1">
      <c r="A33" s="137" t="s">
        <v>30</v>
      </c>
      <c r="B33" s="138"/>
      <c r="C33" s="57"/>
      <c r="D33" s="58">
        <v>1296523</v>
      </c>
      <c r="E33" s="58">
        <v>1394350</v>
      </c>
      <c r="F33" s="58">
        <v>1500327</v>
      </c>
      <c r="G33" s="58">
        <v>2949549</v>
      </c>
      <c r="I33" s="16">
        <f t="shared" si="4"/>
        <v>6523</v>
      </c>
      <c r="J33" s="16">
        <f t="shared" si="4"/>
        <v>4350</v>
      </c>
      <c r="K33" s="16">
        <f t="shared" si="4"/>
        <v>327</v>
      </c>
      <c r="L33" s="16">
        <f t="shared" si="4"/>
        <v>9549</v>
      </c>
      <c r="N33" s="2">
        <f t="shared" si="3"/>
        <v>1296523</v>
      </c>
      <c r="O33" s="2">
        <f t="shared" si="3"/>
        <v>1394350</v>
      </c>
      <c r="P33" s="2">
        <f t="shared" si="3"/>
        <v>1500327</v>
      </c>
      <c r="Q33" s="2">
        <f t="shared" si="3"/>
        <v>2949549</v>
      </c>
      <c r="R33" s="16"/>
    </row>
    <row r="34" spans="1:18" ht="30" customHeight="1" thickBot="1">
      <c r="A34" s="127" t="s">
        <v>31</v>
      </c>
      <c r="B34" s="128"/>
      <c r="C34" s="57"/>
      <c r="D34" s="59">
        <v>755970</v>
      </c>
      <c r="E34" s="59">
        <v>982746</v>
      </c>
      <c r="F34" s="59">
        <v>982746</v>
      </c>
      <c r="G34" s="59">
        <v>1081020</v>
      </c>
      <c r="I34" s="16">
        <f t="shared" si="4"/>
        <v>970</v>
      </c>
      <c r="J34" s="16">
        <f t="shared" si="4"/>
        <v>746</v>
      </c>
      <c r="K34" s="16">
        <f t="shared" si="4"/>
        <v>746</v>
      </c>
      <c r="L34" s="16">
        <f t="shared" si="4"/>
        <v>1020</v>
      </c>
      <c r="N34" s="2">
        <f t="shared" si="3"/>
        <v>755970</v>
      </c>
      <c r="O34" s="2">
        <f t="shared" si="3"/>
        <v>982746</v>
      </c>
      <c r="P34" s="2">
        <f t="shared" si="3"/>
        <v>982746</v>
      </c>
      <c r="Q34" s="2">
        <f t="shared" si="3"/>
        <v>1081020</v>
      </c>
    </row>
    <row r="35" spans="1:18" ht="30" customHeight="1" thickBot="1">
      <c r="A35" s="127" t="s">
        <v>32</v>
      </c>
      <c r="B35" s="128"/>
      <c r="C35" s="57"/>
      <c r="D35" s="59">
        <v>105022</v>
      </c>
      <c r="E35" s="60"/>
      <c r="F35" s="60"/>
      <c r="G35" s="59">
        <v>876761</v>
      </c>
      <c r="I35" s="16">
        <f t="shared" si="4"/>
        <v>22</v>
      </c>
      <c r="J35" s="16" t="e">
        <f t="shared" si="4"/>
        <v>#VALUE!</v>
      </c>
      <c r="K35" s="16" t="e">
        <f t="shared" si="4"/>
        <v>#VALUE!</v>
      </c>
      <c r="L35" s="16">
        <f t="shared" si="4"/>
        <v>761</v>
      </c>
      <c r="N35" s="2">
        <f t="shared" si="3"/>
        <v>105022</v>
      </c>
      <c r="O35" s="2">
        <f t="shared" si="3"/>
        <v>0</v>
      </c>
      <c r="P35" s="2">
        <f t="shared" si="3"/>
        <v>0</v>
      </c>
      <c r="Q35" s="2">
        <f t="shared" si="3"/>
        <v>876761</v>
      </c>
    </row>
    <row r="36" spans="1:18" ht="37.5" customHeight="1" thickBot="1">
      <c r="A36" s="127" t="s">
        <v>33</v>
      </c>
      <c r="B36" s="128"/>
      <c r="C36" s="57"/>
      <c r="D36" s="59">
        <v>202733</v>
      </c>
      <c r="E36" s="59">
        <v>191963</v>
      </c>
      <c r="F36" s="59">
        <v>373500</v>
      </c>
      <c r="G36" s="59">
        <v>771687</v>
      </c>
      <c r="I36" s="16">
        <f t="shared" si="4"/>
        <v>733</v>
      </c>
      <c r="J36" s="16">
        <f t="shared" si="4"/>
        <v>963</v>
      </c>
      <c r="K36" s="16">
        <f t="shared" si="4"/>
        <v>500</v>
      </c>
      <c r="L36" s="16">
        <f t="shared" si="4"/>
        <v>687</v>
      </c>
      <c r="N36" s="2">
        <f t="shared" si="3"/>
        <v>202733</v>
      </c>
      <c r="O36" s="2">
        <f t="shared" si="3"/>
        <v>191963</v>
      </c>
      <c r="P36" s="2">
        <f t="shared" si="3"/>
        <v>373500</v>
      </c>
      <c r="Q36" s="2">
        <f t="shared" si="3"/>
        <v>771687</v>
      </c>
    </row>
    <row r="37" spans="1:18" ht="30" customHeight="1" thickBot="1">
      <c r="A37" s="137" t="s">
        <v>34</v>
      </c>
      <c r="B37" s="138"/>
      <c r="C37" s="57"/>
      <c r="D37" s="62"/>
      <c r="E37" s="62"/>
      <c r="F37" s="62"/>
      <c r="G37" s="62"/>
      <c r="I37" s="16" t="e">
        <f t="shared" si="4"/>
        <v>#VALUE!</v>
      </c>
      <c r="J37" s="16" t="e">
        <f t="shared" si="4"/>
        <v>#VALUE!</v>
      </c>
      <c r="K37" s="16" t="e">
        <f t="shared" si="4"/>
        <v>#VALUE!</v>
      </c>
      <c r="L37" s="16" t="e">
        <f t="shared" si="4"/>
        <v>#VALUE!</v>
      </c>
      <c r="N37" s="2">
        <f t="shared" si="3"/>
        <v>0</v>
      </c>
      <c r="O37" s="2">
        <f t="shared" si="3"/>
        <v>0</v>
      </c>
      <c r="P37" s="2">
        <f t="shared" si="3"/>
        <v>0</v>
      </c>
      <c r="Q37" s="2">
        <f t="shared" si="3"/>
        <v>0</v>
      </c>
    </row>
    <row r="38" spans="1:18" ht="30" customHeight="1" thickBot="1">
      <c r="A38" s="137" t="s">
        <v>35</v>
      </c>
      <c r="B38" s="138"/>
      <c r="C38" s="57"/>
      <c r="D38" s="58">
        <v>2828672</v>
      </c>
      <c r="E38" s="58">
        <v>2975289</v>
      </c>
      <c r="F38" s="58">
        <v>3587987</v>
      </c>
      <c r="G38" s="58">
        <v>4492246</v>
      </c>
      <c r="I38" s="16">
        <f t="shared" si="4"/>
        <v>8672</v>
      </c>
      <c r="J38" s="16">
        <f t="shared" si="4"/>
        <v>5289</v>
      </c>
      <c r="K38" s="16">
        <f t="shared" si="4"/>
        <v>7987</v>
      </c>
      <c r="L38" s="16">
        <f t="shared" si="4"/>
        <v>2246</v>
      </c>
      <c r="N38" s="2">
        <f t="shared" si="3"/>
        <v>2828672</v>
      </c>
      <c r="O38" s="2">
        <f t="shared" si="3"/>
        <v>2975289</v>
      </c>
      <c r="P38" s="2">
        <f t="shared" si="3"/>
        <v>3587987</v>
      </c>
      <c r="Q38" s="2">
        <f t="shared" si="3"/>
        <v>4492246</v>
      </c>
    </row>
    <row r="39" spans="1:18">
      <c r="A39" s="15" t="s">
        <v>1734</v>
      </c>
    </row>
  </sheetData>
  <mergeCells count="37">
    <mergeCell ref="A38:B38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G17"/>
    <mergeCell ref="A18:C18"/>
    <mergeCell ref="A19:B19"/>
    <mergeCell ref="A8:B8"/>
    <mergeCell ref="A9:B9"/>
    <mergeCell ref="A10:B10"/>
    <mergeCell ref="A11:B11"/>
    <mergeCell ref="A12:B12"/>
    <mergeCell ref="A13:B13"/>
    <mergeCell ref="A1:C2"/>
    <mergeCell ref="A3:B3"/>
    <mergeCell ref="A4:B4"/>
    <mergeCell ref="A5:B5"/>
    <mergeCell ref="A6:B6"/>
    <mergeCell ref="A7:B7"/>
  </mergeCells>
  <pageMargins left="0.7" right="0.7" top="0.75" bottom="0.75" header="0.3" footer="0.3"/>
  <pageSetup orientation="portrait" horizontalDpi="30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workbookViewId="0">
      <pane xSplit="3" ySplit="1" topLeftCell="F2" activePane="bottomRight" state="frozen"/>
      <selection activeCell="K58" sqref="K58"/>
      <selection pane="topRight" activeCell="K58" sqref="K58"/>
      <selection pane="bottomLeft" activeCell="K58" sqref="K58"/>
      <selection pane="bottomRight" activeCell="K58" sqref="K58"/>
    </sheetView>
  </sheetViews>
  <sheetFormatPr defaultColWidth="8.85546875" defaultRowHeight="15"/>
  <cols>
    <col min="1" max="1" width="11.42578125" style="4" customWidth="1"/>
    <col min="2" max="3" width="8.85546875" style="4"/>
    <col min="4" max="6" width="15.42578125" style="4" bestFit="1" customWidth="1"/>
    <col min="7" max="7" width="16.140625" style="4" bestFit="1" customWidth="1"/>
    <col min="8" max="8" width="12.85546875" style="15" customWidth="1"/>
    <col min="9" max="9" width="11.42578125" style="15" customWidth="1"/>
    <col min="10" max="10" width="8.85546875" style="15"/>
    <col min="11" max="11" width="16.140625" style="15" customWidth="1"/>
    <col min="12" max="14" width="15.42578125" style="15" bestFit="1" customWidth="1"/>
    <col min="15" max="15" width="8.85546875" style="15"/>
    <col min="16" max="19" width="13.140625" style="1" bestFit="1" customWidth="1"/>
    <col min="20" max="23" width="12.140625" style="1" bestFit="1" customWidth="1"/>
    <col min="24" max="24" width="8.85546875" style="15"/>
    <col min="25" max="32" width="14.140625" style="15" bestFit="1" customWidth="1"/>
    <col min="33" max="16384" width="8.85546875" style="15"/>
  </cols>
  <sheetData>
    <row r="1" spans="1:32" ht="49.5" customHeight="1">
      <c r="A1" s="129" t="s">
        <v>0</v>
      </c>
      <c r="B1" s="130"/>
      <c r="C1" s="131"/>
      <c r="D1" s="55" t="s">
        <v>1424</v>
      </c>
      <c r="E1" s="55" t="s">
        <v>1573</v>
      </c>
      <c r="F1" s="55" t="s">
        <v>1611</v>
      </c>
      <c r="G1" s="55" t="s">
        <v>1612</v>
      </c>
      <c r="H1" s="143" t="s">
        <v>0</v>
      </c>
      <c r="I1" s="130"/>
      <c r="J1" s="131"/>
      <c r="K1" s="55" t="s">
        <v>1425</v>
      </c>
      <c r="L1" s="55" t="s">
        <v>1421</v>
      </c>
      <c r="M1" s="55" t="s">
        <v>1422</v>
      </c>
      <c r="N1" s="55" t="s">
        <v>1423</v>
      </c>
      <c r="P1" s="1" t="str">
        <f>REPLACE(D1,11,27,"")</f>
        <v>Quý 3/2017</v>
      </c>
      <c r="Q1" s="1" t="str">
        <f>REPLACE(E1,11,27,"")</f>
        <v>Quý 4/2017</v>
      </c>
      <c r="R1" s="1" t="str">
        <f>REPLACE(F1,11,27,"")</f>
        <v>Quý 1/2018</v>
      </c>
      <c r="S1" s="1" t="str">
        <f>REPLACE(G1,11,27,"")</f>
        <v>Quý 2/2018</v>
      </c>
      <c r="T1" s="1" t="str">
        <f>REPLACE(K1,11,27,"")</f>
        <v>Quý 3/2016</v>
      </c>
      <c r="U1" s="1" t="str">
        <f>REPLACE(L1,11,27,"")</f>
        <v>Quý 4/2016</v>
      </c>
      <c r="V1" s="1" t="str">
        <f>REPLACE(M1,11,27,"")</f>
        <v>Quý 1/2017</v>
      </c>
      <c r="W1" s="1" t="str">
        <f>REPLACE(N1,11,27,"")</f>
        <v>Quý 2/2017</v>
      </c>
      <c r="Y1" s="3" t="str">
        <f>T1</f>
        <v>Quý 3/2016</v>
      </c>
      <c r="Z1" s="3" t="str">
        <f>U1</f>
        <v>Quý 4/2016</v>
      </c>
      <c r="AA1" s="3" t="str">
        <f>V1</f>
        <v>Quý 1/2017</v>
      </c>
      <c r="AB1" s="3" t="str">
        <f>W1</f>
        <v>Quý 2/2017</v>
      </c>
      <c r="AC1" s="3" t="str">
        <f>P1</f>
        <v>Quý 3/2017</v>
      </c>
      <c r="AD1" s="3" t="str">
        <f>Q1</f>
        <v>Quý 4/2017</v>
      </c>
      <c r="AE1" s="3" t="str">
        <f>R1</f>
        <v>Quý 1/2018</v>
      </c>
      <c r="AF1" s="3" t="str">
        <f>S1</f>
        <v>Quý 2/2018</v>
      </c>
    </row>
    <row r="2" spans="1:32" ht="49.5" customHeight="1" thickBot="1">
      <c r="A2" s="132"/>
      <c r="B2" s="133"/>
      <c r="C2" s="134"/>
      <c r="D2" s="56" t="s">
        <v>1670</v>
      </c>
      <c r="E2" s="56" t="s">
        <v>1671</v>
      </c>
      <c r="F2" s="56" t="s">
        <v>1672</v>
      </c>
      <c r="G2" s="56" t="s">
        <v>1669</v>
      </c>
      <c r="H2" s="144"/>
      <c r="I2" s="133"/>
      <c r="J2" s="134"/>
      <c r="K2" s="56" t="s">
        <v>1670</v>
      </c>
      <c r="L2" s="56" t="s">
        <v>1671</v>
      </c>
      <c r="M2" s="56" t="s">
        <v>1672</v>
      </c>
      <c r="N2" s="56" t="s">
        <v>1669</v>
      </c>
      <c r="Y2" s="3"/>
      <c r="Z2" s="3"/>
      <c r="AA2" s="3"/>
      <c r="AB2" s="3"/>
      <c r="AC2" s="3"/>
      <c r="AD2" s="3"/>
      <c r="AE2" s="3"/>
      <c r="AF2" s="3"/>
    </row>
    <row r="3" spans="1:32" ht="61.5" customHeight="1" thickBot="1">
      <c r="A3" s="135" t="s">
        <v>1</v>
      </c>
      <c r="B3" s="136"/>
      <c r="C3" s="57"/>
      <c r="D3" s="58">
        <v>2279274</v>
      </c>
      <c r="E3" s="58">
        <v>3221663</v>
      </c>
      <c r="F3" s="58">
        <v>4139453</v>
      </c>
      <c r="G3" s="58">
        <v>3217440</v>
      </c>
      <c r="H3" s="135" t="s">
        <v>1</v>
      </c>
      <c r="I3" s="136"/>
      <c r="J3" s="57"/>
      <c r="K3" s="58">
        <v>1982118</v>
      </c>
      <c r="L3" s="58">
        <v>2644266</v>
      </c>
      <c r="M3" s="58">
        <v>3130971</v>
      </c>
      <c r="N3" s="58">
        <v>2344924</v>
      </c>
      <c r="P3" s="2">
        <f>REPLACE(D3,1,3,"")/1</f>
        <v>9274</v>
      </c>
      <c r="Q3" s="2">
        <f t="shared" ref="Q3:S16" si="0">REPLACE(E3,1,3,"")/1</f>
        <v>1663</v>
      </c>
      <c r="R3" s="2">
        <f t="shared" si="0"/>
        <v>9453</v>
      </c>
      <c r="S3" s="2">
        <f t="shared" si="0"/>
        <v>7440</v>
      </c>
      <c r="T3" s="2">
        <f>REPLACE(K3,1,3,"")/1</f>
        <v>2118</v>
      </c>
      <c r="U3" s="2">
        <f t="shared" ref="U3:W16" si="1">REPLACE(L3,1,3,"")/1</f>
        <v>4266</v>
      </c>
      <c r="V3" s="2">
        <f t="shared" si="1"/>
        <v>971</v>
      </c>
      <c r="W3" s="2">
        <f t="shared" si="1"/>
        <v>4924</v>
      </c>
      <c r="Y3" s="3">
        <f>K3</f>
        <v>1982118</v>
      </c>
      <c r="Z3" s="3">
        <f t="shared" ref="Z3:AB17" si="2">L3</f>
        <v>2644266</v>
      </c>
      <c r="AA3" s="3">
        <f t="shared" si="2"/>
        <v>3130971</v>
      </c>
      <c r="AB3" s="3">
        <f t="shared" si="2"/>
        <v>2344924</v>
      </c>
      <c r="AC3" s="3">
        <f>D3</f>
        <v>2279274</v>
      </c>
      <c r="AD3" s="3">
        <f t="shared" ref="AD3:AF17" si="3">E3</f>
        <v>3221663</v>
      </c>
      <c r="AE3" s="3">
        <f t="shared" si="3"/>
        <v>4139453</v>
      </c>
      <c r="AF3" s="3">
        <f t="shared" si="3"/>
        <v>3217440</v>
      </c>
    </row>
    <row r="4" spans="1:32" ht="15" customHeight="1" thickBot="1">
      <c r="A4" s="127" t="s">
        <v>2</v>
      </c>
      <c r="B4" s="128"/>
      <c r="C4" s="57"/>
      <c r="D4" s="59">
        <v>1883097</v>
      </c>
      <c r="E4" s="59">
        <v>2656415</v>
      </c>
      <c r="F4" s="59">
        <v>3369431</v>
      </c>
      <c r="G4" s="59">
        <v>2634538</v>
      </c>
      <c r="H4" s="127" t="s">
        <v>2</v>
      </c>
      <c r="I4" s="128"/>
      <c r="J4" s="57"/>
      <c r="K4" s="59">
        <v>1664620</v>
      </c>
      <c r="L4" s="59">
        <v>2263054</v>
      </c>
      <c r="M4" s="59">
        <v>2580113</v>
      </c>
      <c r="N4" s="59">
        <v>1944924</v>
      </c>
      <c r="P4" s="2">
        <f t="shared" ref="P4:P16" si="4">REPLACE(D4,1,3,"")/1</f>
        <v>3097</v>
      </c>
      <c r="Q4" s="2">
        <f t="shared" si="0"/>
        <v>6415</v>
      </c>
      <c r="R4" s="2">
        <f t="shared" si="0"/>
        <v>9431</v>
      </c>
      <c r="S4" s="2">
        <f t="shared" si="0"/>
        <v>4538</v>
      </c>
      <c r="T4" s="2">
        <f t="shared" ref="T4:U16" si="5">REPLACE(K4,1,3,"")/1</f>
        <v>4620</v>
      </c>
      <c r="U4" s="2">
        <f t="shared" si="5"/>
        <v>3054</v>
      </c>
      <c r="V4" s="2">
        <f t="shared" si="1"/>
        <v>113</v>
      </c>
      <c r="W4" s="2">
        <f t="shared" si="1"/>
        <v>4924</v>
      </c>
      <c r="Y4" s="3">
        <f t="shared" ref="Y4:AB38" si="6">K4</f>
        <v>1664620</v>
      </c>
      <c r="Z4" s="3">
        <f t="shared" si="2"/>
        <v>2263054</v>
      </c>
      <c r="AA4" s="3">
        <f t="shared" si="2"/>
        <v>2580113</v>
      </c>
      <c r="AB4" s="3">
        <f t="shared" si="2"/>
        <v>1944924</v>
      </c>
      <c r="AC4" s="3">
        <f t="shared" ref="AC4:AF38" si="7">D4</f>
        <v>1883097</v>
      </c>
      <c r="AD4" s="3">
        <f t="shared" si="3"/>
        <v>2656415</v>
      </c>
      <c r="AE4" s="3">
        <f t="shared" si="3"/>
        <v>3369431</v>
      </c>
      <c r="AF4" s="3">
        <f t="shared" si="3"/>
        <v>2634538</v>
      </c>
    </row>
    <row r="5" spans="1:32" ht="61.5" customHeight="1" thickBot="1">
      <c r="A5" s="137" t="s">
        <v>3</v>
      </c>
      <c r="B5" s="138"/>
      <c r="C5" s="57"/>
      <c r="D5" s="58">
        <v>396177</v>
      </c>
      <c r="E5" s="58">
        <v>565249</v>
      </c>
      <c r="F5" s="58">
        <v>770023</v>
      </c>
      <c r="G5" s="58">
        <v>582902</v>
      </c>
      <c r="H5" s="137" t="s">
        <v>3</v>
      </c>
      <c r="I5" s="138"/>
      <c r="J5" s="57"/>
      <c r="K5" s="58">
        <v>317498</v>
      </c>
      <c r="L5" s="58">
        <v>381213</v>
      </c>
      <c r="M5" s="58">
        <v>550858</v>
      </c>
      <c r="N5" s="58">
        <v>399999</v>
      </c>
      <c r="P5" s="2">
        <f t="shared" si="4"/>
        <v>177</v>
      </c>
      <c r="Q5" s="2">
        <f t="shared" si="0"/>
        <v>249</v>
      </c>
      <c r="R5" s="2">
        <f t="shared" si="0"/>
        <v>23</v>
      </c>
      <c r="S5" s="2">
        <f t="shared" si="0"/>
        <v>902</v>
      </c>
      <c r="T5" s="2">
        <f t="shared" si="5"/>
        <v>498</v>
      </c>
      <c r="U5" s="2">
        <f t="shared" si="1"/>
        <v>213</v>
      </c>
      <c r="V5" s="2">
        <f t="shared" si="1"/>
        <v>858</v>
      </c>
      <c r="W5" s="2">
        <f t="shared" si="1"/>
        <v>999</v>
      </c>
      <c r="Y5" s="3">
        <f t="shared" si="6"/>
        <v>317498</v>
      </c>
      <c r="Z5" s="3">
        <f t="shared" si="2"/>
        <v>381213</v>
      </c>
      <c r="AA5" s="3">
        <f t="shared" si="2"/>
        <v>550858</v>
      </c>
      <c r="AB5" s="3">
        <f t="shared" si="2"/>
        <v>399999</v>
      </c>
      <c r="AC5" s="3">
        <f t="shared" si="7"/>
        <v>396177</v>
      </c>
      <c r="AD5" s="3">
        <f t="shared" si="3"/>
        <v>565249</v>
      </c>
      <c r="AE5" s="3">
        <f t="shared" si="3"/>
        <v>770023</v>
      </c>
      <c r="AF5" s="3">
        <f t="shared" si="3"/>
        <v>582902</v>
      </c>
    </row>
    <row r="6" spans="1:32" ht="37.5" customHeight="1" thickBot="1">
      <c r="A6" s="127" t="s">
        <v>4</v>
      </c>
      <c r="B6" s="128"/>
      <c r="C6" s="57"/>
      <c r="D6" s="59">
        <v>1713</v>
      </c>
      <c r="E6" s="59">
        <v>3306</v>
      </c>
      <c r="F6" s="59">
        <v>5994</v>
      </c>
      <c r="G6" s="60">
        <v>189</v>
      </c>
      <c r="H6" s="127" t="s">
        <v>4</v>
      </c>
      <c r="I6" s="128"/>
      <c r="J6" s="57"/>
      <c r="K6" s="59">
        <v>1178</v>
      </c>
      <c r="L6" s="59">
        <v>2982</v>
      </c>
      <c r="M6" s="59">
        <v>1945</v>
      </c>
      <c r="N6" s="59">
        <v>1831</v>
      </c>
      <c r="P6" s="2">
        <f t="shared" si="4"/>
        <v>3</v>
      </c>
      <c r="Q6" s="2">
        <f t="shared" si="0"/>
        <v>6</v>
      </c>
      <c r="R6" s="2">
        <f t="shared" si="0"/>
        <v>4</v>
      </c>
      <c r="S6" s="2" t="e">
        <f t="shared" si="0"/>
        <v>#VALUE!</v>
      </c>
      <c r="T6" s="2">
        <f t="shared" si="5"/>
        <v>8</v>
      </c>
      <c r="U6" s="2">
        <f t="shared" si="1"/>
        <v>2</v>
      </c>
      <c r="V6" s="2">
        <f t="shared" si="1"/>
        <v>5</v>
      </c>
      <c r="W6" s="2">
        <f t="shared" si="1"/>
        <v>1</v>
      </c>
      <c r="Y6" s="3">
        <f t="shared" si="6"/>
        <v>1178</v>
      </c>
      <c r="Z6" s="3">
        <f t="shared" si="2"/>
        <v>2982</v>
      </c>
      <c r="AA6" s="3">
        <f t="shared" si="2"/>
        <v>1945</v>
      </c>
      <c r="AB6" s="3">
        <f t="shared" si="2"/>
        <v>1831</v>
      </c>
      <c r="AC6" s="3">
        <f t="shared" si="7"/>
        <v>1713</v>
      </c>
      <c r="AD6" s="3">
        <f t="shared" si="3"/>
        <v>3306</v>
      </c>
      <c r="AE6" s="3">
        <f t="shared" si="3"/>
        <v>5994</v>
      </c>
      <c r="AF6" s="3">
        <f t="shared" si="3"/>
        <v>189</v>
      </c>
    </row>
    <row r="7" spans="1:32" ht="15" customHeight="1" thickBot="1">
      <c r="A7" s="127" t="s">
        <v>5</v>
      </c>
      <c r="B7" s="128"/>
      <c r="C7" s="57"/>
      <c r="D7" s="59">
        <v>10648</v>
      </c>
      <c r="E7" s="59">
        <v>9650</v>
      </c>
      <c r="F7" s="59">
        <v>13983</v>
      </c>
      <c r="G7" s="59">
        <v>13734</v>
      </c>
      <c r="H7" s="127" t="s">
        <v>5</v>
      </c>
      <c r="I7" s="128"/>
      <c r="J7" s="57"/>
      <c r="K7" s="59">
        <v>17627</v>
      </c>
      <c r="L7" s="59">
        <v>39683</v>
      </c>
      <c r="M7" s="59">
        <v>19000</v>
      </c>
      <c r="N7" s="59">
        <v>17178</v>
      </c>
      <c r="P7" s="2">
        <f t="shared" si="4"/>
        <v>48</v>
      </c>
      <c r="Q7" s="2">
        <f t="shared" si="0"/>
        <v>0</v>
      </c>
      <c r="R7" s="2">
        <f t="shared" si="0"/>
        <v>83</v>
      </c>
      <c r="S7" s="2">
        <f t="shared" si="0"/>
        <v>34</v>
      </c>
      <c r="T7" s="2">
        <f t="shared" si="5"/>
        <v>27</v>
      </c>
      <c r="U7" s="2">
        <f t="shared" si="1"/>
        <v>83</v>
      </c>
      <c r="V7" s="2">
        <f t="shared" si="1"/>
        <v>0</v>
      </c>
      <c r="W7" s="2">
        <f t="shared" si="1"/>
        <v>78</v>
      </c>
      <c r="Y7" s="3">
        <f t="shared" si="6"/>
        <v>17627</v>
      </c>
      <c r="Z7" s="3">
        <f t="shared" si="2"/>
        <v>39683</v>
      </c>
      <c r="AA7" s="3">
        <f t="shared" si="2"/>
        <v>19000</v>
      </c>
      <c r="AB7" s="3">
        <f t="shared" si="2"/>
        <v>17178</v>
      </c>
      <c r="AC7" s="3">
        <f t="shared" si="7"/>
        <v>10648</v>
      </c>
      <c r="AD7" s="3">
        <f t="shared" si="3"/>
        <v>9650</v>
      </c>
      <c r="AE7" s="3">
        <f t="shared" si="3"/>
        <v>13983</v>
      </c>
      <c r="AF7" s="3">
        <f t="shared" si="3"/>
        <v>13734</v>
      </c>
    </row>
    <row r="8" spans="1:32" ht="15.75" customHeight="1" thickBot="1">
      <c r="A8" s="127" t="s">
        <v>6</v>
      </c>
      <c r="B8" s="128"/>
      <c r="C8" s="57"/>
      <c r="D8" s="59">
        <v>182771</v>
      </c>
      <c r="E8" s="59">
        <v>222866</v>
      </c>
      <c r="F8" s="59">
        <v>281595</v>
      </c>
      <c r="G8" s="59">
        <v>268913</v>
      </c>
      <c r="H8" s="127" t="s">
        <v>6</v>
      </c>
      <c r="I8" s="128"/>
      <c r="J8" s="57"/>
      <c r="K8" s="59">
        <v>131161</v>
      </c>
      <c r="L8" s="59">
        <v>159034</v>
      </c>
      <c r="M8" s="59">
        <v>183222</v>
      </c>
      <c r="N8" s="59">
        <v>185960</v>
      </c>
      <c r="P8" s="2">
        <f t="shared" si="4"/>
        <v>771</v>
      </c>
      <c r="Q8" s="2">
        <f t="shared" si="0"/>
        <v>866</v>
      </c>
      <c r="R8" s="2">
        <f t="shared" si="0"/>
        <v>595</v>
      </c>
      <c r="S8" s="2">
        <f t="shared" si="0"/>
        <v>913</v>
      </c>
      <c r="T8" s="2">
        <f t="shared" si="5"/>
        <v>161</v>
      </c>
      <c r="U8" s="2">
        <f t="shared" si="1"/>
        <v>34</v>
      </c>
      <c r="V8" s="2">
        <f t="shared" si="1"/>
        <v>222</v>
      </c>
      <c r="W8" s="2">
        <f t="shared" si="1"/>
        <v>960</v>
      </c>
      <c r="Y8" s="3">
        <f t="shared" si="6"/>
        <v>131161</v>
      </c>
      <c r="Z8" s="3">
        <f t="shared" si="2"/>
        <v>159034</v>
      </c>
      <c r="AA8" s="3">
        <f t="shared" si="2"/>
        <v>183222</v>
      </c>
      <c r="AB8" s="3">
        <f t="shared" si="2"/>
        <v>185960</v>
      </c>
      <c r="AC8" s="3">
        <f t="shared" si="7"/>
        <v>182771</v>
      </c>
      <c r="AD8" s="3">
        <f t="shared" si="3"/>
        <v>222866</v>
      </c>
      <c r="AE8" s="3">
        <f t="shared" si="3"/>
        <v>281595</v>
      </c>
      <c r="AF8" s="3">
        <f t="shared" si="3"/>
        <v>268913</v>
      </c>
    </row>
    <row r="9" spans="1:32" ht="37.5" customHeight="1" thickBot="1">
      <c r="A9" s="127" t="s">
        <v>7</v>
      </c>
      <c r="B9" s="128"/>
      <c r="C9" s="57"/>
      <c r="D9" s="59">
        <v>46816</v>
      </c>
      <c r="E9" s="59">
        <v>58900</v>
      </c>
      <c r="F9" s="59">
        <v>60606</v>
      </c>
      <c r="G9" s="59">
        <v>73696</v>
      </c>
      <c r="H9" s="127" t="s">
        <v>7</v>
      </c>
      <c r="I9" s="128"/>
      <c r="J9" s="57"/>
      <c r="K9" s="59">
        <v>30625</v>
      </c>
      <c r="L9" s="59">
        <v>40892</v>
      </c>
      <c r="M9" s="59">
        <v>39340</v>
      </c>
      <c r="N9" s="59">
        <v>42586</v>
      </c>
      <c r="P9" s="2">
        <f t="shared" si="4"/>
        <v>16</v>
      </c>
      <c r="Q9" s="2">
        <f t="shared" si="0"/>
        <v>0</v>
      </c>
      <c r="R9" s="2">
        <f t="shared" si="0"/>
        <v>6</v>
      </c>
      <c r="S9" s="2">
        <f t="shared" si="0"/>
        <v>96</v>
      </c>
      <c r="T9" s="2">
        <f t="shared" si="5"/>
        <v>25</v>
      </c>
      <c r="U9" s="2">
        <f t="shared" si="1"/>
        <v>92</v>
      </c>
      <c r="V9" s="2">
        <f t="shared" si="1"/>
        <v>40</v>
      </c>
      <c r="W9" s="2">
        <f t="shared" si="1"/>
        <v>86</v>
      </c>
      <c r="Y9" s="3">
        <f t="shared" si="6"/>
        <v>30625</v>
      </c>
      <c r="Z9" s="3">
        <f t="shared" si="2"/>
        <v>40892</v>
      </c>
      <c r="AA9" s="3">
        <f t="shared" si="2"/>
        <v>39340</v>
      </c>
      <c r="AB9" s="3">
        <f t="shared" si="2"/>
        <v>42586</v>
      </c>
      <c r="AC9" s="3">
        <f t="shared" si="7"/>
        <v>46816</v>
      </c>
      <c r="AD9" s="3">
        <f t="shared" si="3"/>
        <v>58900</v>
      </c>
      <c r="AE9" s="3">
        <f t="shared" si="3"/>
        <v>60606</v>
      </c>
      <c r="AF9" s="3">
        <f t="shared" si="3"/>
        <v>73696</v>
      </c>
    </row>
    <row r="10" spans="1:32" ht="61.5" customHeight="1" thickBot="1">
      <c r="A10" s="137" t="s">
        <v>8</v>
      </c>
      <c r="B10" s="138"/>
      <c r="C10" s="57"/>
      <c r="D10" s="58">
        <v>157654</v>
      </c>
      <c r="E10" s="58">
        <v>277139</v>
      </c>
      <c r="F10" s="58">
        <v>419832</v>
      </c>
      <c r="G10" s="58">
        <v>226747</v>
      </c>
      <c r="H10" s="137" t="s">
        <v>8</v>
      </c>
      <c r="I10" s="138"/>
      <c r="J10" s="57"/>
      <c r="K10" s="58">
        <v>139263</v>
      </c>
      <c r="L10" s="58">
        <v>144584</v>
      </c>
      <c r="M10" s="58">
        <v>311241</v>
      </c>
      <c r="N10" s="58">
        <v>156107</v>
      </c>
      <c r="P10" s="2">
        <f t="shared" si="4"/>
        <v>654</v>
      </c>
      <c r="Q10" s="2">
        <f t="shared" si="0"/>
        <v>139</v>
      </c>
      <c r="R10" s="2">
        <f t="shared" si="0"/>
        <v>832</v>
      </c>
      <c r="S10" s="2">
        <f t="shared" si="0"/>
        <v>747</v>
      </c>
      <c r="T10" s="2">
        <f t="shared" si="5"/>
        <v>263</v>
      </c>
      <c r="U10" s="2">
        <f t="shared" si="1"/>
        <v>584</v>
      </c>
      <c r="V10" s="2">
        <f t="shared" si="1"/>
        <v>241</v>
      </c>
      <c r="W10" s="2">
        <f t="shared" si="1"/>
        <v>107</v>
      </c>
      <c r="Y10" s="3">
        <f t="shared" si="6"/>
        <v>139263</v>
      </c>
      <c r="Z10" s="3">
        <f t="shared" si="2"/>
        <v>144584</v>
      </c>
      <c r="AA10" s="3">
        <f t="shared" si="2"/>
        <v>311241</v>
      </c>
      <c r="AB10" s="3">
        <f t="shared" si="2"/>
        <v>156107</v>
      </c>
      <c r="AC10" s="3">
        <f t="shared" si="7"/>
        <v>157654</v>
      </c>
      <c r="AD10" s="3">
        <f t="shared" si="3"/>
        <v>277139</v>
      </c>
      <c r="AE10" s="3">
        <f t="shared" si="3"/>
        <v>419832</v>
      </c>
      <c r="AF10" s="3">
        <f t="shared" si="3"/>
        <v>226747</v>
      </c>
    </row>
    <row r="11" spans="1:32" ht="15" customHeight="1" thickBot="1">
      <c r="A11" s="127" t="s">
        <v>9</v>
      </c>
      <c r="B11" s="128"/>
      <c r="C11" s="57"/>
      <c r="D11" s="60">
        <v>411</v>
      </c>
      <c r="E11" s="60">
        <v>230</v>
      </c>
      <c r="F11" s="60">
        <v>923</v>
      </c>
      <c r="G11" s="60">
        <v>787</v>
      </c>
      <c r="H11" s="127" t="s">
        <v>9</v>
      </c>
      <c r="I11" s="128"/>
      <c r="J11" s="57"/>
      <c r="K11" s="60">
        <v>153</v>
      </c>
      <c r="L11" s="60">
        <v>414</v>
      </c>
      <c r="M11" s="60">
        <v>-165</v>
      </c>
      <c r="N11" s="59">
        <v>5501</v>
      </c>
      <c r="P11" s="2" t="e">
        <f t="shared" si="4"/>
        <v>#VALUE!</v>
      </c>
      <c r="Q11" s="2" t="e">
        <f t="shared" si="0"/>
        <v>#VALUE!</v>
      </c>
      <c r="R11" s="2" t="e">
        <f t="shared" si="0"/>
        <v>#VALUE!</v>
      </c>
      <c r="S11" s="2" t="e">
        <f t="shared" si="0"/>
        <v>#VALUE!</v>
      </c>
      <c r="T11" s="2" t="e">
        <f t="shared" si="5"/>
        <v>#VALUE!</v>
      </c>
      <c r="U11" s="2" t="e">
        <f t="shared" si="1"/>
        <v>#VALUE!</v>
      </c>
      <c r="V11" s="2">
        <f t="shared" si="1"/>
        <v>5</v>
      </c>
      <c r="W11" s="2">
        <f t="shared" si="1"/>
        <v>1</v>
      </c>
      <c r="Y11" s="3">
        <f t="shared" si="6"/>
        <v>153</v>
      </c>
      <c r="Z11" s="3">
        <f t="shared" si="2"/>
        <v>414</v>
      </c>
      <c r="AA11" s="3">
        <f t="shared" si="2"/>
        <v>-165</v>
      </c>
      <c r="AB11" s="3">
        <f t="shared" si="2"/>
        <v>5501</v>
      </c>
      <c r="AC11" s="3">
        <f t="shared" si="7"/>
        <v>411</v>
      </c>
      <c r="AD11" s="3">
        <f t="shared" si="3"/>
        <v>230</v>
      </c>
      <c r="AE11" s="3">
        <f t="shared" si="3"/>
        <v>923</v>
      </c>
      <c r="AF11" s="3">
        <f t="shared" si="3"/>
        <v>787</v>
      </c>
    </row>
    <row r="12" spans="1:32" ht="45" customHeight="1" thickBot="1">
      <c r="A12" s="127" t="s">
        <v>10</v>
      </c>
      <c r="B12" s="128"/>
      <c r="C12" s="57"/>
      <c r="D12" s="60"/>
      <c r="E12" s="60"/>
      <c r="F12" s="60"/>
      <c r="G12" s="60"/>
      <c r="H12" s="127" t="s">
        <v>10</v>
      </c>
      <c r="I12" s="128"/>
      <c r="J12" s="57"/>
      <c r="K12" s="60"/>
      <c r="L12" s="60"/>
      <c r="M12" s="60"/>
      <c r="N12" s="60"/>
      <c r="P12" s="2" t="e">
        <f t="shared" si="4"/>
        <v>#VALUE!</v>
      </c>
      <c r="Q12" s="2" t="e">
        <f t="shared" si="0"/>
        <v>#VALUE!</v>
      </c>
      <c r="R12" s="2" t="e">
        <f t="shared" si="0"/>
        <v>#VALUE!</v>
      </c>
      <c r="S12" s="2" t="e">
        <f t="shared" si="0"/>
        <v>#VALUE!</v>
      </c>
      <c r="T12" s="2" t="e">
        <f t="shared" si="5"/>
        <v>#VALUE!</v>
      </c>
      <c r="U12" s="2" t="e">
        <f t="shared" si="1"/>
        <v>#VALUE!</v>
      </c>
      <c r="V12" s="2" t="e">
        <f t="shared" si="1"/>
        <v>#VALUE!</v>
      </c>
      <c r="W12" s="2" t="e">
        <f t="shared" si="1"/>
        <v>#VALUE!</v>
      </c>
      <c r="Y12" s="3">
        <f t="shared" si="6"/>
        <v>0</v>
      </c>
      <c r="Z12" s="3">
        <f t="shared" si="2"/>
        <v>0</v>
      </c>
      <c r="AA12" s="3">
        <f t="shared" si="2"/>
        <v>0</v>
      </c>
      <c r="AB12" s="3">
        <f t="shared" si="2"/>
        <v>0</v>
      </c>
      <c r="AC12" s="3">
        <f t="shared" si="7"/>
        <v>0</v>
      </c>
      <c r="AD12" s="3">
        <f t="shared" si="3"/>
        <v>0</v>
      </c>
      <c r="AE12" s="3">
        <f t="shared" si="3"/>
        <v>0</v>
      </c>
      <c r="AF12" s="3">
        <f t="shared" si="3"/>
        <v>0</v>
      </c>
    </row>
    <row r="13" spans="1:32" ht="37.5" customHeight="1" thickBot="1">
      <c r="A13" s="137" t="s">
        <v>11</v>
      </c>
      <c r="B13" s="138"/>
      <c r="C13" s="57"/>
      <c r="D13" s="58">
        <v>158065</v>
      </c>
      <c r="E13" s="58">
        <v>277369</v>
      </c>
      <c r="F13" s="58">
        <v>420755</v>
      </c>
      <c r="G13" s="58">
        <v>227535</v>
      </c>
      <c r="H13" s="137" t="s">
        <v>11</v>
      </c>
      <c r="I13" s="138"/>
      <c r="J13" s="57"/>
      <c r="K13" s="58">
        <v>139416</v>
      </c>
      <c r="L13" s="58">
        <v>144999</v>
      </c>
      <c r="M13" s="58">
        <v>311075</v>
      </c>
      <c r="N13" s="58">
        <v>161608</v>
      </c>
      <c r="P13" s="2">
        <f t="shared" si="4"/>
        <v>65</v>
      </c>
      <c r="Q13" s="2">
        <f t="shared" si="0"/>
        <v>369</v>
      </c>
      <c r="R13" s="2">
        <f t="shared" si="0"/>
        <v>755</v>
      </c>
      <c r="S13" s="2">
        <f t="shared" si="0"/>
        <v>535</v>
      </c>
      <c r="T13" s="2">
        <f t="shared" si="5"/>
        <v>416</v>
      </c>
      <c r="U13" s="2">
        <f t="shared" si="1"/>
        <v>999</v>
      </c>
      <c r="V13" s="2">
        <f t="shared" si="1"/>
        <v>75</v>
      </c>
      <c r="W13" s="2">
        <f t="shared" si="1"/>
        <v>608</v>
      </c>
      <c r="Y13" s="3">
        <f t="shared" si="6"/>
        <v>139416</v>
      </c>
      <c r="Z13" s="3">
        <f t="shared" si="2"/>
        <v>144999</v>
      </c>
      <c r="AA13" s="3">
        <f t="shared" si="2"/>
        <v>311075</v>
      </c>
      <c r="AB13" s="3">
        <f t="shared" si="2"/>
        <v>161608</v>
      </c>
      <c r="AC13" s="3">
        <f t="shared" si="7"/>
        <v>158065</v>
      </c>
      <c r="AD13" s="3">
        <f t="shared" si="3"/>
        <v>277369</v>
      </c>
      <c r="AE13" s="3">
        <f t="shared" si="3"/>
        <v>420755</v>
      </c>
      <c r="AF13" s="3">
        <f t="shared" si="3"/>
        <v>227535</v>
      </c>
    </row>
    <row r="14" spans="1:32" ht="49.5" customHeight="1" thickBot="1">
      <c r="A14" s="137" t="s">
        <v>12</v>
      </c>
      <c r="B14" s="138"/>
      <c r="C14" s="57"/>
      <c r="D14" s="58">
        <v>126079</v>
      </c>
      <c r="E14" s="58">
        <v>221846</v>
      </c>
      <c r="F14" s="58">
        <v>336260</v>
      </c>
      <c r="G14" s="58">
        <v>180436</v>
      </c>
      <c r="H14" s="137" t="s">
        <v>12</v>
      </c>
      <c r="I14" s="138"/>
      <c r="J14" s="57"/>
      <c r="K14" s="58">
        <v>111249</v>
      </c>
      <c r="L14" s="58">
        <v>94329</v>
      </c>
      <c r="M14" s="58">
        <v>248739</v>
      </c>
      <c r="N14" s="58">
        <v>128952</v>
      </c>
      <c r="P14" s="2">
        <f t="shared" si="4"/>
        <v>79</v>
      </c>
      <c r="Q14" s="2">
        <f t="shared" si="0"/>
        <v>846</v>
      </c>
      <c r="R14" s="2">
        <f t="shared" si="0"/>
        <v>260</v>
      </c>
      <c r="S14" s="2">
        <f t="shared" si="0"/>
        <v>436</v>
      </c>
      <c r="T14" s="2">
        <f t="shared" si="5"/>
        <v>249</v>
      </c>
      <c r="U14" s="2">
        <f t="shared" si="1"/>
        <v>29</v>
      </c>
      <c r="V14" s="2">
        <f t="shared" si="1"/>
        <v>739</v>
      </c>
      <c r="W14" s="2">
        <f t="shared" si="1"/>
        <v>952</v>
      </c>
      <c r="Y14" s="3">
        <f t="shared" si="6"/>
        <v>111249</v>
      </c>
      <c r="Z14" s="3">
        <f t="shared" si="2"/>
        <v>94329</v>
      </c>
      <c r="AA14" s="3">
        <f t="shared" si="2"/>
        <v>248739</v>
      </c>
      <c r="AB14" s="3">
        <f t="shared" si="2"/>
        <v>128952</v>
      </c>
      <c r="AC14" s="3">
        <f t="shared" si="7"/>
        <v>126079</v>
      </c>
      <c r="AD14" s="3">
        <f t="shared" si="3"/>
        <v>221846</v>
      </c>
      <c r="AE14" s="3">
        <f t="shared" si="3"/>
        <v>336260</v>
      </c>
      <c r="AF14" s="3">
        <f t="shared" si="3"/>
        <v>180436</v>
      </c>
    </row>
    <row r="15" spans="1:32" ht="61.5" customHeight="1" thickBot="1">
      <c r="A15" s="137" t="s">
        <v>13</v>
      </c>
      <c r="B15" s="138"/>
      <c r="C15" s="57"/>
      <c r="D15" s="58">
        <v>126079</v>
      </c>
      <c r="E15" s="58">
        <v>221846</v>
      </c>
      <c r="F15" s="58">
        <v>336260</v>
      </c>
      <c r="G15" s="58">
        <v>180436</v>
      </c>
      <c r="H15" s="137" t="s">
        <v>13</v>
      </c>
      <c r="I15" s="138"/>
      <c r="J15" s="57"/>
      <c r="K15" s="58">
        <v>111249</v>
      </c>
      <c r="L15" s="58">
        <v>94329</v>
      </c>
      <c r="M15" s="58">
        <v>248739</v>
      </c>
      <c r="N15" s="58">
        <v>128952</v>
      </c>
      <c r="P15" s="2">
        <f t="shared" si="4"/>
        <v>79</v>
      </c>
      <c r="Q15" s="2">
        <f t="shared" si="0"/>
        <v>846</v>
      </c>
      <c r="R15" s="2">
        <f t="shared" si="0"/>
        <v>260</v>
      </c>
      <c r="S15" s="2">
        <f t="shared" si="0"/>
        <v>436</v>
      </c>
      <c r="T15" s="2">
        <f t="shared" si="5"/>
        <v>249</v>
      </c>
      <c r="U15" s="2">
        <f t="shared" si="1"/>
        <v>29</v>
      </c>
      <c r="V15" s="2">
        <f t="shared" si="1"/>
        <v>739</v>
      </c>
      <c r="W15" s="2">
        <f t="shared" si="1"/>
        <v>952</v>
      </c>
      <c r="Y15" s="3">
        <f t="shared" si="6"/>
        <v>111249</v>
      </c>
      <c r="Z15" s="3">
        <f t="shared" si="2"/>
        <v>94329</v>
      </c>
      <c r="AA15" s="3">
        <f t="shared" si="2"/>
        <v>248739</v>
      </c>
      <c r="AB15" s="3">
        <f t="shared" si="2"/>
        <v>128952</v>
      </c>
      <c r="AC15" s="3">
        <f t="shared" si="7"/>
        <v>126079</v>
      </c>
      <c r="AD15" s="3">
        <f t="shared" si="3"/>
        <v>221846</v>
      </c>
      <c r="AE15" s="3">
        <f t="shared" si="3"/>
        <v>336260</v>
      </c>
      <c r="AF15" s="3">
        <f t="shared" si="3"/>
        <v>180436</v>
      </c>
    </row>
    <row r="16" spans="1:32" ht="30" customHeight="1" thickBot="1">
      <c r="A16" s="127" t="s">
        <v>14</v>
      </c>
      <c r="B16" s="128"/>
      <c r="C16" s="57"/>
      <c r="D16" s="59">
        <v>1166</v>
      </c>
      <c r="E16" s="59">
        <v>2052</v>
      </c>
      <c r="F16" s="59">
        <v>3111</v>
      </c>
      <c r="G16" s="59">
        <v>1113</v>
      </c>
      <c r="H16" s="127" t="s">
        <v>14</v>
      </c>
      <c r="I16" s="128"/>
      <c r="J16" s="57"/>
      <c r="K16" s="59">
        <v>1019</v>
      </c>
      <c r="L16" s="60">
        <v>960</v>
      </c>
      <c r="M16" s="59">
        <v>2531</v>
      </c>
      <c r="N16" s="59">
        <v>1312</v>
      </c>
      <c r="P16" s="2">
        <f t="shared" si="4"/>
        <v>6</v>
      </c>
      <c r="Q16" s="2">
        <f t="shared" si="0"/>
        <v>2</v>
      </c>
      <c r="R16" s="2">
        <f t="shared" si="0"/>
        <v>1</v>
      </c>
      <c r="S16" s="2">
        <f t="shared" si="0"/>
        <v>3</v>
      </c>
      <c r="T16" s="2">
        <f t="shared" si="5"/>
        <v>9</v>
      </c>
      <c r="U16" s="2" t="e">
        <f t="shared" si="1"/>
        <v>#VALUE!</v>
      </c>
      <c r="V16" s="2">
        <f t="shared" si="1"/>
        <v>1</v>
      </c>
      <c r="W16" s="2">
        <f t="shared" si="1"/>
        <v>2</v>
      </c>
      <c r="Y16" s="3">
        <f t="shared" si="6"/>
        <v>1019</v>
      </c>
      <c r="Z16" s="3">
        <f t="shared" si="2"/>
        <v>960</v>
      </c>
      <c r="AA16" s="3">
        <f t="shared" si="2"/>
        <v>2531</v>
      </c>
      <c r="AB16" s="3">
        <f t="shared" si="2"/>
        <v>1312</v>
      </c>
      <c r="AC16" s="3">
        <f t="shared" si="7"/>
        <v>1166</v>
      </c>
      <c r="AD16" s="3">
        <f t="shared" si="3"/>
        <v>2052</v>
      </c>
      <c r="AE16" s="3">
        <f t="shared" si="3"/>
        <v>3111</v>
      </c>
      <c r="AF16" s="3">
        <f t="shared" si="3"/>
        <v>1113</v>
      </c>
    </row>
    <row r="17" spans="1:32" ht="15.75" thickBot="1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P17" s="2">
        <f>D17</f>
        <v>0</v>
      </c>
      <c r="Q17" s="2">
        <f>E17</f>
        <v>0</v>
      </c>
      <c r="R17" s="2">
        <f>F17</f>
        <v>0</v>
      </c>
      <c r="S17" s="2">
        <f>G17</f>
        <v>0</v>
      </c>
      <c r="T17" s="2">
        <f>K17</f>
        <v>0</v>
      </c>
      <c r="U17" s="2">
        <f>L17</f>
        <v>0</v>
      </c>
      <c r="V17" s="2">
        <f>M17</f>
        <v>0</v>
      </c>
      <c r="W17" s="2">
        <f>N17</f>
        <v>0</v>
      </c>
      <c r="Y17" s="3">
        <f t="shared" si="6"/>
        <v>0</v>
      </c>
      <c r="Z17" s="3">
        <f t="shared" si="2"/>
        <v>0</v>
      </c>
      <c r="AA17" s="3">
        <f t="shared" si="2"/>
        <v>0</v>
      </c>
      <c r="AB17" s="3">
        <f t="shared" si="2"/>
        <v>0</v>
      </c>
      <c r="AC17" s="3">
        <f t="shared" si="7"/>
        <v>0</v>
      </c>
      <c r="AD17" s="3">
        <f t="shared" si="3"/>
        <v>0</v>
      </c>
      <c r="AE17" s="3">
        <f t="shared" si="3"/>
        <v>0</v>
      </c>
      <c r="AF17" s="3">
        <f t="shared" si="3"/>
        <v>0</v>
      </c>
    </row>
    <row r="18" spans="1:32" ht="48" customHeight="1" thickBot="1">
      <c r="A18" s="140" t="s">
        <v>15</v>
      </c>
      <c r="B18" s="141"/>
      <c r="C18" s="142"/>
      <c r="D18" s="61" t="s">
        <v>1674</v>
      </c>
      <c r="E18" s="61" t="s">
        <v>1675</v>
      </c>
      <c r="F18" s="61" t="s">
        <v>1676</v>
      </c>
      <c r="G18" s="61" t="s">
        <v>1718</v>
      </c>
      <c r="H18" s="145" t="s">
        <v>15</v>
      </c>
      <c r="I18" s="141"/>
      <c r="J18" s="142"/>
      <c r="K18" s="61" t="s">
        <v>1677</v>
      </c>
      <c r="L18" s="61" t="s">
        <v>1678</v>
      </c>
      <c r="M18" s="61" t="s">
        <v>1679</v>
      </c>
      <c r="N18" s="61" t="s">
        <v>1673</v>
      </c>
      <c r="P18" s="1" t="str">
        <f>REPLACE(D18,11,27,"")</f>
        <v>Quý 3/2017</v>
      </c>
      <c r="Q18" s="1" t="str">
        <f>REPLACE(E18,11,27,"")</f>
        <v>Quý 4/2017</v>
      </c>
      <c r="R18" s="1" t="str">
        <f>REPLACE(F18,11,27,"")</f>
        <v>Quý 1/2018</v>
      </c>
      <c r="S18" s="1" t="str">
        <f>REPLACE(G18,11,27,"")</f>
        <v>Quý 2/2018</v>
      </c>
      <c r="T18" s="1" t="str">
        <f>REPLACE(K18,11,27,"")</f>
        <v>Quý 3/2016</v>
      </c>
      <c r="U18" s="1" t="str">
        <f>REPLACE(L18,11,27,"")</f>
        <v>Quý 4/2016</v>
      </c>
      <c r="V18" s="1" t="str">
        <f>REPLACE(M18,11,27,"")</f>
        <v>Quý 1/2017</v>
      </c>
      <c r="W18" s="1" t="str">
        <f>REPLACE(N18,11,27,"")</f>
        <v>Quý 2/2017</v>
      </c>
      <c r="Y18" s="3" t="str">
        <f>Y1</f>
        <v>Quý 3/2016</v>
      </c>
      <c r="Z18" s="3" t="str">
        <f t="shared" ref="Z18:AF18" si="8">Z1</f>
        <v>Quý 4/2016</v>
      </c>
      <c r="AA18" s="3" t="str">
        <f t="shared" si="8"/>
        <v>Quý 1/2017</v>
      </c>
      <c r="AB18" s="3" t="str">
        <f t="shared" si="8"/>
        <v>Quý 2/2017</v>
      </c>
      <c r="AC18" s="3" t="str">
        <f t="shared" si="8"/>
        <v>Quý 3/2017</v>
      </c>
      <c r="AD18" s="3" t="str">
        <f t="shared" si="8"/>
        <v>Quý 4/2017</v>
      </c>
      <c r="AE18" s="3" t="str">
        <f t="shared" si="8"/>
        <v>Quý 1/2018</v>
      </c>
      <c r="AF18" s="3" t="str">
        <f t="shared" si="8"/>
        <v>Quý 2/2018</v>
      </c>
    </row>
    <row r="19" spans="1:32" ht="15" customHeight="1" thickBot="1">
      <c r="A19" s="135" t="s">
        <v>16</v>
      </c>
      <c r="B19" s="136"/>
      <c r="C19" s="57"/>
      <c r="D19" s="58">
        <v>3480268</v>
      </c>
      <c r="E19" s="58">
        <v>3896409</v>
      </c>
      <c r="F19" s="58">
        <v>3872677</v>
      </c>
      <c r="G19" s="58">
        <v>4233071</v>
      </c>
      <c r="H19" s="135" t="s">
        <v>16</v>
      </c>
      <c r="I19" s="136"/>
      <c r="J19" s="57"/>
      <c r="K19" s="58">
        <v>2682808</v>
      </c>
      <c r="L19" s="58">
        <v>3108046</v>
      </c>
      <c r="M19" s="58">
        <v>3106734</v>
      </c>
      <c r="N19" s="58">
        <v>3055472</v>
      </c>
      <c r="P19" s="2">
        <f t="shared" ref="P19:S38" si="9">REPLACE(D19,1,3,"")/1</f>
        <v>268</v>
      </c>
      <c r="Q19" s="2">
        <f t="shared" si="9"/>
        <v>6409</v>
      </c>
      <c r="R19" s="2">
        <f t="shared" si="9"/>
        <v>2677</v>
      </c>
      <c r="S19" s="2">
        <f t="shared" si="9"/>
        <v>3071</v>
      </c>
      <c r="T19" s="2">
        <f t="shared" ref="T19:W38" si="10">REPLACE(K19,1,3,"")/1</f>
        <v>2808</v>
      </c>
      <c r="U19" s="2">
        <f t="shared" si="10"/>
        <v>8046</v>
      </c>
      <c r="V19" s="2">
        <f t="shared" si="10"/>
        <v>6734</v>
      </c>
      <c r="W19" s="2">
        <f t="shared" si="10"/>
        <v>5472</v>
      </c>
      <c r="Y19" s="3">
        <f t="shared" si="6"/>
        <v>2682808</v>
      </c>
      <c r="Z19" s="3">
        <f t="shared" si="6"/>
        <v>3108046</v>
      </c>
      <c r="AA19" s="3">
        <f t="shared" si="6"/>
        <v>3106734</v>
      </c>
      <c r="AB19" s="3">
        <f t="shared" si="6"/>
        <v>3055472</v>
      </c>
      <c r="AC19" s="3">
        <f t="shared" si="7"/>
        <v>3480268</v>
      </c>
      <c r="AD19" s="3">
        <f t="shared" si="7"/>
        <v>3896409</v>
      </c>
      <c r="AE19" s="3">
        <f t="shared" si="7"/>
        <v>3872677</v>
      </c>
      <c r="AF19" s="3">
        <f t="shared" si="7"/>
        <v>4233071</v>
      </c>
    </row>
    <row r="20" spans="1:32" ht="61.5" customHeight="1" thickBot="1">
      <c r="A20" s="127" t="s">
        <v>17</v>
      </c>
      <c r="B20" s="128"/>
      <c r="C20" s="57"/>
      <c r="D20" s="59">
        <v>111657</v>
      </c>
      <c r="E20" s="59">
        <v>335209</v>
      </c>
      <c r="F20" s="59">
        <v>81900</v>
      </c>
      <c r="G20" s="59">
        <v>96738</v>
      </c>
      <c r="H20" s="127" t="s">
        <v>17</v>
      </c>
      <c r="I20" s="128"/>
      <c r="J20" s="57"/>
      <c r="K20" s="59">
        <v>85135</v>
      </c>
      <c r="L20" s="59">
        <v>155348</v>
      </c>
      <c r="M20" s="59">
        <v>126662</v>
      </c>
      <c r="N20" s="59">
        <v>39712</v>
      </c>
      <c r="P20" s="2">
        <f t="shared" si="9"/>
        <v>657</v>
      </c>
      <c r="Q20" s="2">
        <f t="shared" si="9"/>
        <v>209</v>
      </c>
      <c r="R20" s="2">
        <f t="shared" si="9"/>
        <v>0</v>
      </c>
      <c r="S20" s="2">
        <f t="shared" si="9"/>
        <v>38</v>
      </c>
      <c r="T20" s="2">
        <f t="shared" si="10"/>
        <v>35</v>
      </c>
      <c r="U20" s="2">
        <f t="shared" si="10"/>
        <v>348</v>
      </c>
      <c r="V20" s="2">
        <f t="shared" si="10"/>
        <v>662</v>
      </c>
      <c r="W20" s="2">
        <f t="shared" si="10"/>
        <v>12</v>
      </c>
      <c r="Y20" s="3">
        <f t="shared" si="6"/>
        <v>85135</v>
      </c>
      <c r="Z20" s="3">
        <f t="shared" si="6"/>
        <v>155348</v>
      </c>
      <c r="AA20" s="3">
        <f t="shared" si="6"/>
        <v>126662</v>
      </c>
      <c r="AB20" s="3">
        <f t="shared" si="6"/>
        <v>39712</v>
      </c>
      <c r="AC20" s="3">
        <f t="shared" si="7"/>
        <v>111657</v>
      </c>
      <c r="AD20" s="3">
        <f t="shared" si="7"/>
        <v>335209</v>
      </c>
      <c r="AE20" s="3">
        <f t="shared" si="7"/>
        <v>81900</v>
      </c>
      <c r="AF20" s="3">
        <f t="shared" si="7"/>
        <v>96738</v>
      </c>
    </row>
    <row r="21" spans="1:32" ht="30" customHeight="1" thickBot="1">
      <c r="A21" s="127" t="s">
        <v>18</v>
      </c>
      <c r="B21" s="128"/>
      <c r="C21" s="57"/>
      <c r="D21" s="59">
        <v>160065</v>
      </c>
      <c r="E21" s="60">
        <v>65</v>
      </c>
      <c r="F21" s="60">
        <v>65</v>
      </c>
      <c r="G21" s="60">
        <v>65</v>
      </c>
      <c r="H21" s="127" t="s">
        <v>18</v>
      </c>
      <c r="I21" s="128"/>
      <c r="J21" s="57"/>
      <c r="K21" s="60">
        <v>65</v>
      </c>
      <c r="L21" s="60">
        <v>65</v>
      </c>
      <c r="M21" s="60"/>
      <c r="N21" s="60"/>
      <c r="P21" s="2">
        <f t="shared" si="9"/>
        <v>65</v>
      </c>
      <c r="Q21" s="2" t="e">
        <f t="shared" si="9"/>
        <v>#VALUE!</v>
      </c>
      <c r="R21" s="2" t="e">
        <f t="shared" si="9"/>
        <v>#VALUE!</v>
      </c>
      <c r="S21" s="2" t="e">
        <f t="shared" si="9"/>
        <v>#VALUE!</v>
      </c>
      <c r="T21" s="2" t="e">
        <f t="shared" si="10"/>
        <v>#VALUE!</v>
      </c>
      <c r="U21" s="2" t="e">
        <f t="shared" si="10"/>
        <v>#VALUE!</v>
      </c>
      <c r="V21" s="2" t="e">
        <f t="shared" si="10"/>
        <v>#VALUE!</v>
      </c>
      <c r="W21" s="2" t="e">
        <f t="shared" si="10"/>
        <v>#VALUE!</v>
      </c>
      <c r="Y21" s="3">
        <f t="shared" si="6"/>
        <v>65</v>
      </c>
      <c r="Z21" s="3">
        <f t="shared" si="6"/>
        <v>65</v>
      </c>
      <c r="AA21" s="3">
        <f t="shared" si="6"/>
        <v>0</v>
      </c>
      <c r="AB21" s="3">
        <f t="shared" si="6"/>
        <v>0</v>
      </c>
      <c r="AC21" s="3">
        <f t="shared" si="7"/>
        <v>160065</v>
      </c>
      <c r="AD21" s="3">
        <f t="shared" si="7"/>
        <v>65</v>
      </c>
      <c r="AE21" s="3">
        <f t="shared" si="7"/>
        <v>65</v>
      </c>
      <c r="AF21" s="3">
        <f t="shared" si="7"/>
        <v>65</v>
      </c>
    </row>
    <row r="22" spans="1:32" ht="30" customHeight="1" thickBot="1">
      <c r="A22" s="127" t="s">
        <v>19</v>
      </c>
      <c r="B22" s="128"/>
      <c r="C22" s="57"/>
      <c r="D22" s="59">
        <v>83625</v>
      </c>
      <c r="E22" s="59">
        <v>84889</v>
      </c>
      <c r="F22" s="59">
        <v>108605</v>
      </c>
      <c r="G22" s="59">
        <v>125498</v>
      </c>
      <c r="H22" s="127" t="s">
        <v>19</v>
      </c>
      <c r="I22" s="128"/>
      <c r="J22" s="57"/>
      <c r="K22" s="59">
        <v>56593</v>
      </c>
      <c r="L22" s="59">
        <v>68188</v>
      </c>
      <c r="M22" s="59">
        <v>83361</v>
      </c>
      <c r="N22" s="59">
        <v>77492</v>
      </c>
      <c r="P22" s="2">
        <f t="shared" si="9"/>
        <v>25</v>
      </c>
      <c r="Q22" s="2">
        <f t="shared" si="9"/>
        <v>89</v>
      </c>
      <c r="R22" s="2">
        <f t="shared" si="9"/>
        <v>605</v>
      </c>
      <c r="S22" s="2">
        <f t="shared" si="9"/>
        <v>498</v>
      </c>
      <c r="T22" s="2">
        <f t="shared" si="10"/>
        <v>93</v>
      </c>
      <c r="U22" s="2">
        <f t="shared" si="10"/>
        <v>88</v>
      </c>
      <c r="V22" s="2">
        <f t="shared" si="10"/>
        <v>61</v>
      </c>
      <c r="W22" s="2">
        <f t="shared" si="10"/>
        <v>92</v>
      </c>
      <c r="Y22" s="3">
        <f t="shared" si="6"/>
        <v>56593</v>
      </c>
      <c r="Z22" s="3">
        <f t="shared" si="6"/>
        <v>68188</v>
      </c>
      <c r="AA22" s="3">
        <f t="shared" si="6"/>
        <v>83361</v>
      </c>
      <c r="AB22" s="3">
        <f t="shared" si="6"/>
        <v>77492</v>
      </c>
      <c r="AC22" s="3">
        <f t="shared" si="7"/>
        <v>83625</v>
      </c>
      <c r="AD22" s="3">
        <f t="shared" si="7"/>
        <v>84889</v>
      </c>
      <c r="AE22" s="3">
        <f t="shared" si="7"/>
        <v>108605</v>
      </c>
      <c r="AF22" s="3">
        <f t="shared" si="7"/>
        <v>125498</v>
      </c>
    </row>
    <row r="23" spans="1:32" ht="15" customHeight="1" thickBot="1">
      <c r="A23" s="127" t="s">
        <v>20</v>
      </c>
      <c r="B23" s="128"/>
      <c r="C23" s="57"/>
      <c r="D23" s="59">
        <v>3051808</v>
      </c>
      <c r="E23" s="59">
        <v>3401959</v>
      </c>
      <c r="F23" s="59">
        <v>3607976</v>
      </c>
      <c r="G23" s="59">
        <v>3936094</v>
      </c>
      <c r="H23" s="127" t="s">
        <v>20</v>
      </c>
      <c r="I23" s="128"/>
      <c r="J23" s="57"/>
      <c r="K23" s="59">
        <v>2469053</v>
      </c>
      <c r="L23" s="59">
        <v>2838690</v>
      </c>
      <c r="M23" s="59">
        <v>2846787</v>
      </c>
      <c r="N23" s="59">
        <v>2883131</v>
      </c>
      <c r="P23" s="2">
        <f t="shared" si="9"/>
        <v>1808</v>
      </c>
      <c r="Q23" s="2">
        <f t="shared" si="9"/>
        <v>1959</v>
      </c>
      <c r="R23" s="2">
        <f t="shared" si="9"/>
        <v>7976</v>
      </c>
      <c r="S23" s="2">
        <f t="shared" si="9"/>
        <v>6094</v>
      </c>
      <c r="T23" s="2">
        <f t="shared" si="10"/>
        <v>9053</v>
      </c>
      <c r="U23" s="2">
        <f t="shared" si="10"/>
        <v>8690</v>
      </c>
      <c r="V23" s="2">
        <f t="shared" si="10"/>
        <v>6787</v>
      </c>
      <c r="W23" s="2">
        <f t="shared" si="10"/>
        <v>3131</v>
      </c>
      <c r="Y23" s="3">
        <f t="shared" si="6"/>
        <v>2469053</v>
      </c>
      <c r="Z23" s="3">
        <f t="shared" si="6"/>
        <v>2838690</v>
      </c>
      <c r="AA23" s="3">
        <f t="shared" si="6"/>
        <v>2846787</v>
      </c>
      <c r="AB23" s="3">
        <f t="shared" si="6"/>
        <v>2883131</v>
      </c>
      <c r="AC23" s="3">
        <f t="shared" si="7"/>
        <v>3051808</v>
      </c>
      <c r="AD23" s="3">
        <f t="shared" si="7"/>
        <v>3401959</v>
      </c>
      <c r="AE23" s="3">
        <f t="shared" si="7"/>
        <v>3607976</v>
      </c>
      <c r="AF23" s="3">
        <f t="shared" si="7"/>
        <v>3936094</v>
      </c>
    </row>
    <row r="24" spans="1:32" ht="30" customHeight="1" thickBot="1">
      <c r="A24" s="127" t="s">
        <v>21</v>
      </c>
      <c r="B24" s="128"/>
      <c r="C24" s="57"/>
      <c r="D24" s="59">
        <v>73114</v>
      </c>
      <c r="E24" s="59">
        <v>74287</v>
      </c>
      <c r="F24" s="59">
        <v>74132</v>
      </c>
      <c r="G24" s="59">
        <v>74675</v>
      </c>
      <c r="H24" s="127" t="s">
        <v>21</v>
      </c>
      <c r="I24" s="128"/>
      <c r="J24" s="57"/>
      <c r="K24" s="59">
        <v>71961</v>
      </c>
      <c r="L24" s="59">
        <v>45756</v>
      </c>
      <c r="M24" s="59">
        <v>49924</v>
      </c>
      <c r="N24" s="59">
        <v>55137</v>
      </c>
      <c r="P24" s="2">
        <f t="shared" si="9"/>
        <v>14</v>
      </c>
      <c r="Q24" s="2">
        <f t="shared" si="9"/>
        <v>87</v>
      </c>
      <c r="R24" s="2">
        <f t="shared" si="9"/>
        <v>32</v>
      </c>
      <c r="S24" s="2">
        <f t="shared" si="9"/>
        <v>75</v>
      </c>
      <c r="T24" s="2">
        <f t="shared" si="10"/>
        <v>61</v>
      </c>
      <c r="U24" s="2">
        <f t="shared" si="10"/>
        <v>56</v>
      </c>
      <c r="V24" s="2">
        <f t="shared" si="10"/>
        <v>24</v>
      </c>
      <c r="W24" s="2">
        <f t="shared" si="10"/>
        <v>37</v>
      </c>
      <c r="Y24" s="3">
        <f t="shared" si="6"/>
        <v>71961</v>
      </c>
      <c r="Z24" s="3">
        <f t="shared" si="6"/>
        <v>45756</v>
      </c>
      <c r="AA24" s="3">
        <f t="shared" si="6"/>
        <v>49924</v>
      </c>
      <c r="AB24" s="3">
        <f t="shared" si="6"/>
        <v>55137</v>
      </c>
      <c r="AC24" s="3">
        <f t="shared" si="7"/>
        <v>73114</v>
      </c>
      <c r="AD24" s="3">
        <f t="shared" si="7"/>
        <v>74287</v>
      </c>
      <c r="AE24" s="3">
        <f t="shared" si="7"/>
        <v>74132</v>
      </c>
      <c r="AF24" s="3">
        <f t="shared" si="7"/>
        <v>74675</v>
      </c>
    </row>
    <row r="25" spans="1:32" ht="15" customHeight="1" thickBot="1">
      <c r="A25" s="137" t="s">
        <v>22</v>
      </c>
      <c r="B25" s="138"/>
      <c r="C25" s="57"/>
      <c r="D25" s="58">
        <v>583193</v>
      </c>
      <c r="E25" s="58">
        <v>596104</v>
      </c>
      <c r="F25" s="58">
        <v>815719</v>
      </c>
      <c r="G25" s="58">
        <v>861557</v>
      </c>
      <c r="H25" s="137" t="s">
        <v>22</v>
      </c>
      <c r="I25" s="138"/>
      <c r="J25" s="57"/>
      <c r="K25" s="58">
        <v>547057</v>
      </c>
      <c r="L25" s="58">
        <v>485407</v>
      </c>
      <c r="M25" s="58">
        <v>489074</v>
      </c>
      <c r="N25" s="58">
        <v>505535</v>
      </c>
      <c r="P25" s="2">
        <f t="shared" si="9"/>
        <v>193</v>
      </c>
      <c r="Q25" s="2">
        <f t="shared" si="9"/>
        <v>104</v>
      </c>
      <c r="R25" s="2">
        <f t="shared" si="9"/>
        <v>719</v>
      </c>
      <c r="S25" s="2">
        <f t="shared" si="9"/>
        <v>557</v>
      </c>
      <c r="T25" s="2">
        <f t="shared" si="10"/>
        <v>57</v>
      </c>
      <c r="U25" s="2">
        <f t="shared" si="10"/>
        <v>407</v>
      </c>
      <c r="V25" s="2">
        <f t="shared" si="10"/>
        <v>74</v>
      </c>
      <c r="W25" s="2">
        <f t="shared" si="10"/>
        <v>535</v>
      </c>
      <c r="Y25" s="3">
        <f t="shared" si="6"/>
        <v>547057</v>
      </c>
      <c r="Z25" s="3">
        <f t="shared" si="6"/>
        <v>485407</v>
      </c>
      <c r="AA25" s="3">
        <f t="shared" si="6"/>
        <v>489074</v>
      </c>
      <c r="AB25" s="3">
        <f t="shared" si="6"/>
        <v>505535</v>
      </c>
      <c r="AC25" s="3">
        <f t="shared" si="7"/>
        <v>583193</v>
      </c>
      <c r="AD25" s="3">
        <f t="shared" si="7"/>
        <v>596104</v>
      </c>
      <c r="AE25" s="3">
        <f t="shared" si="7"/>
        <v>815719</v>
      </c>
      <c r="AF25" s="3">
        <f t="shared" si="7"/>
        <v>861557</v>
      </c>
    </row>
    <row r="26" spans="1:32" ht="15" customHeight="1" thickBot="1">
      <c r="A26" s="127" t="s">
        <v>23</v>
      </c>
      <c r="B26" s="128"/>
      <c r="C26" s="57"/>
      <c r="D26" s="59">
        <v>408781</v>
      </c>
      <c r="E26" s="59">
        <v>487244</v>
      </c>
      <c r="F26" s="59">
        <v>668853</v>
      </c>
      <c r="G26" s="59">
        <v>683361</v>
      </c>
      <c r="H26" s="127" t="s">
        <v>23</v>
      </c>
      <c r="I26" s="128"/>
      <c r="J26" s="57"/>
      <c r="K26" s="59">
        <v>372048</v>
      </c>
      <c r="L26" s="59">
        <v>415801</v>
      </c>
      <c r="M26" s="59">
        <v>412869</v>
      </c>
      <c r="N26" s="59">
        <v>406404</v>
      </c>
      <c r="P26" s="2">
        <f t="shared" si="9"/>
        <v>781</v>
      </c>
      <c r="Q26" s="2">
        <f t="shared" si="9"/>
        <v>244</v>
      </c>
      <c r="R26" s="2">
        <f t="shared" si="9"/>
        <v>853</v>
      </c>
      <c r="S26" s="2">
        <f t="shared" si="9"/>
        <v>361</v>
      </c>
      <c r="T26" s="2">
        <f t="shared" si="10"/>
        <v>48</v>
      </c>
      <c r="U26" s="2">
        <f t="shared" si="10"/>
        <v>801</v>
      </c>
      <c r="V26" s="2">
        <f t="shared" si="10"/>
        <v>869</v>
      </c>
      <c r="W26" s="2">
        <f t="shared" si="10"/>
        <v>404</v>
      </c>
      <c r="Y26" s="3">
        <f t="shared" si="6"/>
        <v>372048</v>
      </c>
      <c r="Z26" s="3">
        <f t="shared" si="6"/>
        <v>415801</v>
      </c>
      <c r="AA26" s="3">
        <f t="shared" si="6"/>
        <v>412869</v>
      </c>
      <c r="AB26" s="3">
        <f t="shared" si="6"/>
        <v>406404</v>
      </c>
      <c r="AC26" s="3">
        <f t="shared" si="7"/>
        <v>408781</v>
      </c>
      <c r="AD26" s="3">
        <f t="shared" si="7"/>
        <v>487244</v>
      </c>
      <c r="AE26" s="3">
        <f t="shared" si="7"/>
        <v>668853</v>
      </c>
      <c r="AF26" s="3">
        <f t="shared" si="7"/>
        <v>683361</v>
      </c>
    </row>
    <row r="27" spans="1:32" ht="15.75" customHeight="1" thickBot="1">
      <c r="A27" s="127" t="s">
        <v>24</v>
      </c>
      <c r="B27" s="128"/>
      <c r="C27" s="57"/>
      <c r="D27" s="60"/>
      <c r="E27" s="60"/>
      <c r="F27" s="60"/>
      <c r="G27" s="60"/>
      <c r="H27" s="127" t="s">
        <v>24</v>
      </c>
      <c r="I27" s="128"/>
      <c r="J27" s="57"/>
      <c r="K27" s="60"/>
      <c r="L27" s="60"/>
      <c r="M27" s="60"/>
      <c r="N27" s="60"/>
      <c r="P27" s="2" t="e">
        <f t="shared" si="9"/>
        <v>#VALUE!</v>
      </c>
      <c r="Q27" s="2" t="e">
        <f t="shared" si="9"/>
        <v>#VALUE!</v>
      </c>
      <c r="R27" s="2" t="e">
        <f t="shared" si="9"/>
        <v>#VALUE!</v>
      </c>
      <c r="S27" s="2" t="e">
        <f t="shared" si="9"/>
        <v>#VALUE!</v>
      </c>
      <c r="T27" s="2" t="e">
        <f t="shared" si="10"/>
        <v>#VALUE!</v>
      </c>
      <c r="U27" s="2" t="e">
        <f t="shared" si="10"/>
        <v>#VALUE!</v>
      </c>
      <c r="V27" s="2" t="e">
        <f t="shared" si="10"/>
        <v>#VALUE!</v>
      </c>
      <c r="W27" s="2" t="e">
        <f t="shared" si="10"/>
        <v>#VALUE!</v>
      </c>
      <c r="Y27" s="3">
        <f t="shared" si="6"/>
        <v>0</v>
      </c>
      <c r="Z27" s="3">
        <f t="shared" si="6"/>
        <v>0</v>
      </c>
      <c r="AA27" s="3">
        <f t="shared" si="6"/>
        <v>0</v>
      </c>
      <c r="AB27" s="3">
        <f t="shared" si="6"/>
        <v>0</v>
      </c>
      <c r="AC27" s="3">
        <f t="shared" si="7"/>
        <v>0</v>
      </c>
      <c r="AD27" s="3">
        <f t="shared" si="7"/>
        <v>0</v>
      </c>
      <c r="AE27" s="3">
        <f t="shared" si="7"/>
        <v>0</v>
      </c>
      <c r="AF27" s="3">
        <f t="shared" si="7"/>
        <v>0</v>
      </c>
    </row>
    <row r="28" spans="1:32" ht="30" customHeight="1" thickBot="1">
      <c r="A28" s="127" t="s">
        <v>25</v>
      </c>
      <c r="B28" s="128"/>
      <c r="C28" s="57"/>
      <c r="D28" s="60"/>
      <c r="E28" s="60"/>
      <c r="F28" s="60"/>
      <c r="G28" s="60"/>
      <c r="H28" s="127" t="s">
        <v>25</v>
      </c>
      <c r="I28" s="128"/>
      <c r="J28" s="57"/>
      <c r="K28" s="59">
        <v>81061</v>
      </c>
      <c r="L28" s="60"/>
      <c r="M28" s="60"/>
      <c r="N28" s="60"/>
      <c r="P28" s="2" t="e">
        <f t="shared" si="9"/>
        <v>#VALUE!</v>
      </c>
      <c r="Q28" s="2" t="e">
        <f t="shared" si="9"/>
        <v>#VALUE!</v>
      </c>
      <c r="R28" s="2" t="e">
        <f t="shared" si="9"/>
        <v>#VALUE!</v>
      </c>
      <c r="S28" s="2" t="e">
        <f t="shared" si="9"/>
        <v>#VALUE!</v>
      </c>
      <c r="T28" s="2">
        <f t="shared" si="10"/>
        <v>61</v>
      </c>
      <c r="U28" s="2" t="e">
        <f t="shared" si="10"/>
        <v>#VALUE!</v>
      </c>
      <c r="V28" s="2" t="e">
        <f t="shared" si="10"/>
        <v>#VALUE!</v>
      </c>
      <c r="W28" s="2" t="e">
        <f t="shared" si="10"/>
        <v>#VALUE!</v>
      </c>
      <c r="Y28" s="3">
        <f t="shared" si="6"/>
        <v>81061</v>
      </c>
      <c r="Z28" s="3">
        <f t="shared" si="6"/>
        <v>0</v>
      </c>
      <c r="AA28" s="3">
        <f t="shared" si="6"/>
        <v>0</v>
      </c>
      <c r="AB28" s="3">
        <f t="shared" si="6"/>
        <v>0</v>
      </c>
      <c r="AC28" s="3">
        <f t="shared" si="7"/>
        <v>0</v>
      </c>
      <c r="AD28" s="3">
        <f t="shared" si="7"/>
        <v>0</v>
      </c>
      <c r="AE28" s="3">
        <f t="shared" si="7"/>
        <v>0</v>
      </c>
      <c r="AF28" s="3">
        <f t="shared" si="7"/>
        <v>0</v>
      </c>
    </row>
    <row r="29" spans="1:32" ht="15" customHeight="1" thickBot="1">
      <c r="A29" s="137" t="s">
        <v>26</v>
      </c>
      <c r="B29" s="138"/>
      <c r="C29" s="57"/>
      <c r="D29" s="58">
        <v>4063461</v>
      </c>
      <c r="E29" s="58">
        <v>4492513</v>
      </c>
      <c r="F29" s="58">
        <v>4688396</v>
      </c>
      <c r="G29" s="58">
        <v>5094627</v>
      </c>
      <c r="H29" s="137" t="s">
        <v>26</v>
      </c>
      <c r="I29" s="138"/>
      <c r="J29" s="57"/>
      <c r="K29" s="58">
        <v>3229864</v>
      </c>
      <c r="L29" s="58">
        <v>3593453</v>
      </c>
      <c r="M29" s="58">
        <v>3595808</v>
      </c>
      <c r="N29" s="58">
        <v>3561007</v>
      </c>
      <c r="P29" s="2">
        <f t="shared" si="9"/>
        <v>3461</v>
      </c>
      <c r="Q29" s="2">
        <f t="shared" si="9"/>
        <v>2513</v>
      </c>
      <c r="R29" s="2">
        <f t="shared" si="9"/>
        <v>8396</v>
      </c>
      <c r="S29" s="2">
        <f t="shared" si="9"/>
        <v>4627</v>
      </c>
      <c r="T29" s="2">
        <f t="shared" si="10"/>
        <v>9864</v>
      </c>
      <c r="U29" s="2">
        <f t="shared" si="10"/>
        <v>3453</v>
      </c>
      <c r="V29" s="2">
        <f t="shared" si="10"/>
        <v>5808</v>
      </c>
      <c r="W29" s="2">
        <f t="shared" si="10"/>
        <v>1007</v>
      </c>
      <c r="Y29" s="3">
        <f t="shared" si="6"/>
        <v>3229864</v>
      </c>
      <c r="Z29" s="3">
        <f t="shared" si="6"/>
        <v>3593453</v>
      </c>
      <c r="AA29" s="3">
        <f t="shared" si="6"/>
        <v>3595808</v>
      </c>
      <c r="AB29" s="3">
        <f t="shared" si="6"/>
        <v>3561007</v>
      </c>
      <c r="AC29" s="3">
        <f t="shared" si="7"/>
        <v>4063461</v>
      </c>
      <c r="AD29" s="3">
        <f t="shared" si="7"/>
        <v>4492513</v>
      </c>
      <c r="AE29" s="3">
        <f t="shared" si="7"/>
        <v>4688396</v>
      </c>
      <c r="AF29" s="3">
        <f t="shared" si="7"/>
        <v>5094627</v>
      </c>
    </row>
    <row r="30" spans="1:32" ht="15" customHeight="1" thickBot="1">
      <c r="A30" s="137" t="s">
        <v>27</v>
      </c>
      <c r="B30" s="138"/>
      <c r="C30" s="57"/>
      <c r="D30" s="58">
        <v>1335006</v>
      </c>
      <c r="E30" s="58">
        <v>1542211</v>
      </c>
      <c r="F30" s="58">
        <v>1489493</v>
      </c>
      <c r="G30" s="58">
        <v>1806970</v>
      </c>
      <c r="H30" s="137" t="s">
        <v>27</v>
      </c>
      <c r="I30" s="138"/>
      <c r="J30" s="57"/>
      <c r="K30" s="58">
        <v>1646874</v>
      </c>
      <c r="L30" s="58">
        <v>2092900</v>
      </c>
      <c r="M30" s="58">
        <v>1846742</v>
      </c>
      <c r="N30" s="58">
        <v>1825558</v>
      </c>
      <c r="P30" s="2">
        <f t="shared" si="9"/>
        <v>5006</v>
      </c>
      <c r="Q30" s="2">
        <f t="shared" si="9"/>
        <v>2211</v>
      </c>
      <c r="R30" s="2">
        <f t="shared" si="9"/>
        <v>9493</v>
      </c>
      <c r="S30" s="2">
        <f t="shared" si="9"/>
        <v>6970</v>
      </c>
      <c r="T30" s="2">
        <f t="shared" si="10"/>
        <v>6874</v>
      </c>
      <c r="U30" s="2">
        <f t="shared" si="10"/>
        <v>2900</v>
      </c>
      <c r="V30" s="2">
        <f t="shared" si="10"/>
        <v>6742</v>
      </c>
      <c r="W30" s="2">
        <f t="shared" si="10"/>
        <v>5558</v>
      </c>
      <c r="Y30" s="3">
        <f t="shared" si="6"/>
        <v>1646874</v>
      </c>
      <c r="Z30" s="3">
        <f t="shared" si="6"/>
        <v>2092900</v>
      </c>
      <c r="AA30" s="3">
        <f t="shared" si="6"/>
        <v>1846742</v>
      </c>
      <c r="AB30" s="3">
        <f t="shared" si="6"/>
        <v>1825558</v>
      </c>
      <c r="AC30" s="3">
        <f t="shared" si="7"/>
        <v>1335006</v>
      </c>
      <c r="AD30" s="3">
        <f t="shared" si="7"/>
        <v>1542211</v>
      </c>
      <c r="AE30" s="3">
        <f t="shared" si="7"/>
        <v>1489493</v>
      </c>
      <c r="AF30" s="3">
        <f t="shared" si="7"/>
        <v>1806970</v>
      </c>
    </row>
    <row r="31" spans="1:32" ht="15" customHeight="1" thickBot="1">
      <c r="A31" s="127" t="s">
        <v>28</v>
      </c>
      <c r="B31" s="128"/>
      <c r="C31" s="57"/>
      <c r="D31" s="59">
        <v>1313200</v>
      </c>
      <c r="E31" s="59">
        <v>1523407</v>
      </c>
      <c r="F31" s="59">
        <v>1403604</v>
      </c>
      <c r="G31" s="59">
        <v>1747623</v>
      </c>
      <c r="H31" s="127" t="s">
        <v>28</v>
      </c>
      <c r="I31" s="128"/>
      <c r="J31" s="57"/>
      <c r="K31" s="59">
        <v>1585942</v>
      </c>
      <c r="L31" s="59">
        <v>2026901</v>
      </c>
      <c r="M31" s="59">
        <v>1784913</v>
      </c>
      <c r="N31" s="59">
        <v>1773655</v>
      </c>
      <c r="P31" s="2">
        <f t="shared" si="9"/>
        <v>3200</v>
      </c>
      <c r="Q31" s="2">
        <f t="shared" si="9"/>
        <v>3407</v>
      </c>
      <c r="R31" s="2">
        <f t="shared" si="9"/>
        <v>3604</v>
      </c>
      <c r="S31" s="2">
        <f t="shared" si="9"/>
        <v>7623</v>
      </c>
      <c r="T31" s="2">
        <f t="shared" si="10"/>
        <v>5942</v>
      </c>
      <c r="U31" s="2">
        <f t="shared" si="10"/>
        <v>6901</v>
      </c>
      <c r="V31" s="2">
        <f t="shared" si="10"/>
        <v>4913</v>
      </c>
      <c r="W31" s="2">
        <f t="shared" si="10"/>
        <v>3655</v>
      </c>
      <c r="Y31" s="3">
        <f t="shared" si="6"/>
        <v>1585942</v>
      </c>
      <c r="Z31" s="3">
        <f t="shared" si="6"/>
        <v>2026901</v>
      </c>
      <c r="AA31" s="3">
        <f t="shared" si="6"/>
        <v>1784913</v>
      </c>
      <c r="AB31" s="3">
        <f t="shared" si="6"/>
        <v>1773655</v>
      </c>
      <c r="AC31" s="3">
        <f t="shared" si="7"/>
        <v>1313200</v>
      </c>
      <c r="AD31" s="3">
        <f t="shared" si="7"/>
        <v>1523407</v>
      </c>
      <c r="AE31" s="3">
        <f t="shared" si="7"/>
        <v>1403604</v>
      </c>
      <c r="AF31" s="3">
        <f t="shared" si="7"/>
        <v>1747623</v>
      </c>
    </row>
    <row r="32" spans="1:32" ht="15" customHeight="1" thickBot="1">
      <c r="A32" s="127" t="s">
        <v>29</v>
      </c>
      <c r="B32" s="128"/>
      <c r="C32" s="57"/>
      <c r="D32" s="59">
        <v>21805</v>
      </c>
      <c r="E32" s="59">
        <v>18804</v>
      </c>
      <c r="F32" s="59">
        <v>85889</v>
      </c>
      <c r="G32" s="59">
        <v>59346</v>
      </c>
      <c r="H32" s="127" t="s">
        <v>29</v>
      </c>
      <c r="I32" s="128"/>
      <c r="J32" s="57"/>
      <c r="K32" s="59">
        <v>60932</v>
      </c>
      <c r="L32" s="59">
        <v>65999</v>
      </c>
      <c r="M32" s="59">
        <v>61829</v>
      </c>
      <c r="N32" s="59">
        <v>51902</v>
      </c>
      <c r="P32" s="2">
        <f t="shared" si="9"/>
        <v>5</v>
      </c>
      <c r="Q32" s="2">
        <f t="shared" si="9"/>
        <v>4</v>
      </c>
      <c r="R32" s="2">
        <f t="shared" si="9"/>
        <v>89</v>
      </c>
      <c r="S32" s="2">
        <f t="shared" si="9"/>
        <v>46</v>
      </c>
      <c r="T32" s="2">
        <f t="shared" si="10"/>
        <v>32</v>
      </c>
      <c r="U32" s="2">
        <f t="shared" si="10"/>
        <v>99</v>
      </c>
      <c r="V32" s="2">
        <f t="shared" si="10"/>
        <v>29</v>
      </c>
      <c r="W32" s="2">
        <f t="shared" si="10"/>
        <v>2</v>
      </c>
      <c r="Y32" s="3">
        <f t="shared" si="6"/>
        <v>60932</v>
      </c>
      <c r="Z32" s="3">
        <f t="shared" si="6"/>
        <v>65999</v>
      </c>
      <c r="AA32" s="3">
        <f t="shared" si="6"/>
        <v>61829</v>
      </c>
      <c r="AB32" s="3">
        <f t="shared" si="6"/>
        <v>51902</v>
      </c>
      <c r="AC32" s="3">
        <f t="shared" si="7"/>
        <v>21805</v>
      </c>
      <c r="AD32" s="3">
        <f t="shared" si="7"/>
        <v>18804</v>
      </c>
      <c r="AE32" s="3">
        <f t="shared" si="7"/>
        <v>85889</v>
      </c>
      <c r="AF32" s="3">
        <f t="shared" si="7"/>
        <v>59346</v>
      </c>
    </row>
    <row r="33" spans="1:32" ht="15" customHeight="1" thickBot="1">
      <c r="A33" s="137" t="s">
        <v>30</v>
      </c>
      <c r="B33" s="138"/>
      <c r="C33" s="57"/>
      <c r="D33" s="58">
        <v>2728456</v>
      </c>
      <c r="E33" s="58">
        <v>2950301</v>
      </c>
      <c r="F33" s="58">
        <v>3198904</v>
      </c>
      <c r="G33" s="58">
        <v>3287658</v>
      </c>
      <c r="H33" s="137" t="s">
        <v>30</v>
      </c>
      <c r="I33" s="138"/>
      <c r="J33" s="57"/>
      <c r="K33" s="58">
        <v>1582990</v>
      </c>
      <c r="L33" s="58">
        <v>1500554</v>
      </c>
      <c r="M33" s="58">
        <v>1749066</v>
      </c>
      <c r="N33" s="58">
        <v>1735449</v>
      </c>
      <c r="P33" s="2">
        <f t="shared" si="9"/>
        <v>8456</v>
      </c>
      <c r="Q33" s="2">
        <f t="shared" si="9"/>
        <v>301</v>
      </c>
      <c r="R33" s="2">
        <f t="shared" si="9"/>
        <v>8904</v>
      </c>
      <c r="S33" s="2">
        <f t="shared" si="9"/>
        <v>7658</v>
      </c>
      <c r="T33" s="2">
        <f t="shared" si="10"/>
        <v>2990</v>
      </c>
      <c r="U33" s="2">
        <f t="shared" si="10"/>
        <v>554</v>
      </c>
      <c r="V33" s="2">
        <f t="shared" si="10"/>
        <v>9066</v>
      </c>
      <c r="W33" s="2">
        <f t="shared" si="10"/>
        <v>5449</v>
      </c>
      <c r="Y33" s="3">
        <f t="shared" si="6"/>
        <v>1582990</v>
      </c>
      <c r="Z33" s="3">
        <f t="shared" si="6"/>
        <v>1500554</v>
      </c>
      <c r="AA33" s="3">
        <f t="shared" si="6"/>
        <v>1749066</v>
      </c>
      <c r="AB33" s="3">
        <f t="shared" si="6"/>
        <v>1735449</v>
      </c>
      <c r="AC33" s="3">
        <f t="shared" si="7"/>
        <v>2728456</v>
      </c>
      <c r="AD33" s="3">
        <f t="shared" si="7"/>
        <v>2950301</v>
      </c>
      <c r="AE33" s="3">
        <f t="shared" si="7"/>
        <v>3198904</v>
      </c>
      <c r="AF33" s="3">
        <f t="shared" si="7"/>
        <v>3287658</v>
      </c>
    </row>
    <row r="34" spans="1:32" ht="30" customHeight="1" thickBot="1">
      <c r="A34" s="127" t="s">
        <v>31</v>
      </c>
      <c r="B34" s="128"/>
      <c r="C34" s="57"/>
      <c r="D34" s="59">
        <v>1081020</v>
      </c>
      <c r="E34" s="59">
        <v>1081020</v>
      </c>
      <c r="F34" s="59">
        <v>1081020</v>
      </c>
      <c r="G34" s="59">
        <v>1621393</v>
      </c>
      <c r="H34" s="127" t="s">
        <v>31</v>
      </c>
      <c r="I34" s="128"/>
      <c r="J34" s="57"/>
      <c r="K34" s="59">
        <v>982746</v>
      </c>
      <c r="L34" s="59">
        <v>982746</v>
      </c>
      <c r="M34" s="59">
        <v>982746</v>
      </c>
      <c r="N34" s="59">
        <v>982746</v>
      </c>
      <c r="P34" s="2">
        <f t="shared" si="9"/>
        <v>1020</v>
      </c>
      <c r="Q34" s="2">
        <f t="shared" si="9"/>
        <v>1020</v>
      </c>
      <c r="R34" s="2">
        <f t="shared" si="9"/>
        <v>1020</v>
      </c>
      <c r="S34" s="2">
        <f t="shared" si="9"/>
        <v>1393</v>
      </c>
      <c r="T34" s="2">
        <f t="shared" si="10"/>
        <v>746</v>
      </c>
      <c r="U34" s="2">
        <f t="shared" si="10"/>
        <v>746</v>
      </c>
      <c r="V34" s="2">
        <f t="shared" si="10"/>
        <v>746</v>
      </c>
      <c r="W34" s="2">
        <f t="shared" si="10"/>
        <v>746</v>
      </c>
      <c r="Y34" s="3">
        <f t="shared" si="6"/>
        <v>982746</v>
      </c>
      <c r="Z34" s="3">
        <f t="shared" si="6"/>
        <v>982746</v>
      </c>
      <c r="AA34" s="3">
        <f t="shared" si="6"/>
        <v>982746</v>
      </c>
      <c r="AB34" s="3">
        <f t="shared" si="6"/>
        <v>982746</v>
      </c>
      <c r="AC34" s="3">
        <f t="shared" si="7"/>
        <v>1081020</v>
      </c>
      <c r="AD34" s="3">
        <f t="shared" si="7"/>
        <v>1081020</v>
      </c>
      <c r="AE34" s="3">
        <f t="shared" si="7"/>
        <v>1081020</v>
      </c>
      <c r="AF34" s="3">
        <f t="shared" si="7"/>
        <v>1621393</v>
      </c>
    </row>
    <row r="35" spans="1:32" ht="30" customHeight="1" thickBot="1">
      <c r="A35" s="127" t="s">
        <v>32</v>
      </c>
      <c r="B35" s="128"/>
      <c r="C35" s="57"/>
      <c r="D35" s="59">
        <v>876761</v>
      </c>
      <c r="E35" s="59">
        <v>876761</v>
      </c>
      <c r="F35" s="59">
        <v>876761</v>
      </c>
      <c r="G35" s="59">
        <v>876761</v>
      </c>
      <c r="H35" s="127" t="s">
        <v>32</v>
      </c>
      <c r="I35" s="128"/>
      <c r="J35" s="57"/>
      <c r="K35" s="60"/>
      <c r="L35" s="60"/>
      <c r="M35" s="60"/>
      <c r="N35" s="60"/>
      <c r="P35" s="2">
        <f t="shared" si="9"/>
        <v>761</v>
      </c>
      <c r="Q35" s="2">
        <f t="shared" si="9"/>
        <v>761</v>
      </c>
      <c r="R35" s="2">
        <f t="shared" si="9"/>
        <v>761</v>
      </c>
      <c r="S35" s="2">
        <f t="shared" si="9"/>
        <v>761</v>
      </c>
      <c r="T35" s="2" t="e">
        <f t="shared" si="10"/>
        <v>#VALUE!</v>
      </c>
      <c r="U35" s="2" t="e">
        <f t="shared" si="10"/>
        <v>#VALUE!</v>
      </c>
      <c r="V35" s="2" t="e">
        <f t="shared" si="10"/>
        <v>#VALUE!</v>
      </c>
      <c r="W35" s="2" t="e">
        <f t="shared" si="10"/>
        <v>#VALUE!</v>
      </c>
      <c r="Y35" s="3">
        <f t="shared" si="6"/>
        <v>0</v>
      </c>
      <c r="Z35" s="3">
        <f t="shared" si="6"/>
        <v>0</v>
      </c>
      <c r="AA35" s="3">
        <f t="shared" si="6"/>
        <v>0</v>
      </c>
      <c r="AB35" s="3">
        <f t="shared" si="6"/>
        <v>0</v>
      </c>
      <c r="AC35" s="3">
        <f t="shared" si="7"/>
        <v>876761</v>
      </c>
      <c r="AD35" s="3">
        <f t="shared" si="7"/>
        <v>876761</v>
      </c>
      <c r="AE35" s="3">
        <f t="shared" si="7"/>
        <v>876761</v>
      </c>
      <c r="AF35" s="3">
        <f t="shared" si="7"/>
        <v>876761</v>
      </c>
    </row>
    <row r="36" spans="1:32" ht="30" customHeight="1" thickBot="1">
      <c r="A36" s="127" t="s">
        <v>33</v>
      </c>
      <c r="B36" s="128"/>
      <c r="C36" s="57"/>
      <c r="D36" s="59">
        <v>550593</v>
      </c>
      <c r="E36" s="59">
        <v>772439</v>
      </c>
      <c r="F36" s="59">
        <v>1021042</v>
      </c>
      <c r="G36" s="59">
        <v>524423</v>
      </c>
      <c r="H36" s="127" t="s">
        <v>33</v>
      </c>
      <c r="I36" s="128"/>
      <c r="J36" s="57"/>
      <c r="K36" s="59">
        <v>380604</v>
      </c>
      <c r="L36" s="59">
        <v>373124</v>
      </c>
      <c r="M36" s="59">
        <v>622240</v>
      </c>
      <c r="N36" s="59">
        <v>532623</v>
      </c>
      <c r="P36" s="2">
        <f t="shared" si="9"/>
        <v>593</v>
      </c>
      <c r="Q36" s="2">
        <f t="shared" si="9"/>
        <v>439</v>
      </c>
      <c r="R36" s="2">
        <f t="shared" si="9"/>
        <v>1042</v>
      </c>
      <c r="S36" s="2">
        <f t="shared" si="9"/>
        <v>423</v>
      </c>
      <c r="T36" s="2">
        <f t="shared" si="10"/>
        <v>604</v>
      </c>
      <c r="U36" s="2">
        <f t="shared" si="10"/>
        <v>124</v>
      </c>
      <c r="V36" s="2">
        <f t="shared" si="10"/>
        <v>240</v>
      </c>
      <c r="W36" s="2">
        <f t="shared" si="10"/>
        <v>623</v>
      </c>
      <c r="Y36" s="3">
        <f t="shared" si="6"/>
        <v>380604</v>
      </c>
      <c r="Z36" s="3">
        <f t="shared" si="6"/>
        <v>373124</v>
      </c>
      <c r="AA36" s="3">
        <f t="shared" si="6"/>
        <v>622240</v>
      </c>
      <c r="AB36" s="3">
        <f t="shared" si="6"/>
        <v>532623</v>
      </c>
      <c r="AC36" s="3">
        <f t="shared" si="7"/>
        <v>550593</v>
      </c>
      <c r="AD36" s="3">
        <f t="shared" si="7"/>
        <v>772439</v>
      </c>
      <c r="AE36" s="3">
        <f t="shared" si="7"/>
        <v>1021042</v>
      </c>
      <c r="AF36" s="3">
        <f t="shared" si="7"/>
        <v>524423</v>
      </c>
    </row>
    <row r="37" spans="1:32" ht="30" customHeight="1" thickBot="1">
      <c r="A37" s="137" t="s">
        <v>34</v>
      </c>
      <c r="B37" s="138"/>
      <c r="C37" s="57"/>
      <c r="D37" s="62"/>
      <c r="E37" s="62"/>
      <c r="F37" s="62"/>
      <c r="G37" s="62"/>
      <c r="H37" s="137" t="s">
        <v>34</v>
      </c>
      <c r="I37" s="138"/>
      <c r="J37" s="57"/>
      <c r="K37" s="62"/>
      <c r="L37" s="62"/>
      <c r="M37" s="62"/>
      <c r="N37" s="62"/>
      <c r="P37" s="2" t="e">
        <f t="shared" si="9"/>
        <v>#VALUE!</v>
      </c>
      <c r="Q37" s="2" t="e">
        <f t="shared" si="9"/>
        <v>#VALUE!</v>
      </c>
      <c r="R37" s="2" t="e">
        <f t="shared" si="9"/>
        <v>#VALUE!</v>
      </c>
      <c r="S37" s="2" t="e">
        <f t="shared" si="9"/>
        <v>#VALUE!</v>
      </c>
      <c r="T37" s="2" t="e">
        <f t="shared" si="10"/>
        <v>#VALUE!</v>
      </c>
      <c r="U37" s="2" t="e">
        <f t="shared" si="10"/>
        <v>#VALUE!</v>
      </c>
      <c r="V37" s="2" t="e">
        <f t="shared" si="10"/>
        <v>#VALUE!</v>
      </c>
      <c r="W37" s="2" t="e">
        <f t="shared" si="10"/>
        <v>#VALUE!</v>
      </c>
      <c r="Y37" s="3">
        <f t="shared" si="6"/>
        <v>0</v>
      </c>
      <c r="Z37" s="3">
        <f t="shared" si="6"/>
        <v>0</v>
      </c>
      <c r="AA37" s="3">
        <f t="shared" si="6"/>
        <v>0</v>
      </c>
      <c r="AB37" s="3">
        <f t="shared" si="6"/>
        <v>0</v>
      </c>
      <c r="AC37" s="3">
        <f t="shared" si="7"/>
        <v>0</v>
      </c>
      <c r="AD37" s="3">
        <f t="shared" si="7"/>
        <v>0</v>
      </c>
      <c r="AE37" s="3">
        <f t="shared" si="7"/>
        <v>0</v>
      </c>
      <c r="AF37" s="3">
        <f t="shared" si="7"/>
        <v>0</v>
      </c>
    </row>
    <row r="38" spans="1:32" ht="30" customHeight="1" thickBot="1">
      <c r="A38" s="137" t="s">
        <v>35</v>
      </c>
      <c r="B38" s="138"/>
      <c r="C38" s="57"/>
      <c r="D38" s="58">
        <v>4063461</v>
      </c>
      <c r="E38" s="58">
        <v>4492513</v>
      </c>
      <c r="F38" s="58">
        <v>4688396</v>
      </c>
      <c r="G38" s="58">
        <v>5094627</v>
      </c>
      <c r="H38" s="137" t="s">
        <v>35</v>
      </c>
      <c r="I38" s="138"/>
      <c r="J38" s="57"/>
      <c r="K38" s="58">
        <v>3229864</v>
      </c>
      <c r="L38" s="58">
        <v>3593453</v>
      </c>
      <c r="M38" s="58">
        <v>3595808</v>
      </c>
      <c r="N38" s="58">
        <v>3561007</v>
      </c>
      <c r="P38" s="2">
        <f t="shared" si="9"/>
        <v>3461</v>
      </c>
      <c r="Q38" s="2">
        <f t="shared" si="9"/>
        <v>2513</v>
      </c>
      <c r="R38" s="2">
        <f t="shared" si="9"/>
        <v>8396</v>
      </c>
      <c r="S38" s="2">
        <f t="shared" si="9"/>
        <v>4627</v>
      </c>
      <c r="T38" s="2">
        <f t="shared" si="10"/>
        <v>9864</v>
      </c>
      <c r="U38" s="2">
        <f t="shared" si="10"/>
        <v>3453</v>
      </c>
      <c r="V38" s="2">
        <f t="shared" si="10"/>
        <v>5808</v>
      </c>
      <c r="W38" s="2">
        <f t="shared" si="10"/>
        <v>1007</v>
      </c>
      <c r="Y38" s="3">
        <f t="shared" si="6"/>
        <v>3229864</v>
      </c>
      <c r="Z38" s="3">
        <f t="shared" si="6"/>
        <v>3593453</v>
      </c>
      <c r="AA38" s="3">
        <f t="shared" si="6"/>
        <v>3595808</v>
      </c>
      <c r="AB38" s="3">
        <f t="shared" si="6"/>
        <v>3561007</v>
      </c>
      <c r="AC38" s="3">
        <f t="shared" si="7"/>
        <v>4063461</v>
      </c>
      <c r="AD38" s="3">
        <f t="shared" si="7"/>
        <v>4492513</v>
      </c>
      <c r="AE38" s="3">
        <f t="shared" si="7"/>
        <v>4688396</v>
      </c>
      <c r="AF38" s="3">
        <f t="shared" si="7"/>
        <v>5094627</v>
      </c>
    </row>
    <row r="39" spans="1:32">
      <c r="A39" t="s">
        <v>1736</v>
      </c>
      <c r="B39"/>
      <c r="C39"/>
      <c r="D39"/>
      <c r="E39"/>
      <c r="F39"/>
      <c r="G39"/>
      <c r="H39" s="15" t="s">
        <v>1728</v>
      </c>
    </row>
    <row r="40" spans="1:32" ht="48" customHeight="1"/>
    <row r="50" spans="16:23">
      <c r="P50" s="15"/>
      <c r="Q50" s="15"/>
      <c r="R50" s="15"/>
      <c r="S50" s="15"/>
      <c r="T50" s="15"/>
      <c r="U50" s="15"/>
      <c r="V50" s="15"/>
      <c r="W50" s="15"/>
    </row>
    <row r="51" spans="16:23">
      <c r="P51" s="15"/>
      <c r="Q51" s="15"/>
      <c r="R51" s="15"/>
      <c r="S51" s="15"/>
      <c r="T51" s="15"/>
      <c r="U51" s="15"/>
      <c r="V51" s="15"/>
      <c r="W51" s="15"/>
    </row>
    <row r="52" spans="16:23">
      <c r="P52" s="15"/>
      <c r="Q52" s="15"/>
      <c r="R52" s="15"/>
      <c r="S52" s="15"/>
      <c r="T52" s="15"/>
      <c r="U52" s="15"/>
      <c r="V52" s="15"/>
      <c r="W52" s="15"/>
    </row>
    <row r="53" spans="16:23" ht="15" customHeight="1">
      <c r="P53" s="15"/>
      <c r="Q53" s="15"/>
      <c r="R53" s="15"/>
      <c r="S53" s="15"/>
      <c r="T53" s="15"/>
      <c r="U53" s="15"/>
      <c r="V53" s="15"/>
      <c r="W53" s="15"/>
    </row>
  </sheetData>
  <mergeCells count="74">
    <mergeCell ref="A38:B38"/>
    <mergeCell ref="H38:I38"/>
    <mergeCell ref="A35:B35"/>
    <mergeCell ref="H35:I35"/>
    <mergeCell ref="A36:B36"/>
    <mergeCell ref="H36:I36"/>
    <mergeCell ref="A37:B37"/>
    <mergeCell ref="H37:I37"/>
    <mergeCell ref="A32:B32"/>
    <mergeCell ref="H32:I32"/>
    <mergeCell ref="A33:B33"/>
    <mergeCell ref="H33:I33"/>
    <mergeCell ref="A34:B34"/>
    <mergeCell ref="H34:I34"/>
    <mergeCell ref="A29:B29"/>
    <mergeCell ref="H29:I29"/>
    <mergeCell ref="A30:B30"/>
    <mergeCell ref="H30:I30"/>
    <mergeCell ref="A31:B31"/>
    <mergeCell ref="H31:I31"/>
    <mergeCell ref="A26:B26"/>
    <mergeCell ref="H26:I26"/>
    <mergeCell ref="A27:B27"/>
    <mergeCell ref="H27:I27"/>
    <mergeCell ref="A28:B28"/>
    <mergeCell ref="H28:I28"/>
    <mergeCell ref="A23:B23"/>
    <mergeCell ref="H23:I23"/>
    <mergeCell ref="A24:B24"/>
    <mergeCell ref="H24:I24"/>
    <mergeCell ref="A25:B25"/>
    <mergeCell ref="H25:I25"/>
    <mergeCell ref="A20:B20"/>
    <mergeCell ref="H20:I20"/>
    <mergeCell ref="A21:B21"/>
    <mergeCell ref="H21:I21"/>
    <mergeCell ref="A22:B22"/>
    <mergeCell ref="H22:I22"/>
    <mergeCell ref="A17:G17"/>
    <mergeCell ref="H17:N17"/>
    <mergeCell ref="A18:C18"/>
    <mergeCell ref="H18:J18"/>
    <mergeCell ref="A19:B19"/>
    <mergeCell ref="H19:I19"/>
    <mergeCell ref="A14:B14"/>
    <mergeCell ref="H14:I14"/>
    <mergeCell ref="A15:B15"/>
    <mergeCell ref="H15:I15"/>
    <mergeCell ref="A16:B16"/>
    <mergeCell ref="H16:I16"/>
    <mergeCell ref="A11:B11"/>
    <mergeCell ref="H11:I11"/>
    <mergeCell ref="A12:B12"/>
    <mergeCell ref="H12:I12"/>
    <mergeCell ref="A13:B13"/>
    <mergeCell ref="H13:I13"/>
    <mergeCell ref="A8:B8"/>
    <mergeCell ref="H8:I8"/>
    <mergeCell ref="A9:B9"/>
    <mergeCell ref="H9:I9"/>
    <mergeCell ref="A10:B10"/>
    <mergeCell ref="H10:I10"/>
    <mergeCell ref="A5:B5"/>
    <mergeCell ref="H5:I5"/>
    <mergeCell ref="A6:B6"/>
    <mergeCell ref="H6:I6"/>
    <mergeCell ref="A7:B7"/>
    <mergeCell ref="H7:I7"/>
    <mergeCell ref="A1:C2"/>
    <mergeCell ref="H1:J2"/>
    <mergeCell ref="A3:B3"/>
    <mergeCell ref="H3:I3"/>
    <mergeCell ref="A4:B4"/>
    <mergeCell ref="H4:I4"/>
  </mergeCells>
  <pageMargins left="0.7" right="0.7" top="0.75" bottom="0.75" header="0.3" footer="0.3"/>
  <pageSetup orientation="portrait" horizontalDpi="30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M16" sqref="M16"/>
    </sheetView>
  </sheetViews>
  <sheetFormatPr defaultColWidth="8.85546875" defaultRowHeight="15"/>
  <cols>
    <col min="1" max="1" width="16.42578125" customWidth="1"/>
    <col min="2" max="2" width="82.42578125" customWidth="1"/>
  </cols>
  <sheetData>
    <row r="1" spans="1:2">
      <c r="A1" s="4" t="s">
        <v>650</v>
      </c>
    </row>
    <row r="2" spans="1:2">
      <c r="A2" s="4" t="s">
        <v>651</v>
      </c>
      <c r="B2" s="4" t="s">
        <v>652</v>
      </c>
    </row>
    <row r="3" spans="1:2">
      <c r="B3" t="s">
        <v>653</v>
      </c>
    </row>
    <row r="4" spans="1:2">
      <c r="A4" s="4" t="s">
        <v>654</v>
      </c>
      <c r="B4" s="4" t="s">
        <v>655</v>
      </c>
    </row>
    <row r="5" spans="1:2">
      <c r="B5" t="s">
        <v>656</v>
      </c>
    </row>
    <row r="6" spans="1:2">
      <c r="B6" t="s">
        <v>657</v>
      </c>
    </row>
    <row r="7" spans="1:2">
      <c r="B7" t="s">
        <v>658</v>
      </c>
    </row>
    <row r="8" spans="1:2">
      <c r="B8" t="s">
        <v>659</v>
      </c>
    </row>
    <row r="9" spans="1:2">
      <c r="B9" t="s">
        <v>660</v>
      </c>
    </row>
    <row r="10" spans="1:2">
      <c r="B10" t="s">
        <v>661</v>
      </c>
    </row>
    <row r="11" spans="1:2">
      <c r="B11" t="s">
        <v>662</v>
      </c>
    </row>
    <row r="12" spans="1:2">
      <c r="B12" t="s">
        <v>663</v>
      </c>
    </row>
    <row r="13" spans="1:2">
      <c r="A13" s="4" t="s">
        <v>664</v>
      </c>
      <c r="B13" s="4" t="s">
        <v>665</v>
      </c>
    </row>
    <row r="14" spans="1:2">
      <c r="B14" t="s">
        <v>666</v>
      </c>
    </row>
    <row r="15" spans="1:2">
      <c r="B15" t="s">
        <v>667</v>
      </c>
    </row>
    <row r="16" spans="1:2">
      <c r="B16" t="s">
        <v>668</v>
      </c>
    </row>
    <row r="17" spans="1:2">
      <c r="B17" t="s">
        <v>669</v>
      </c>
    </row>
    <row r="18" spans="1:2">
      <c r="A18" s="4" t="s">
        <v>670</v>
      </c>
      <c r="B18" s="4" t="s">
        <v>671</v>
      </c>
    </row>
    <row r="19" spans="1:2">
      <c r="B19" t="s">
        <v>672</v>
      </c>
    </row>
    <row r="20" spans="1:2">
      <c r="B20" t="s">
        <v>673</v>
      </c>
    </row>
    <row r="21" spans="1:2">
      <c r="B21" t="s">
        <v>674</v>
      </c>
    </row>
    <row r="22" spans="1:2">
      <c r="B22" t="s">
        <v>675</v>
      </c>
    </row>
    <row r="24" spans="1:2">
      <c r="A24" s="4" t="s">
        <v>676</v>
      </c>
    </row>
    <row r="25" spans="1:2">
      <c r="A25" s="4" t="s">
        <v>677</v>
      </c>
      <c r="B25" s="4" t="s">
        <v>678</v>
      </c>
    </row>
    <row r="26" spans="1:2">
      <c r="B26" t="s">
        <v>679</v>
      </c>
    </row>
    <row r="27" spans="1:2">
      <c r="B27" t="s">
        <v>680</v>
      </c>
    </row>
    <row r="28" spans="1:2">
      <c r="A28" s="4" t="s">
        <v>681</v>
      </c>
      <c r="B28" s="4" t="s">
        <v>682</v>
      </c>
    </row>
    <row r="29" spans="1:2">
      <c r="B29" s="4" t="s">
        <v>683</v>
      </c>
    </row>
    <row r="30" spans="1:2">
      <c r="B30" t="s">
        <v>684</v>
      </c>
    </row>
    <row r="31" spans="1:2">
      <c r="B31" s="4" t="s">
        <v>685</v>
      </c>
    </row>
    <row r="32" spans="1:2">
      <c r="B32" t="s">
        <v>686</v>
      </c>
    </row>
    <row r="33" spans="2:2">
      <c r="B33" s="4" t="s">
        <v>687</v>
      </c>
    </row>
    <row r="34" spans="2:2">
      <c r="B34" t="s">
        <v>688</v>
      </c>
    </row>
    <row r="35" spans="2:2">
      <c r="B35" t="s">
        <v>689</v>
      </c>
    </row>
    <row r="36" spans="2:2">
      <c r="B36" t="s">
        <v>690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pane xSplit="3" ySplit="1" topLeftCell="D2" activePane="bottomRight" state="frozen"/>
      <selection activeCell="K58" sqref="K58"/>
      <selection pane="topRight" activeCell="K58" sqref="K58"/>
      <selection pane="bottomLeft" activeCell="K58" sqref="K58"/>
      <selection pane="bottomRight" activeCell="K58" sqref="K58"/>
    </sheetView>
  </sheetViews>
  <sheetFormatPr defaultColWidth="8.85546875" defaultRowHeight="15"/>
  <cols>
    <col min="1" max="3" width="8.85546875" style="15"/>
    <col min="4" max="7" width="16.140625" style="15" customWidth="1"/>
    <col min="8" max="8" width="8.85546875" style="15"/>
    <col min="9" max="12" width="10.140625" style="15" bestFit="1" customWidth="1"/>
    <col min="13" max="13" width="8.85546875" style="15"/>
    <col min="14" max="17" width="14.140625" style="2" bestFit="1" customWidth="1"/>
    <col min="18" max="18" width="9.140625" style="15" bestFit="1" customWidth="1"/>
    <col min="19" max="16384" width="8.85546875" style="15"/>
  </cols>
  <sheetData>
    <row r="1" spans="1:17" ht="49.5" customHeight="1">
      <c r="A1" s="129" t="s">
        <v>0</v>
      </c>
      <c r="B1" s="130"/>
      <c r="C1" s="131"/>
      <c r="D1" s="55" t="s">
        <v>1512</v>
      </c>
      <c r="E1" s="55" t="s">
        <v>1513</v>
      </c>
      <c r="F1" s="55" t="s">
        <v>1514</v>
      </c>
      <c r="G1" s="55" t="s">
        <v>1574</v>
      </c>
      <c r="I1" s="15" t="str">
        <f>REPLACE(D1,9,27,"")</f>
        <v>Năm 2014</v>
      </c>
      <c r="J1" s="15" t="str">
        <f>REPLACE(E1,9,27,"")</f>
        <v>Năm 2015</v>
      </c>
      <c r="K1" s="15" t="str">
        <f>REPLACE(F1,9,27,"")</f>
        <v>Năm 2016</v>
      </c>
      <c r="L1" s="15" t="str">
        <f>REPLACE(G1,9,27,"")</f>
        <v>Năm 2017</v>
      </c>
      <c r="N1" s="2" t="str">
        <f>I1</f>
        <v>Năm 2014</v>
      </c>
      <c r="O1" s="2" t="str">
        <f>J1</f>
        <v>Năm 2015</v>
      </c>
      <c r="P1" s="2" t="str">
        <f>K1</f>
        <v>Năm 2016</v>
      </c>
      <c r="Q1" s="2" t="str">
        <f>L1</f>
        <v>Năm 2017</v>
      </c>
    </row>
    <row r="2" spans="1:17" ht="49.5" customHeight="1" thickBot="1">
      <c r="A2" s="132"/>
      <c r="B2" s="133"/>
      <c r="C2" s="134"/>
      <c r="D2" s="56" t="s">
        <v>1680</v>
      </c>
      <c r="E2" s="56" t="s">
        <v>1680</v>
      </c>
      <c r="F2" s="56" t="s">
        <v>1680</v>
      </c>
      <c r="G2" s="56" t="s">
        <v>1680</v>
      </c>
    </row>
    <row r="3" spans="1:17" ht="45" customHeight="1" thickBot="1">
      <c r="A3" s="135" t="s">
        <v>1</v>
      </c>
      <c r="B3" s="136"/>
      <c r="C3" s="57"/>
      <c r="D3" s="63">
        <v>73393403</v>
      </c>
      <c r="E3" s="63">
        <v>64300204</v>
      </c>
      <c r="F3" s="63">
        <v>59076193</v>
      </c>
      <c r="G3" s="63">
        <v>64522441</v>
      </c>
      <c r="I3" s="16">
        <f>REPLACE(D3,1,3,"")/1</f>
        <v>93403</v>
      </c>
      <c r="J3" s="16">
        <f t="shared" ref="J3:L16" si="0">REPLACE(E3,1,3,"")/1</f>
        <v>204</v>
      </c>
      <c r="K3" s="16">
        <f t="shared" si="0"/>
        <v>76193</v>
      </c>
      <c r="L3" s="16">
        <f t="shared" si="0"/>
        <v>22441</v>
      </c>
      <c r="N3" s="2">
        <f>D3</f>
        <v>73393403</v>
      </c>
      <c r="O3" s="2">
        <f t="shared" ref="O3:Q17" si="1">E3</f>
        <v>64300204</v>
      </c>
      <c r="P3" s="2">
        <f t="shared" si="1"/>
        <v>59076193</v>
      </c>
      <c r="Q3" s="2">
        <f t="shared" si="1"/>
        <v>64522441</v>
      </c>
    </row>
    <row r="4" spans="1:17" ht="61.5" customHeight="1" thickBot="1">
      <c r="A4" s="127" t="s">
        <v>2</v>
      </c>
      <c r="B4" s="128"/>
      <c r="C4" s="57"/>
      <c r="D4" s="64">
        <v>53244879</v>
      </c>
      <c r="E4" s="64">
        <v>50903609</v>
      </c>
      <c r="F4" s="64">
        <v>47521232</v>
      </c>
      <c r="G4" s="64">
        <v>49359543</v>
      </c>
      <c r="I4" s="16">
        <f t="shared" ref="I4:I16" si="2">REPLACE(D4,1,3,"")/1</f>
        <v>44879</v>
      </c>
      <c r="J4" s="16">
        <f t="shared" si="0"/>
        <v>3609</v>
      </c>
      <c r="K4" s="16">
        <f t="shared" si="0"/>
        <v>21232</v>
      </c>
      <c r="L4" s="16">
        <f t="shared" si="0"/>
        <v>59543</v>
      </c>
      <c r="N4" s="2">
        <f t="shared" ref="N4:Q38" si="3">D4</f>
        <v>53244879</v>
      </c>
      <c r="O4" s="2">
        <f t="shared" si="1"/>
        <v>50903609</v>
      </c>
      <c r="P4" s="2">
        <f t="shared" si="1"/>
        <v>47521232</v>
      </c>
      <c r="Q4" s="2">
        <f t="shared" si="1"/>
        <v>49359543</v>
      </c>
    </row>
    <row r="5" spans="1:17" ht="61.5" customHeight="1" thickBot="1">
      <c r="A5" s="137" t="s">
        <v>3</v>
      </c>
      <c r="B5" s="138"/>
      <c r="C5" s="57"/>
      <c r="D5" s="63">
        <v>20148524</v>
      </c>
      <c r="E5" s="63">
        <v>13396595</v>
      </c>
      <c r="F5" s="63">
        <v>11554961</v>
      </c>
      <c r="G5" s="63">
        <v>15162898</v>
      </c>
      <c r="I5" s="16">
        <f t="shared" si="2"/>
        <v>48524</v>
      </c>
      <c r="J5" s="16">
        <f t="shared" si="0"/>
        <v>96595</v>
      </c>
      <c r="K5" s="16">
        <f t="shared" si="0"/>
        <v>54961</v>
      </c>
      <c r="L5" s="16">
        <f t="shared" si="0"/>
        <v>62898</v>
      </c>
      <c r="N5" s="2">
        <f t="shared" si="3"/>
        <v>20148524</v>
      </c>
      <c r="O5" s="2">
        <f t="shared" si="1"/>
        <v>13396595</v>
      </c>
      <c r="P5" s="2">
        <f t="shared" si="1"/>
        <v>11554961</v>
      </c>
      <c r="Q5" s="2">
        <f t="shared" si="1"/>
        <v>15162898</v>
      </c>
    </row>
    <row r="6" spans="1:17" ht="30" customHeight="1" thickBot="1">
      <c r="A6" s="127" t="s">
        <v>4</v>
      </c>
      <c r="B6" s="128"/>
      <c r="C6" s="57"/>
      <c r="D6" s="64">
        <v>1170292</v>
      </c>
      <c r="E6" s="64">
        <v>1096546</v>
      </c>
      <c r="F6" s="64">
        <v>1136088</v>
      </c>
      <c r="G6" s="64">
        <v>1272001</v>
      </c>
      <c r="I6" s="16">
        <f t="shared" si="2"/>
        <v>292</v>
      </c>
      <c r="J6" s="16">
        <f t="shared" si="0"/>
        <v>6546</v>
      </c>
      <c r="K6" s="16">
        <f t="shared" si="0"/>
        <v>6088</v>
      </c>
      <c r="L6" s="16">
        <f t="shared" si="0"/>
        <v>2001</v>
      </c>
      <c r="N6" s="2">
        <f t="shared" si="3"/>
        <v>1170292</v>
      </c>
      <c r="O6" s="2">
        <f t="shared" si="1"/>
        <v>1096546</v>
      </c>
      <c r="P6" s="2">
        <f t="shared" si="1"/>
        <v>1136088</v>
      </c>
      <c r="Q6" s="2">
        <f t="shared" si="1"/>
        <v>1272001</v>
      </c>
    </row>
    <row r="7" spans="1:17" ht="15" customHeight="1" thickBot="1">
      <c r="A7" s="127" t="s">
        <v>5</v>
      </c>
      <c r="B7" s="128"/>
      <c r="C7" s="57"/>
      <c r="D7" s="64">
        <v>523523</v>
      </c>
      <c r="E7" s="64">
        <v>644194</v>
      </c>
      <c r="F7" s="64">
        <v>494201</v>
      </c>
      <c r="G7" s="64">
        <v>429584</v>
      </c>
      <c r="I7" s="16">
        <f t="shared" si="2"/>
        <v>523</v>
      </c>
      <c r="J7" s="16">
        <f t="shared" si="0"/>
        <v>194</v>
      </c>
      <c r="K7" s="16">
        <f t="shared" si="0"/>
        <v>201</v>
      </c>
      <c r="L7" s="16">
        <f t="shared" si="0"/>
        <v>584</v>
      </c>
      <c r="N7" s="2">
        <f t="shared" si="3"/>
        <v>523523</v>
      </c>
      <c r="O7" s="2">
        <f t="shared" si="1"/>
        <v>644194</v>
      </c>
      <c r="P7" s="2">
        <f t="shared" si="1"/>
        <v>494201</v>
      </c>
      <c r="Q7" s="2">
        <f t="shared" si="1"/>
        <v>429584</v>
      </c>
    </row>
    <row r="8" spans="1:17" ht="15.75" customHeight="1" thickBot="1">
      <c r="A8" s="127" t="s">
        <v>6</v>
      </c>
      <c r="B8" s="128"/>
      <c r="C8" s="57"/>
      <c r="D8" s="64">
        <v>1412303</v>
      </c>
      <c r="E8" s="64">
        <v>1729017</v>
      </c>
      <c r="F8" s="64">
        <v>2130307</v>
      </c>
      <c r="G8" s="64">
        <v>2426235</v>
      </c>
      <c r="I8" s="16">
        <f t="shared" si="2"/>
        <v>2303</v>
      </c>
      <c r="J8" s="16">
        <f t="shared" si="0"/>
        <v>9017</v>
      </c>
      <c r="K8" s="16">
        <f t="shared" si="0"/>
        <v>307</v>
      </c>
      <c r="L8" s="16">
        <f t="shared" si="0"/>
        <v>6235</v>
      </c>
      <c r="N8" s="2">
        <f t="shared" si="3"/>
        <v>1412303</v>
      </c>
      <c r="O8" s="2">
        <f t="shared" si="1"/>
        <v>1729017</v>
      </c>
      <c r="P8" s="2">
        <f t="shared" si="1"/>
        <v>2130307</v>
      </c>
      <c r="Q8" s="2">
        <f t="shared" si="1"/>
        <v>2426235</v>
      </c>
    </row>
    <row r="9" spans="1:17" ht="37.5" customHeight="1" thickBot="1">
      <c r="A9" s="127" t="s">
        <v>7</v>
      </c>
      <c r="B9" s="128"/>
      <c r="C9" s="57"/>
      <c r="D9" s="64">
        <v>1383706</v>
      </c>
      <c r="E9" s="64">
        <v>1002792</v>
      </c>
      <c r="F9" s="64">
        <v>965383</v>
      </c>
      <c r="G9" s="64">
        <v>1109175</v>
      </c>
      <c r="I9" s="16">
        <f t="shared" si="2"/>
        <v>3706</v>
      </c>
      <c r="J9" s="16">
        <f t="shared" si="0"/>
        <v>2792</v>
      </c>
      <c r="K9" s="16">
        <f t="shared" si="0"/>
        <v>383</v>
      </c>
      <c r="L9" s="16">
        <f t="shared" si="0"/>
        <v>9175</v>
      </c>
      <c r="N9" s="2">
        <f t="shared" si="3"/>
        <v>1383706</v>
      </c>
      <c r="O9" s="2">
        <f t="shared" si="1"/>
        <v>1002792</v>
      </c>
      <c r="P9" s="2">
        <f t="shared" si="1"/>
        <v>965383</v>
      </c>
      <c r="Q9" s="2">
        <f t="shared" si="1"/>
        <v>1109175</v>
      </c>
    </row>
    <row r="10" spans="1:17" ht="61.5" customHeight="1" thickBot="1">
      <c r="A10" s="137" t="s">
        <v>8</v>
      </c>
      <c r="B10" s="138"/>
      <c r="C10" s="57"/>
      <c r="D10" s="63">
        <v>17999283</v>
      </c>
      <c r="E10" s="63">
        <v>11119119</v>
      </c>
      <c r="F10" s="63">
        <v>9101529</v>
      </c>
      <c r="G10" s="63">
        <v>12469031</v>
      </c>
      <c r="I10" s="16">
        <f t="shared" si="2"/>
        <v>99283</v>
      </c>
      <c r="J10" s="16">
        <f t="shared" si="0"/>
        <v>19119</v>
      </c>
      <c r="K10" s="16">
        <f t="shared" si="0"/>
        <v>1529</v>
      </c>
      <c r="L10" s="16">
        <f t="shared" si="0"/>
        <v>69031</v>
      </c>
      <c r="N10" s="2">
        <f t="shared" si="3"/>
        <v>17999283</v>
      </c>
      <c r="O10" s="2">
        <f t="shared" si="1"/>
        <v>11119119</v>
      </c>
      <c r="P10" s="2">
        <f t="shared" si="1"/>
        <v>9101529</v>
      </c>
      <c r="Q10" s="2">
        <f t="shared" si="1"/>
        <v>12469031</v>
      </c>
    </row>
    <row r="11" spans="1:17" ht="15" customHeight="1" thickBot="1">
      <c r="A11" s="127" t="s">
        <v>9</v>
      </c>
      <c r="B11" s="128"/>
      <c r="C11" s="57"/>
      <c r="D11" s="64">
        <v>-11915</v>
      </c>
      <c r="E11" s="64">
        <v>79515</v>
      </c>
      <c r="F11" s="64">
        <v>50714</v>
      </c>
      <c r="G11" s="64">
        <v>119007</v>
      </c>
      <c r="I11" s="16">
        <f t="shared" si="2"/>
        <v>915</v>
      </c>
      <c r="J11" s="16">
        <f t="shared" si="0"/>
        <v>15</v>
      </c>
      <c r="K11" s="16">
        <f t="shared" si="0"/>
        <v>14</v>
      </c>
      <c r="L11" s="16">
        <f t="shared" si="0"/>
        <v>7</v>
      </c>
      <c r="N11" s="2">
        <f t="shared" si="3"/>
        <v>-11915</v>
      </c>
      <c r="O11" s="2">
        <f t="shared" si="1"/>
        <v>79515</v>
      </c>
      <c r="P11" s="2">
        <f t="shared" si="1"/>
        <v>50714</v>
      </c>
      <c r="Q11" s="2">
        <f t="shared" si="1"/>
        <v>119007</v>
      </c>
    </row>
    <row r="12" spans="1:17" ht="45" customHeight="1" thickBot="1">
      <c r="A12" s="127" t="s">
        <v>10</v>
      </c>
      <c r="B12" s="128"/>
      <c r="C12" s="57"/>
      <c r="D12" s="64">
        <v>3498</v>
      </c>
      <c r="E12" s="65"/>
      <c r="F12" s="65" t="s">
        <v>818</v>
      </c>
      <c r="G12" s="65"/>
      <c r="I12" s="16">
        <f t="shared" si="2"/>
        <v>8</v>
      </c>
      <c r="J12" s="16" t="e">
        <f t="shared" si="0"/>
        <v>#VALUE!</v>
      </c>
      <c r="K12" s="16" t="e">
        <f t="shared" si="0"/>
        <v>#VALUE!</v>
      </c>
      <c r="L12" s="16" t="e">
        <f t="shared" si="0"/>
        <v>#VALUE!</v>
      </c>
      <c r="N12" s="2">
        <f t="shared" si="3"/>
        <v>3498</v>
      </c>
      <c r="O12" s="2">
        <f t="shared" si="1"/>
        <v>0</v>
      </c>
      <c r="P12" s="2" t="str">
        <f t="shared" si="1"/>
        <v>-</v>
      </c>
      <c r="Q12" s="2">
        <f t="shared" si="1"/>
        <v>0</v>
      </c>
    </row>
    <row r="13" spans="1:17" ht="37.5" customHeight="1" thickBot="1">
      <c r="A13" s="137" t="s">
        <v>11</v>
      </c>
      <c r="B13" s="138"/>
      <c r="C13" s="57"/>
      <c r="D13" s="63">
        <v>17990866</v>
      </c>
      <c r="E13" s="63">
        <v>11198635</v>
      </c>
      <c r="F13" s="63">
        <v>9152243</v>
      </c>
      <c r="G13" s="63">
        <v>12588038</v>
      </c>
      <c r="I13" s="16">
        <f t="shared" si="2"/>
        <v>90866</v>
      </c>
      <c r="J13" s="16">
        <f t="shared" si="0"/>
        <v>98635</v>
      </c>
      <c r="K13" s="16">
        <f t="shared" si="0"/>
        <v>2243</v>
      </c>
      <c r="L13" s="16">
        <f t="shared" si="0"/>
        <v>88038</v>
      </c>
      <c r="N13" s="2">
        <f t="shared" si="3"/>
        <v>17990866</v>
      </c>
      <c r="O13" s="2">
        <f t="shared" si="1"/>
        <v>11198635</v>
      </c>
      <c r="P13" s="2">
        <f t="shared" si="1"/>
        <v>9152243</v>
      </c>
      <c r="Q13" s="2">
        <f t="shared" si="1"/>
        <v>12588038</v>
      </c>
    </row>
    <row r="14" spans="1:17" ht="61.5" customHeight="1" thickBot="1">
      <c r="A14" s="137" t="s">
        <v>12</v>
      </c>
      <c r="B14" s="138"/>
      <c r="C14" s="57"/>
      <c r="D14" s="63">
        <v>14369823</v>
      </c>
      <c r="E14" s="63">
        <v>8832126</v>
      </c>
      <c r="F14" s="63">
        <v>7172410</v>
      </c>
      <c r="G14" s="63">
        <v>9937793</v>
      </c>
      <c r="I14" s="16">
        <f t="shared" si="2"/>
        <v>69823</v>
      </c>
      <c r="J14" s="16">
        <f t="shared" si="0"/>
        <v>2126</v>
      </c>
      <c r="K14" s="16">
        <f t="shared" si="0"/>
        <v>2410</v>
      </c>
      <c r="L14" s="16">
        <f t="shared" si="0"/>
        <v>7793</v>
      </c>
      <c r="N14" s="2">
        <f t="shared" si="3"/>
        <v>14369823</v>
      </c>
      <c r="O14" s="2">
        <f t="shared" si="1"/>
        <v>8832126</v>
      </c>
      <c r="P14" s="2">
        <f t="shared" si="1"/>
        <v>7172410</v>
      </c>
      <c r="Q14" s="2">
        <f t="shared" si="1"/>
        <v>9937793</v>
      </c>
    </row>
    <row r="15" spans="1:17" ht="61.5" customHeight="1" thickBot="1">
      <c r="A15" s="137" t="s">
        <v>13</v>
      </c>
      <c r="B15" s="138"/>
      <c r="C15" s="57"/>
      <c r="D15" s="63">
        <v>14122676</v>
      </c>
      <c r="E15" s="63">
        <v>8533695</v>
      </c>
      <c r="F15" s="63">
        <v>7020153</v>
      </c>
      <c r="G15" s="63">
        <v>9684864</v>
      </c>
      <c r="I15" s="16">
        <f t="shared" si="2"/>
        <v>22676</v>
      </c>
      <c r="J15" s="16">
        <f t="shared" si="0"/>
        <v>3695</v>
      </c>
      <c r="K15" s="16">
        <f t="shared" si="0"/>
        <v>153</v>
      </c>
      <c r="L15" s="16">
        <f t="shared" si="0"/>
        <v>4864</v>
      </c>
      <c r="N15" s="2">
        <f t="shared" si="3"/>
        <v>14122676</v>
      </c>
      <c r="O15" s="2">
        <f t="shared" si="1"/>
        <v>8533695</v>
      </c>
      <c r="P15" s="2">
        <f t="shared" si="1"/>
        <v>7020153</v>
      </c>
      <c r="Q15" s="2">
        <f t="shared" si="1"/>
        <v>9684864</v>
      </c>
    </row>
    <row r="16" spans="1:17" ht="37.5" customHeight="1" thickBot="1">
      <c r="A16" s="127" t="s">
        <v>14</v>
      </c>
      <c r="B16" s="128"/>
      <c r="C16" s="57"/>
      <c r="D16" s="64">
        <v>7140</v>
      </c>
      <c r="E16" s="64">
        <v>4400</v>
      </c>
      <c r="F16" s="64">
        <v>3548</v>
      </c>
      <c r="G16" s="64">
        <v>4994</v>
      </c>
      <c r="I16" s="16">
        <f t="shared" si="2"/>
        <v>0</v>
      </c>
      <c r="J16" s="16">
        <f t="shared" si="0"/>
        <v>0</v>
      </c>
      <c r="K16" s="16">
        <f t="shared" si="0"/>
        <v>8</v>
      </c>
      <c r="L16" s="16">
        <f t="shared" si="0"/>
        <v>4</v>
      </c>
      <c r="N16" s="2">
        <f t="shared" si="3"/>
        <v>7140</v>
      </c>
      <c r="O16" s="2">
        <f t="shared" si="1"/>
        <v>4400</v>
      </c>
      <c r="P16" s="2">
        <f t="shared" si="1"/>
        <v>3548</v>
      </c>
      <c r="Q16" s="2">
        <f t="shared" si="1"/>
        <v>4994</v>
      </c>
    </row>
    <row r="17" spans="1:17" ht="15" customHeight="1" thickBot="1">
      <c r="A17" s="139"/>
      <c r="B17" s="139"/>
      <c r="C17" s="139"/>
      <c r="D17" s="139"/>
      <c r="E17" s="139"/>
      <c r="F17" s="139"/>
      <c r="G17" s="139"/>
      <c r="N17" s="2">
        <f t="shared" si="3"/>
        <v>0</v>
      </c>
      <c r="O17" s="2">
        <f t="shared" si="1"/>
        <v>0</v>
      </c>
      <c r="P17" s="2">
        <f t="shared" si="1"/>
        <v>0</v>
      </c>
      <c r="Q17" s="2">
        <f t="shared" si="1"/>
        <v>0</v>
      </c>
    </row>
    <row r="18" spans="1:17" ht="15" customHeight="1" thickBot="1">
      <c r="A18" s="140" t="s">
        <v>15</v>
      </c>
      <c r="B18" s="141"/>
      <c r="C18" s="142"/>
      <c r="D18" s="61" t="s">
        <v>1681</v>
      </c>
      <c r="E18" s="61" t="s">
        <v>1682</v>
      </c>
      <c r="F18" s="61" t="s">
        <v>1683</v>
      </c>
      <c r="G18" s="61" t="s">
        <v>1684</v>
      </c>
      <c r="I18" s="15" t="str">
        <f>REPLACE(D18,9,27,"")</f>
        <v>Năm 2014</v>
      </c>
      <c r="J18" s="15" t="str">
        <f>REPLACE(E18,9,27,"")</f>
        <v>Năm 2015</v>
      </c>
      <c r="K18" s="15" t="str">
        <f>REPLACE(F18,9,27,"")</f>
        <v>Năm 2016</v>
      </c>
      <c r="L18" s="15" t="str">
        <f>REPLACE(G18,9,27,"")</f>
        <v>Năm 2017</v>
      </c>
      <c r="N18" s="2" t="str">
        <f>I18</f>
        <v>Năm 2014</v>
      </c>
      <c r="O18" s="2" t="str">
        <f>J18</f>
        <v>Năm 2015</v>
      </c>
      <c r="P18" s="2" t="str">
        <f>K18</f>
        <v>Năm 2016</v>
      </c>
      <c r="Q18" s="2" t="str">
        <f>L18</f>
        <v>Năm 2017</v>
      </c>
    </row>
    <row r="19" spans="1:17" ht="15" customHeight="1" thickBot="1">
      <c r="A19" s="135" t="s">
        <v>16</v>
      </c>
      <c r="B19" s="136"/>
      <c r="C19" s="57"/>
      <c r="D19" s="63">
        <v>33289239</v>
      </c>
      <c r="E19" s="63">
        <v>33814789</v>
      </c>
      <c r="F19" s="63">
        <v>33202945</v>
      </c>
      <c r="G19" s="63">
        <v>38256958</v>
      </c>
      <c r="I19" s="16">
        <f t="shared" ref="I19:L38" si="4">REPLACE(D19,1,3,"")/1</f>
        <v>89239</v>
      </c>
      <c r="J19" s="16">
        <f t="shared" si="4"/>
        <v>14789</v>
      </c>
      <c r="K19" s="16">
        <f t="shared" si="4"/>
        <v>2945</v>
      </c>
      <c r="L19" s="16">
        <f t="shared" si="4"/>
        <v>56958</v>
      </c>
      <c r="N19" s="2">
        <f t="shared" si="3"/>
        <v>33289239</v>
      </c>
      <c r="O19" s="2">
        <f t="shared" si="3"/>
        <v>33814789</v>
      </c>
      <c r="P19" s="2">
        <f t="shared" si="3"/>
        <v>33202945</v>
      </c>
      <c r="Q19" s="2">
        <f t="shared" si="3"/>
        <v>38256958</v>
      </c>
    </row>
    <row r="20" spans="1:17" ht="61.5" customHeight="1" thickBot="1">
      <c r="A20" s="127" t="s">
        <v>17</v>
      </c>
      <c r="B20" s="128"/>
      <c r="C20" s="57"/>
      <c r="D20" s="64">
        <v>24080006</v>
      </c>
      <c r="E20" s="64">
        <v>17748332</v>
      </c>
      <c r="F20" s="64">
        <v>13537561</v>
      </c>
      <c r="G20" s="64">
        <v>13502017</v>
      </c>
      <c r="I20" s="16">
        <f t="shared" si="4"/>
        <v>80006</v>
      </c>
      <c r="J20" s="16">
        <f t="shared" si="4"/>
        <v>48332</v>
      </c>
      <c r="K20" s="16">
        <f t="shared" si="4"/>
        <v>37561</v>
      </c>
      <c r="L20" s="16">
        <f t="shared" si="4"/>
        <v>2017</v>
      </c>
      <c r="N20" s="2">
        <f t="shared" si="3"/>
        <v>24080006</v>
      </c>
      <c r="O20" s="2">
        <f t="shared" si="3"/>
        <v>17748332</v>
      </c>
      <c r="P20" s="2">
        <f t="shared" si="3"/>
        <v>13537561</v>
      </c>
      <c r="Q20" s="2">
        <f t="shared" si="3"/>
        <v>13502017</v>
      </c>
    </row>
    <row r="21" spans="1:17" ht="30" customHeight="1" thickBot="1">
      <c r="A21" s="127" t="s">
        <v>18</v>
      </c>
      <c r="B21" s="128"/>
      <c r="C21" s="57"/>
      <c r="D21" s="64">
        <v>1683875</v>
      </c>
      <c r="E21" s="64">
        <v>6099320</v>
      </c>
      <c r="F21" s="64">
        <v>5898450</v>
      </c>
      <c r="G21" s="64">
        <v>13577350</v>
      </c>
      <c r="I21" s="16">
        <f t="shared" si="4"/>
        <v>3875</v>
      </c>
      <c r="J21" s="16">
        <f t="shared" si="4"/>
        <v>9320</v>
      </c>
      <c r="K21" s="16">
        <f t="shared" si="4"/>
        <v>8450</v>
      </c>
      <c r="L21" s="16">
        <f t="shared" si="4"/>
        <v>77350</v>
      </c>
      <c r="N21" s="2">
        <f t="shared" si="3"/>
        <v>1683875</v>
      </c>
      <c r="O21" s="2">
        <f t="shared" si="3"/>
        <v>6099320</v>
      </c>
      <c r="P21" s="2">
        <f t="shared" si="3"/>
        <v>5898450</v>
      </c>
      <c r="Q21" s="2">
        <f t="shared" si="3"/>
        <v>13577350</v>
      </c>
    </row>
    <row r="22" spans="1:17" ht="30" customHeight="1" thickBot="1">
      <c r="A22" s="127" t="s">
        <v>19</v>
      </c>
      <c r="B22" s="128"/>
      <c r="C22" s="57"/>
      <c r="D22" s="64">
        <v>5018749</v>
      </c>
      <c r="E22" s="64">
        <v>8209846</v>
      </c>
      <c r="F22" s="64">
        <v>11878376</v>
      </c>
      <c r="G22" s="64">
        <v>9174883</v>
      </c>
      <c r="I22" s="16">
        <f t="shared" si="4"/>
        <v>8749</v>
      </c>
      <c r="J22" s="16">
        <f t="shared" si="4"/>
        <v>9846</v>
      </c>
      <c r="K22" s="16">
        <f t="shared" si="4"/>
        <v>78376</v>
      </c>
      <c r="L22" s="16">
        <f t="shared" si="4"/>
        <v>4883</v>
      </c>
      <c r="N22" s="2">
        <f t="shared" si="3"/>
        <v>5018749</v>
      </c>
      <c r="O22" s="2">
        <f t="shared" si="3"/>
        <v>8209846</v>
      </c>
      <c r="P22" s="2">
        <f t="shared" si="3"/>
        <v>11878376</v>
      </c>
      <c r="Q22" s="2">
        <f t="shared" si="3"/>
        <v>9174883</v>
      </c>
    </row>
    <row r="23" spans="1:17" ht="15" customHeight="1" thickBot="1">
      <c r="A23" s="127" t="s">
        <v>20</v>
      </c>
      <c r="B23" s="128"/>
      <c r="C23" s="57"/>
      <c r="D23" s="64">
        <v>1860495</v>
      </c>
      <c r="E23" s="64">
        <v>1212198</v>
      </c>
      <c r="F23" s="64">
        <v>1291226</v>
      </c>
      <c r="G23" s="64">
        <v>1645376</v>
      </c>
      <c r="I23" s="16">
        <f t="shared" si="4"/>
        <v>495</v>
      </c>
      <c r="J23" s="16">
        <f t="shared" si="4"/>
        <v>2198</v>
      </c>
      <c r="K23" s="16">
        <f t="shared" si="4"/>
        <v>1226</v>
      </c>
      <c r="L23" s="16">
        <f t="shared" si="4"/>
        <v>5376</v>
      </c>
      <c r="N23" s="2">
        <f t="shared" si="3"/>
        <v>1860495</v>
      </c>
      <c r="O23" s="2">
        <f t="shared" si="3"/>
        <v>1212198</v>
      </c>
      <c r="P23" s="2">
        <f t="shared" si="3"/>
        <v>1291226</v>
      </c>
      <c r="Q23" s="2">
        <f t="shared" si="3"/>
        <v>1645376</v>
      </c>
    </row>
    <row r="24" spans="1:17" ht="30" customHeight="1" thickBot="1">
      <c r="A24" s="127" t="s">
        <v>21</v>
      </c>
      <c r="B24" s="128"/>
      <c r="C24" s="57"/>
      <c r="D24" s="64">
        <v>646115</v>
      </c>
      <c r="E24" s="64">
        <v>545092</v>
      </c>
      <c r="F24" s="64">
        <v>597332</v>
      </c>
      <c r="G24" s="64">
        <v>357332</v>
      </c>
      <c r="I24" s="16">
        <f t="shared" si="4"/>
        <v>115</v>
      </c>
      <c r="J24" s="16">
        <f t="shared" si="4"/>
        <v>92</v>
      </c>
      <c r="K24" s="16">
        <f t="shared" si="4"/>
        <v>332</v>
      </c>
      <c r="L24" s="16">
        <f t="shared" si="4"/>
        <v>332</v>
      </c>
      <c r="N24" s="2">
        <f t="shared" si="3"/>
        <v>646115</v>
      </c>
      <c r="O24" s="2">
        <f t="shared" si="3"/>
        <v>545092</v>
      </c>
      <c r="P24" s="2">
        <f t="shared" si="3"/>
        <v>597332</v>
      </c>
      <c r="Q24" s="2">
        <f t="shared" si="3"/>
        <v>357332</v>
      </c>
    </row>
    <row r="25" spans="1:17" ht="15" customHeight="1" thickBot="1">
      <c r="A25" s="137" t="s">
        <v>22</v>
      </c>
      <c r="B25" s="138"/>
      <c r="C25" s="57"/>
      <c r="D25" s="63">
        <v>20502168</v>
      </c>
      <c r="E25" s="63">
        <v>22899818</v>
      </c>
      <c r="F25" s="63">
        <v>23550908</v>
      </c>
      <c r="G25" s="63">
        <v>23632385</v>
      </c>
      <c r="I25" s="16">
        <f t="shared" si="4"/>
        <v>2168</v>
      </c>
      <c r="J25" s="16">
        <f t="shared" si="4"/>
        <v>99818</v>
      </c>
      <c r="K25" s="16">
        <f t="shared" si="4"/>
        <v>50908</v>
      </c>
      <c r="L25" s="16">
        <f t="shared" si="4"/>
        <v>32385</v>
      </c>
      <c r="N25" s="2">
        <f t="shared" si="3"/>
        <v>20502168</v>
      </c>
      <c r="O25" s="2">
        <f t="shared" si="3"/>
        <v>22899818</v>
      </c>
      <c r="P25" s="2">
        <f t="shared" si="3"/>
        <v>23550908</v>
      </c>
      <c r="Q25" s="2">
        <f t="shared" si="3"/>
        <v>23632385</v>
      </c>
    </row>
    <row r="26" spans="1:17" ht="25.5" customHeight="1" thickBot="1">
      <c r="A26" s="127" t="s">
        <v>23</v>
      </c>
      <c r="B26" s="128"/>
      <c r="C26" s="57"/>
      <c r="D26" s="64">
        <v>19011093</v>
      </c>
      <c r="E26" s="64">
        <v>14870119</v>
      </c>
      <c r="F26" s="64">
        <v>17203070</v>
      </c>
      <c r="G26" s="64">
        <v>15395529</v>
      </c>
      <c r="I26" s="16">
        <f t="shared" si="4"/>
        <v>11093</v>
      </c>
      <c r="J26" s="16">
        <f t="shared" si="4"/>
        <v>70119</v>
      </c>
      <c r="K26" s="16">
        <f t="shared" si="4"/>
        <v>3070</v>
      </c>
      <c r="L26" s="16">
        <f t="shared" si="4"/>
        <v>95529</v>
      </c>
      <c r="N26" s="2">
        <f t="shared" si="3"/>
        <v>19011093</v>
      </c>
      <c r="O26" s="2">
        <f t="shared" si="3"/>
        <v>14870119</v>
      </c>
      <c r="P26" s="2">
        <f t="shared" si="3"/>
        <v>17203070</v>
      </c>
      <c r="Q26" s="2">
        <f t="shared" si="3"/>
        <v>15395529</v>
      </c>
    </row>
    <row r="27" spans="1:17" ht="15.75" customHeight="1" thickBot="1">
      <c r="A27" s="127" t="s">
        <v>24</v>
      </c>
      <c r="B27" s="128"/>
      <c r="C27" s="57"/>
      <c r="D27" s="65"/>
      <c r="E27" s="65"/>
      <c r="F27" s="64">
        <v>24515</v>
      </c>
      <c r="G27" s="64">
        <v>24843</v>
      </c>
      <c r="I27" s="16" t="e">
        <f t="shared" si="4"/>
        <v>#VALUE!</v>
      </c>
      <c r="J27" s="16" t="e">
        <f t="shared" si="4"/>
        <v>#VALUE!</v>
      </c>
      <c r="K27" s="16">
        <f t="shared" si="4"/>
        <v>15</v>
      </c>
      <c r="L27" s="16">
        <f t="shared" si="4"/>
        <v>43</v>
      </c>
      <c r="N27" s="2">
        <f t="shared" si="3"/>
        <v>0</v>
      </c>
      <c r="O27" s="2">
        <f t="shared" si="3"/>
        <v>0</v>
      </c>
      <c r="P27" s="2">
        <f t="shared" si="3"/>
        <v>24515</v>
      </c>
      <c r="Q27" s="2">
        <f t="shared" si="3"/>
        <v>24843</v>
      </c>
    </row>
    <row r="28" spans="1:17" ht="30" customHeight="1" thickBot="1">
      <c r="A28" s="127" t="s">
        <v>25</v>
      </c>
      <c r="B28" s="128"/>
      <c r="C28" s="57"/>
      <c r="D28" s="64">
        <v>87201</v>
      </c>
      <c r="E28" s="64">
        <v>85742</v>
      </c>
      <c r="F28" s="64">
        <v>144206</v>
      </c>
      <c r="G28" s="64">
        <v>92633</v>
      </c>
      <c r="I28" s="16">
        <f t="shared" si="4"/>
        <v>1</v>
      </c>
      <c r="J28" s="16">
        <f t="shared" si="4"/>
        <v>42</v>
      </c>
      <c r="K28" s="16">
        <f t="shared" si="4"/>
        <v>206</v>
      </c>
      <c r="L28" s="16">
        <f t="shared" si="4"/>
        <v>33</v>
      </c>
      <c r="N28" s="2">
        <f t="shared" si="3"/>
        <v>87201</v>
      </c>
      <c r="O28" s="2">
        <f t="shared" si="3"/>
        <v>85742</v>
      </c>
      <c r="P28" s="2">
        <f t="shared" si="3"/>
        <v>144206</v>
      </c>
      <c r="Q28" s="2">
        <f t="shared" si="3"/>
        <v>92633</v>
      </c>
    </row>
    <row r="29" spans="1:17" ht="15" customHeight="1" thickBot="1">
      <c r="A29" s="137" t="s">
        <v>26</v>
      </c>
      <c r="B29" s="138"/>
      <c r="C29" s="57"/>
      <c r="D29" s="63">
        <v>53791407</v>
      </c>
      <c r="E29" s="63">
        <v>56714606</v>
      </c>
      <c r="F29" s="63">
        <v>56753854</v>
      </c>
      <c r="G29" s="63">
        <v>61889343</v>
      </c>
      <c r="I29" s="16">
        <f t="shared" si="4"/>
        <v>91407</v>
      </c>
      <c r="J29" s="16">
        <f t="shared" si="4"/>
        <v>14606</v>
      </c>
      <c r="K29" s="16">
        <f t="shared" si="4"/>
        <v>53854</v>
      </c>
      <c r="L29" s="16">
        <f t="shared" si="4"/>
        <v>89343</v>
      </c>
      <c r="N29" s="2">
        <f t="shared" si="3"/>
        <v>53791407</v>
      </c>
      <c r="O29" s="2">
        <f t="shared" si="3"/>
        <v>56714606</v>
      </c>
      <c r="P29" s="2">
        <f t="shared" si="3"/>
        <v>56753854</v>
      </c>
      <c r="Q29" s="2">
        <f t="shared" si="3"/>
        <v>61889343</v>
      </c>
    </row>
    <row r="30" spans="1:17" ht="15" customHeight="1" thickBot="1">
      <c r="A30" s="137" t="s">
        <v>27</v>
      </c>
      <c r="B30" s="138"/>
      <c r="C30" s="57"/>
      <c r="D30" s="63">
        <v>16112059</v>
      </c>
      <c r="E30" s="63">
        <v>13825543</v>
      </c>
      <c r="F30" s="63">
        <v>15910006</v>
      </c>
      <c r="G30" s="63">
        <v>18617835</v>
      </c>
      <c r="I30" s="16">
        <f t="shared" si="4"/>
        <v>12059</v>
      </c>
      <c r="J30" s="16">
        <f t="shared" si="4"/>
        <v>25543</v>
      </c>
      <c r="K30" s="16">
        <f t="shared" si="4"/>
        <v>10006</v>
      </c>
      <c r="L30" s="16">
        <f t="shared" si="4"/>
        <v>17835</v>
      </c>
      <c r="N30" s="2">
        <f t="shared" si="3"/>
        <v>16112059</v>
      </c>
      <c r="O30" s="2">
        <f t="shared" si="3"/>
        <v>13825543</v>
      </c>
      <c r="P30" s="2">
        <f t="shared" si="3"/>
        <v>15910006</v>
      </c>
      <c r="Q30" s="2">
        <f t="shared" si="3"/>
        <v>18617835</v>
      </c>
    </row>
    <row r="31" spans="1:17" ht="15" customHeight="1" thickBot="1">
      <c r="A31" s="127" t="s">
        <v>28</v>
      </c>
      <c r="B31" s="128"/>
      <c r="C31" s="57"/>
      <c r="D31" s="64">
        <v>10611728</v>
      </c>
      <c r="E31" s="64">
        <v>9002417</v>
      </c>
      <c r="F31" s="64">
        <v>9182557</v>
      </c>
      <c r="G31" s="64">
        <v>10911814</v>
      </c>
      <c r="I31" s="16">
        <f t="shared" si="4"/>
        <v>11728</v>
      </c>
      <c r="J31" s="16">
        <f t="shared" si="4"/>
        <v>2417</v>
      </c>
      <c r="K31" s="16">
        <f t="shared" si="4"/>
        <v>2557</v>
      </c>
      <c r="L31" s="16">
        <f t="shared" si="4"/>
        <v>11814</v>
      </c>
      <c r="N31" s="2">
        <f t="shared" si="3"/>
        <v>10611728</v>
      </c>
      <c r="O31" s="2">
        <f t="shared" si="3"/>
        <v>9002417</v>
      </c>
      <c r="P31" s="2">
        <f t="shared" si="3"/>
        <v>9182557</v>
      </c>
      <c r="Q31" s="2">
        <f t="shared" si="3"/>
        <v>10911814</v>
      </c>
    </row>
    <row r="32" spans="1:17" ht="15.75" customHeight="1" thickBot="1">
      <c r="A32" s="127" t="s">
        <v>29</v>
      </c>
      <c r="B32" s="128"/>
      <c r="C32" s="57"/>
      <c r="D32" s="64">
        <v>5500331</v>
      </c>
      <c r="E32" s="64">
        <v>4823127</v>
      </c>
      <c r="F32" s="64">
        <v>6727449</v>
      </c>
      <c r="G32" s="64">
        <v>7706021</v>
      </c>
      <c r="I32" s="16">
        <f t="shared" si="4"/>
        <v>331</v>
      </c>
      <c r="J32" s="16">
        <f t="shared" si="4"/>
        <v>3127</v>
      </c>
      <c r="K32" s="16">
        <f t="shared" si="4"/>
        <v>7449</v>
      </c>
      <c r="L32" s="16">
        <f t="shared" si="4"/>
        <v>6021</v>
      </c>
      <c r="N32" s="2">
        <f t="shared" si="3"/>
        <v>5500331</v>
      </c>
      <c r="O32" s="2">
        <f t="shared" si="3"/>
        <v>4823127</v>
      </c>
      <c r="P32" s="2">
        <f t="shared" si="3"/>
        <v>6727449</v>
      </c>
      <c r="Q32" s="2">
        <f t="shared" si="3"/>
        <v>7706021</v>
      </c>
    </row>
    <row r="33" spans="1:18" ht="15" customHeight="1" thickBot="1">
      <c r="A33" s="137" t="s">
        <v>30</v>
      </c>
      <c r="B33" s="138"/>
      <c r="C33" s="57"/>
      <c r="D33" s="63">
        <v>35981405</v>
      </c>
      <c r="E33" s="63">
        <v>42889063</v>
      </c>
      <c r="F33" s="63">
        <v>40843848</v>
      </c>
      <c r="G33" s="63">
        <v>43271509</v>
      </c>
      <c r="I33" s="16">
        <f t="shared" si="4"/>
        <v>81405</v>
      </c>
      <c r="J33" s="16">
        <f t="shared" si="4"/>
        <v>89063</v>
      </c>
      <c r="K33" s="16">
        <f t="shared" si="4"/>
        <v>43848</v>
      </c>
      <c r="L33" s="16">
        <f t="shared" si="4"/>
        <v>71509</v>
      </c>
      <c r="N33" s="2">
        <f t="shared" si="3"/>
        <v>35981405</v>
      </c>
      <c r="O33" s="2">
        <f t="shared" si="3"/>
        <v>42889063</v>
      </c>
      <c r="P33" s="2">
        <f t="shared" si="3"/>
        <v>40843848</v>
      </c>
      <c r="Q33" s="2">
        <f t="shared" si="3"/>
        <v>43271509</v>
      </c>
      <c r="R33" s="16"/>
    </row>
    <row r="34" spans="1:18" ht="30" customHeight="1" thickBot="1">
      <c r="A34" s="127" t="s">
        <v>31</v>
      </c>
      <c r="B34" s="128"/>
      <c r="C34" s="57"/>
      <c r="D34" s="64">
        <v>18950000</v>
      </c>
      <c r="E34" s="64">
        <v>18950000</v>
      </c>
      <c r="F34" s="64">
        <v>19139500</v>
      </c>
      <c r="G34" s="64">
        <v>19139500</v>
      </c>
      <c r="I34" s="16">
        <f t="shared" si="4"/>
        <v>50000</v>
      </c>
      <c r="J34" s="16">
        <f t="shared" si="4"/>
        <v>50000</v>
      </c>
      <c r="K34" s="16">
        <f t="shared" si="4"/>
        <v>39500</v>
      </c>
      <c r="L34" s="16">
        <f t="shared" si="4"/>
        <v>39500</v>
      </c>
      <c r="N34" s="2">
        <f t="shared" si="3"/>
        <v>18950000</v>
      </c>
      <c r="O34" s="2">
        <f t="shared" si="3"/>
        <v>18950000</v>
      </c>
      <c r="P34" s="2">
        <f t="shared" si="3"/>
        <v>19139500</v>
      </c>
      <c r="Q34" s="2">
        <f t="shared" si="3"/>
        <v>19139500</v>
      </c>
    </row>
    <row r="35" spans="1:18" ht="30" customHeight="1" thickBot="1">
      <c r="A35" s="127" t="s">
        <v>32</v>
      </c>
      <c r="B35" s="128"/>
      <c r="C35" s="57"/>
      <c r="D35" s="64">
        <v>1217</v>
      </c>
      <c r="E35" s="65">
        <v>422</v>
      </c>
      <c r="F35" s="64">
        <v>189747</v>
      </c>
      <c r="G35" s="64">
        <v>189747</v>
      </c>
      <c r="I35" s="16">
        <f t="shared" si="4"/>
        <v>7</v>
      </c>
      <c r="J35" s="16" t="e">
        <f t="shared" si="4"/>
        <v>#VALUE!</v>
      </c>
      <c r="K35" s="16">
        <f t="shared" si="4"/>
        <v>747</v>
      </c>
      <c r="L35" s="16">
        <f t="shared" si="4"/>
        <v>747</v>
      </c>
      <c r="N35" s="2">
        <f t="shared" si="3"/>
        <v>1217</v>
      </c>
      <c r="O35" s="2">
        <f t="shared" si="3"/>
        <v>422</v>
      </c>
      <c r="P35" s="2">
        <f t="shared" si="3"/>
        <v>189747</v>
      </c>
      <c r="Q35" s="2">
        <f t="shared" si="3"/>
        <v>189747</v>
      </c>
    </row>
    <row r="36" spans="1:18" ht="37.5" customHeight="1" thickBot="1">
      <c r="A36" s="127" t="s">
        <v>33</v>
      </c>
      <c r="B36" s="128"/>
      <c r="C36" s="57"/>
      <c r="D36" s="64">
        <v>5144152</v>
      </c>
      <c r="E36" s="64">
        <v>10251053</v>
      </c>
      <c r="F36" s="64">
        <v>6157505</v>
      </c>
      <c r="G36" s="64">
        <v>7089032</v>
      </c>
      <c r="I36" s="16">
        <f t="shared" si="4"/>
        <v>4152</v>
      </c>
      <c r="J36" s="16">
        <f t="shared" si="4"/>
        <v>51053</v>
      </c>
      <c r="K36" s="16">
        <f t="shared" si="4"/>
        <v>7505</v>
      </c>
      <c r="L36" s="16">
        <f t="shared" si="4"/>
        <v>9032</v>
      </c>
      <c r="N36" s="2">
        <f t="shared" si="3"/>
        <v>5144152</v>
      </c>
      <c r="O36" s="2">
        <f t="shared" si="3"/>
        <v>10251053</v>
      </c>
      <c r="P36" s="2">
        <f t="shared" si="3"/>
        <v>6157505</v>
      </c>
      <c r="Q36" s="2">
        <f t="shared" si="3"/>
        <v>7089032</v>
      </c>
    </row>
    <row r="37" spans="1:18" ht="30" customHeight="1" thickBot="1">
      <c r="A37" s="137" t="s">
        <v>34</v>
      </c>
      <c r="B37" s="138"/>
      <c r="C37" s="57"/>
      <c r="D37" s="63">
        <v>1697944</v>
      </c>
      <c r="E37" s="66"/>
      <c r="F37" s="66"/>
      <c r="G37" s="66"/>
      <c r="I37" s="16">
        <f t="shared" si="4"/>
        <v>7944</v>
      </c>
      <c r="J37" s="16" t="e">
        <f t="shared" si="4"/>
        <v>#VALUE!</v>
      </c>
      <c r="K37" s="16" t="e">
        <f t="shared" si="4"/>
        <v>#VALUE!</v>
      </c>
      <c r="L37" s="16" t="e">
        <f t="shared" si="4"/>
        <v>#VALUE!</v>
      </c>
      <c r="N37" s="2">
        <f t="shared" si="3"/>
        <v>1697944</v>
      </c>
      <c r="O37" s="2">
        <f t="shared" si="3"/>
        <v>0</v>
      </c>
      <c r="P37" s="2">
        <f t="shared" si="3"/>
        <v>0</v>
      </c>
      <c r="Q37" s="2">
        <f t="shared" si="3"/>
        <v>0</v>
      </c>
    </row>
    <row r="38" spans="1:18" ht="30" customHeight="1" thickBot="1">
      <c r="A38" s="137" t="s">
        <v>35</v>
      </c>
      <c r="B38" s="138"/>
      <c r="C38" s="57"/>
      <c r="D38" s="63">
        <v>53791407</v>
      </c>
      <c r="E38" s="63">
        <v>56714606</v>
      </c>
      <c r="F38" s="63">
        <v>56753854</v>
      </c>
      <c r="G38" s="63">
        <v>61889343</v>
      </c>
      <c r="I38" s="16">
        <f t="shared" si="4"/>
        <v>91407</v>
      </c>
      <c r="J38" s="16">
        <f t="shared" si="4"/>
        <v>14606</v>
      </c>
      <c r="K38" s="16">
        <f t="shared" si="4"/>
        <v>53854</v>
      </c>
      <c r="L38" s="16">
        <f t="shared" si="4"/>
        <v>89343</v>
      </c>
      <c r="N38" s="2">
        <f t="shared" si="3"/>
        <v>53791407</v>
      </c>
      <c r="O38" s="2">
        <f t="shared" si="3"/>
        <v>56714606</v>
      </c>
      <c r="P38" s="2">
        <f t="shared" si="3"/>
        <v>56753854</v>
      </c>
      <c r="Q38" s="2">
        <f t="shared" si="3"/>
        <v>61889343</v>
      </c>
    </row>
    <row r="39" spans="1:18">
      <c r="A39" t="s">
        <v>1630</v>
      </c>
      <c r="B39"/>
      <c r="C39"/>
      <c r="D39"/>
      <c r="E39"/>
      <c r="F39"/>
      <c r="G39"/>
    </row>
  </sheetData>
  <mergeCells count="37">
    <mergeCell ref="A38:B38"/>
    <mergeCell ref="A32:B32"/>
    <mergeCell ref="A33:B33"/>
    <mergeCell ref="A34:B34"/>
    <mergeCell ref="A35:B35"/>
    <mergeCell ref="A36:B36"/>
    <mergeCell ref="A37:B37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G17"/>
    <mergeCell ref="A18:C18"/>
    <mergeCell ref="A7:B7"/>
    <mergeCell ref="A1:C2"/>
    <mergeCell ref="A3:B3"/>
    <mergeCell ref="A4:B4"/>
    <mergeCell ref="A5:B5"/>
    <mergeCell ref="A6:B6"/>
  </mergeCells>
  <pageMargins left="0.7" right="0.7" top="0.75" bottom="0.75" header="0.3" footer="0.3"/>
  <pageSetup orientation="portrait" horizontalDpi="30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507"/>
  <sheetViews>
    <sheetView topLeftCell="A1504" workbookViewId="0"/>
  </sheetViews>
  <sheetFormatPr defaultColWidth="8.85546875" defaultRowHeight="15"/>
  <cols>
    <col min="1" max="1" width="5.42578125" bestFit="1" customWidth="1"/>
    <col min="3" max="5" width="6.140625" bestFit="1" customWidth="1"/>
    <col min="6" max="6" width="7.140625" bestFit="1" customWidth="1"/>
    <col min="7" max="7" width="8.42578125" bestFit="1" customWidth="1"/>
    <col min="8" max="8" width="6.140625" bestFit="1" customWidth="1"/>
    <col min="9" max="9" width="8.42578125" bestFit="1" customWidth="1"/>
    <col min="10" max="10" width="6.140625" bestFit="1" customWidth="1"/>
    <col min="11" max="11" width="7.140625" customWidth="1"/>
    <col min="12" max="12" width="6.140625" bestFit="1" customWidth="1"/>
    <col min="13" max="13" width="7.140625" customWidth="1"/>
    <col min="14" max="14" width="5.7109375" bestFit="1" customWidth="1"/>
    <col min="15" max="15" width="6.42578125" bestFit="1" customWidth="1"/>
    <col min="16" max="16" width="8.42578125" bestFit="1" customWidth="1"/>
    <col min="17" max="17" width="6.140625" bestFit="1" customWidth="1"/>
    <col min="18" max="18" width="8.42578125" bestFit="1" customWidth="1"/>
    <col min="19" max="19" width="6.140625" bestFit="1" customWidth="1"/>
    <col min="20" max="20" width="8.42578125" bestFit="1" customWidth="1"/>
    <col min="21" max="21" width="9.42578125" bestFit="1" customWidth="1"/>
    <col min="22" max="24" width="6.140625" bestFit="1" customWidth="1"/>
    <col min="25" max="26" width="7.140625" customWidth="1"/>
  </cols>
  <sheetData>
    <row r="1" spans="1:26">
      <c r="A1" t="s">
        <v>830</v>
      </c>
      <c r="C1" t="s">
        <v>765</v>
      </c>
      <c r="D1" t="s">
        <v>765</v>
      </c>
      <c r="E1" t="s">
        <v>765</v>
      </c>
      <c r="F1" t="s">
        <v>831</v>
      </c>
      <c r="L1" t="s">
        <v>765</v>
      </c>
      <c r="M1" t="s">
        <v>581</v>
      </c>
      <c r="N1" t="s">
        <v>768</v>
      </c>
      <c r="O1" t="s">
        <v>833</v>
      </c>
      <c r="U1" t="s">
        <v>834</v>
      </c>
      <c r="V1" t="s">
        <v>823</v>
      </c>
      <c r="W1" t="s">
        <v>825</v>
      </c>
      <c r="X1" t="s">
        <v>827</v>
      </c>
      <c r="Y1" t="s">
        <v>828</v>
      </c>
      <c r="Z1" t="s">
        <v>828</v>
      </c>
    </row>
    <row r="2" spans="1:26">
      <c r="C2" t="s">
        <v>46</v>
      </c>
      <c r="D2" t="s">
        <v>580</v>
      </c>
      <c r="E2" t="s">
        <v>47</v>
      </c>
      <c r="F2" t="s">
        <v>835</v>
      </c>
      <c r="G2" t="s">
        <v>829</v>
      </c>
      <c r="H2" t="s">
        <v>836</v>
      </c>
      <c r="I2" t="s">
        <v>837</v>
      </c>
      <c r="J2" t="s">
        <v>838</v>
      </c>
      <c r="K2" t="s">
        <v>839</v>
      </c>
      <c r="L2" t="s">
        <v>832</v>
      </c>
      <c r="M2" t="s">
        <v>832</v>
      </c>
      <c r="O2" t="s">
        <v>838</v>
      </c>
      <c r="P2" t="s">
        <v>839</v>
      </c>
      <c r="Q2" t="s">
        <v>836</v>
      </c>
      <c r="R2" t="s">
        <v>837</v>
      </c>
      <c r="S2" t="s">
        <v>835</v>
      </c>
      <c r="T2" t="s">
        <v>829</v>
      </c>
      <c r="V2" t="s">
        <v>824</v>
      </c>
      <c r="W2" t="s">
        <v>826</v>
      </c>
      <c r="X2" t="s">
        <v>826</v>
      </c>
      <c r="Y2" t="s">
        <v>766</v>
      </c>
      <c r="Z2" t="s">
        <v>767</v>
      </c>
    </row>
    <row r="3" spans="1:26">
      <c r="A3" t="s">
        <v>622</v>
      </c>
      <c r="C3">
        <v>7.09</v>
      </c>
      <c r="D3">
        <v>6.63</v>
      </c>
      <c r="E3">
        <v>6.17</v>
      </c>
      <c r="F3">
        <v>6.98</v>
      </c>
      <c r="G3" s="16">
        <v>171450</v>
      </c>
      <c r="H3">
        <v>6.99</v>
      </c>
      <c r="I3" s="16">
        <v>50180</v>
      </c>
      <c r="J3">
        <v>7</v>
      </c>
      <c r="K3" s="16">
        <v>21990</v>
      </c>
      <c r="L3">
        <v>7.01</v>
      </c>
      <c r="M3" s="16">
        <v>20340</v>
      </c>
      <c r="N3">
        <v>0.38</v>
      </c>
      <c r="O3">
        <v>7.01</v>
      </c>
      <c r="P3" s="16">
        <v>134140</v>
      </c>
      <c r="Q3">
        <v>7.02</v>
      </c>
      <c r="R3" s="16">
        <v>12210</v>
      </c>
      <c r="S3">
        <v>7.03</v>
      </c>
      <c r="T3" s="16">
        <v>80430</v>
      </c>
      <c r="U3" s="16">
        <v>10677150</v>
      </c>
      <c r="V3">
        <v>6.6</v>
      </c>
      <c r="W3">
        <v>7.05</v>
      </c>
      <c r="X3">
        <v>6.6</v>
      </c>
      <c r="Y3" s="16">
        <v>91100</v>
      </c>
      <c r="Z3" s="16">
        <v>30100</v>
      </c>
    </row>
    <row r="4" spans="1:26">
      <c r="A4" t="s">
        <v>692</v>
      </c>
      <c r="C4">
        <v>6.15</v>
      </c>
      <c r="D4">
        <v>5.75</v>
      </c>
      <c r="E4">
        <v>5.35</v>
      </c>
      <c r="F4">
        <v>5.93</v>
      </c>
      <c r="G4" s="16">
        <v>31130</v>
      </c>
      <c r="H4">
        <v>5.94</v>
      </c>
      <c r="I4" s="16">
        <v>88320</v>
      </c>
      <c r="J4">
        <v>5.95</v>
      </c>
      <c r="K4" s="16">
        <v>11490</v>
      </c>
      <c r="L4">
        <v>5.95</v>
      </c>
      <c r="M4" s="16">
        <v>62860</v>
      </c>
      <c r="N4">
        <v>0.2</v>
      </c>
      <c r="O4">
        <v>5.96</v>
      </c>
      <c r="P4" s="16">
        <v>33180</v>
      </c>
      <c r="Q4">
        <v>5.97</v>
      </c>
      <c r="R4" s="16">
        <v>198090</v>
      </c>
      <c r="S4">
        <v>5.98</v>
      </c>
      <c r="T4" s="16">
        <v>60140</v>
      </c>
      <c r="U4" s="16">
        <v>8158510</v>
      </c>
      <c r="V4">
        <v>5.89</v>
      </c>
      <c r="W4">
        <v>5.97</v>
      </c>
      <c r="X4">
        <v>5.85</v>
      </c>
      <c r="Y4" s="16">
        <v>119080</v>
      </c>
      <c r="Z4" s="16">
        <v>26910</v>
      </c>
    </row>
    <row r="5" spans="1:26">
      <c r="A5" t="s">
        <v>723</v>
      </c>
      <c r="C5">
        <v>24.05</v>
      </c>
      <c r="D5">
        <v>22.5</v>
      </c>
      <c r="E5">
        <v>20.95</v>
      </c>
      <c r="F5">
        <v>22.95</v>
      </c>
      <c r="G5" s="16">
        <v>100</v>
      </c>
      <c r="H5">
        <v>23</v>
      </c>
      <c r="I5" s="16">
        <v>208640</v>
      </c>
      <c r="J5">
        <v>23.05</v>
      </c>
      <c r="K5" s="16">
        <v>53490</v>
      </c>
      <c r="L5">
        <v>23.1</v>
      </c>
      <c r="M5" s="16">
        <v>31140</v>
      </c>
      <c r="N5">
        <v>0.6</v>
      </c>
      <c r="O5">
        <v>23.1</v>
      </c>
      <c r="P5" s="16">
        <v>17480</v>
      </c>
      <c r="Q5">
        <v>23.15</v>
      </c>
      <c r="R5" s="16">
        <v>44460</v>
      </c>
      <c r="S5">
        <v>23.2</v>
      </c>
      <c r="T5" s="16">
        <v>190660</v>
      </c>
      <c r="U5" s="16">
        <v>4518370</v>
      </c>
      <c r="V5">
        <v>22.65</v>
      </c>
      <c r="W5">
        <v>23.15</v>
      </c>
      <c r="X5">
        <v>22.45</v>
      </c>
      <c r="Y5" s="16"/>
      <c r="Z5" s="16"/>
    </row>
    <row r="6" spans="1:26">
      <c r="A6" t="s">
        <v>96</v>
      </c>
      <c r="C6">
        <v>26.75</v>
      </c>
      <c r="D6">
        <v>25</v>
      </c>
      <c r="E6">
        <v>23.25</v>
      </c>
      <c r="F6">
        <v>26.55</v>
      </c>
      <c r="G6" s="16">
        <v>14940</v>
      </c>
      <c r="H6">
        <v>26.6</v>
      </c>
      <c r="I6" s="16">
        <v>18890</v>
      </c>
      <c r="J6">
        <v>26.65</v>
      </c>
      <c r="K6" s="16">
        <v>25220</v>
      </c>
      <c r="L6">
        <v>26.65</v>
      </c>
      <c r="M6" s="16">
        <v>140</v>
      </c>
      <c r="N6">
        <v>1.65</v>
      </c>
      <c r="O6">
        <v>26.7</v>
      </c>
      <c r="P6" s="16">
        <v>182340</v>
      </c>
      <c r="Q6">
        <v>26.75</v>
      </c>
      <c r="R6" s="16">
        <v>717930</v>
      </c>
      <c r="T6" s="16"/>
      <c r="U6" s="16">
        <v>4189100</v>
      </c>
      <c r="V6">
        <v>25.6</v>
      </c>
      <c r="W6">
        <v>26.75</v>
      </c>
      <c r="X6">
        <v>25.3</v>
      </c>
      <c r="Y6" s="16">
        <v>504460</v>
      </c>
      <c r="Z6" s="16">
        <v>77800</v>
      </c>
    </row>
    <row r="7" spans="1:26">
      <c r="A7" t="s">
        <v>1427</v>
      </c>
      <c r="C7">
        <v>28</v>
      </c>
      <c r="D7">
        <v>26.2</v>
      </c>
      <c r="E7">
        <v>24.4</v>
      </c>
      <c r="F7">
        <v>26</v>
      </c>
      <c r="G7" s="16">
        <v>52530</v>
      </c>
      <c r="H7">
        <v>26.05</v>
      </c>
      <c r="I7" s="16">
        <v>2000</v>
      </c>
      <c r="J7">
        <v>26.1</v>
      </c>
      <c r="K7" s="16">
        <v>6730</v>
      </c>
      <c r="L7">
        <v>26.1</v>
      </c>
      <c r="M7" s="16">
        <v>50060</v>
      </c>
      <c r="N7">
        <v>-0.1</v>
      </c>
      <c r="O7">
        <v>26.15</v>
      </c>
      <c r="P7" s="16">
        <v>7300</v>
      </c>
      <c r="Q7">
        <v>26.2</v>
      </c>
      <c r="R7" s="16">
        <v>53010</v>
      </c>
      <c r="S7">
        <v>26.25</v>
      </c>
      <c r="T7" s="16">
        <v>21510</v>
      </c>
      <c r="U7" s="16">
        <v>4177590</v>
      </c>
      <c r="V7">
        <v>26.2</v>
      </c>
      <c r="W7">
        <v>26.35</v>
      </c>
      <c r="X7">
        <v>25.2</v>
      </c>
      <c r="Y7" s="16"/>
      <c r="Z7" s="16"/>
    </row>
    <row r="8" spans="1:26">
      <c r="A8" t="s">
        <v>731</v>
      </c>
      <c r="C8">
        <v>13.35</v>
      </c>
      <c r="D8">
        <v>12.5</v>
      </c>
      <c r="E8">
        <v>11.65</v>
      </c>
      <c r="F8">
        <v>12.65</v>
      </c>
      <c r="G8" s="16">
        <v>62500</v>
      </c>
      <c r="H8">
        <v>12.7</v>
      </c>
      <c r="I8" s="16">
        <v>66090</v>
      </c>
      <c r="J8">
        <v>12.75</v>
      </c>
      <c r="K8" s="16">
        <v>1890</v>
      </c>
      <c r="L8">
        <v>12.8</v>
      </c>
      <c r="M8" s="16">
        <v>1000</v>
      </c>
      <c r="N8">
        <v>0.3</v>
      </c>
      <c r="O8">
        <v>12.8</v>
      </c>
      <c r="P8" s="16">
        <v>56550</v>
      </c>
      <c r="Q8">
        <v>12.85</v>
      </c>
      <c r="R8" s="16">
        <v>63900</v>
      </c>
      <c r="S8">
        <v>12.9</v>
      </c>
      <c r="T8" s="16">
        <v>72320</v>
      </c>
      <c r="U8" s="16">
        <v>3706510</v>
      </c>
      <c r="V8">
        <v>12.45</v>
      </c>
      <c r="W8">
        <v>13</v>
      </c>
      <c r="X8">
        <v>12.45</v>
      </c>
      <c r="Y8" s="16"/>
      <c r="Z8" s="16"/>
    </row>
    <row r="9" spans="1:26">
      <c r="A9" t="s">
        <v>777</v>
      </c>
      <c r="C9">
        <v>16.350000000000001</v>
      </c>
      <c r="D9">
        <v>15.3</v>
      </c>
      <c r="E9">
        <v>14.25</v>
      </c>
      <c r="F9">
        <v>15.75</v>
      </c>
      <c r="G9" s="16">
        <v>12500</v>
      </c>
      <c r="H9">
        <v>15.8</v>
      </c>
      <c r="I9" s="16">
        <v>15000</v>
      </c>
      <c r="J9">
        <v>15.85</v>
      </c>
      <c r="K9" s="16">
        <v>15380</v>
      </c>
      <c r="L9">
        <v>15.85</v>
      </c>
      <c r="M9" s="16">
        <v>400</v>
      </c>
      <c r="N9">
        <v>0.55000000000000004</v>
      </c>
      <c r="O9">
        <v>15.95</v>
      </c>
      <c r="P9" s="16">
        <v>12600</v>
      </c>
      <c r="Q9">
        <v>16</v>
      </c>
      <c r="R9" s="16">
        <v>80420</v>
      </c>
      <c r="S9">
        <v>16.05</v>
      </c>
      <c r="T9" s="16">
        <v>11000</v>
      </c>
      <c r="U9" s="16">
        <v>3415210</v>
      </c>
      <c r="V9">
        <v>15</v>
      </c>
      <c r="W9">
        <v>16.149999999999999</v>
      </c>
      <c r="X9">
        <v>15</v>
      </c>
      <c r="Y9" s="16"/>
      <c r="Z9" s="16">
        <v>20000</v>
      </c>
    </row>
    <row r="10" spans="1:26">
      <c r="A10" t="s">
        <v>576</v>
      </c>
      <c r="C10">
        <v>18.399999999999999</v>
      </c>
      <c r="D10">
        <v>16.8</v>
      </c>
      <c r="E10">
        <v>15.2</v>
      </c>
      <c r="F10">
        <v>17</v>
      </c>
      <c r="G10" s="16">
        <v>114400</v>
      </c>
      <c r="H10">
        <v>17.100000000000001</v>
      </c>
      <c r="I10" s="16">
        <v>150400</v>
      </c>
      <c r="J10">
        <v>17.2</v>
      </c>
      <c r="K10" s="16">
        <v>153000</v>
      </c>
      <c r="L10">
        <v>17.3</v>
      </c>
      <c r="M10" s="16">
        <v>12000</v>
      </c>
      <c r="N10">
        <v>0.5</v>
      </c>
      <c r="O10">
        <v>17.3</v>
      </c>
      <c r="P10" s="16">
        <v>28700</v>
      </c>
      <c r="Q10">
        <v>17.399999999999999</v>
      </c>
      <c r="R10" s="16">
        <v>229200</v>
      </c>
      <c r="S10">
        <v>17.5</v>
      </c>
      <c r="T10" s="16">
        <v>320000</v>
      </c>
      <c r="U10" s="16">
        <v>3051700</v>
      </c>
      <c r="V10">
        <v>16.8</v>
      </c>
      <c r="W10">
        <v>17.5</v>
      </c>
      <c r="X10">
        <v>16.8</v>
      </c>
      <c r="Y10" s="16">
        <v>102500</v>
      </c>
      <c r="Z10" s="16"/>
    </row>
    <row r="11" spans="1:26">
      <c r="A11" t="s">
        <v>1430</v>
      </c>
      <c r="C11">
        <v>16.3</v>
      </c>
      <c r="D11">
        <v>14.2</v>
      </c>
      <c r="E11">
        <v>12.1</v>
      </c>
      <c r="F11">
        <v>12.8</v>
      </c>
      <c r="G11" s="16">
        <v>1800</v>
      </c>
      <c r="H11">
        <v>12.9</v>
      </c>
      <c r="I11" s="16">
        <v>1000</v>
      </c>
      <c r="J11">
        <v>13</v>
      </c>
      <c r="K11" s="16">
        <v>1000</v>
      </c>
      <c r="L11">
        <v>14.1</v>
      </c>
      <c r="M11" s="16">
        <v>100100</v>
      </c>
      <c r="N11">
        <v>-0.1</v>
      </c>
      <c r="O11">
        <v>14</v>
      </c>
      <c r="P11" s="16">
        <v>8600</v>
      </c>
      <c r="Q11">
        <v>14.1</v>
      </c>
      <c r="R11" s="16">
        <v>33500</v>
      </c>
      <c r="S11">
        <v>14.2</v>
      </c>
      <c r="T11" s="16">
        <v>30500</v>
      </c>
      <c r="U11" s="16">
        <v>2977300</v>
      </c>
      <c r="V11">
        <v>14.4</v>
      </c>
      <c r="W11">
        <v>14.6</v>
      </c>
      <c r="X11">
        <v>12.1</v>
      </c>
      <c r="Y11" s="16">
        <v>7400</v>
      </c>
      <c r="Z11" s="16"/>
    </row>
    <row r="12" spans="1:26">
      <c r="A12" t="s">
        <v>583</v>
      </c>
      <c r="C12">
        <v>38.200000000000003</v>
      </c>
      <c r="D12">
        <v>34.799999999999997</v>
      </c>
      <c r="E12">
        <v>31.4</v>
      </c>
      <c r="F12">
        <v>35.5</v>
      </c>
      <c r="G12" s="16">
        <v>52600</v>
      </c>
      <c r="H12">
        <v>35.6</v>
      </c>
      <c r="I12" s="16">
        <v>55000</v>
      </c>
      <c r="J12">
        <v>35.700000000000003</v>
      </c>
      <c r="K12" s="16">
        <v>45100</v>
      </c>
      <c r="L12">
        <v>35.799999999999997</v>
      </c>
      <c r="M12" s="16">
        <v>1900</v>
      </c>
      <c r="N12">
        <v>1</v>
      </c>
      <c r="O12">
        <v>35.799999999999997</v>
      </c>
      <c r="P12" s="16">
        <v>63900</v>
      </c>
      <c r="Q12">
        <v>35.9</v>
      </c>
      <c r="R12" s="16">
        <v>83900</v>
      </c>
      <c r="S12">
        <v>36</v>
      </c>
      <c r="T12" s="16">
        <v>316200</v>
      </c>
      <c r="U12" s="16">
        <v>2907200</v>
      </c>
      <c r="V12">
        <v>35</v>
      </c>
      <c r="W12">
        <v>35.799999999999997</v>
      </c>
      <c r="X12">
        <v>34.9</v>
      </c>
      <c r="Y12" s="16"/>
      <c r="Z12" s="16"/>
    </row>
    <row r="13" spans="1:26">
      <c r="A13" t="s">
        <v>778</v>
      </c>
      <c r="C13">
        <v>39.049999999999997</v>
      </c>
      <c r="D13">
        <v>36.5</v>
      </c>
      <c r="E13">
        <v>33.950000000000003</v>
      </c>
      <c r="F13">
        <v>36.950000000000003</v>
      </c>
      <c r="G13" s="16">
        <v>30000</v>
      </c>
      <c r="H13">
        <v>37</v>
      </c>
      <c r="I13" s="16">
        <v>39660</v>
      </c>
      <c r="J13">
        <v>37.049999999999997</v>
      </c>
      <c r="K13" s="16">
        <v>16620</v>
      </c>
      <c r="L13">
        <v>37.1</v>
      </c>
      <c r="M13" s="16">
        <v>1650</v>
      </c>
      <c r="N13">
        <v>0.6</v>
      </c>
      <c r="O13">
        <v>37.1</v>
      </c>
      <c r="P13" s="16">
        <v>140</v>
      </c>
      <c r="Q13">
        <v>37.15</v>
      </c>
      <c r="R13" s="16">
        <v>28780</v>
      </c>
      <c r="S13">
        <v>37.200000000000003</v>
      </c>
      <c r="T13" s="16">
        <v>91210</v>
      </c>
      <c r="U13" s="16">
        <v>2558150</v>
      </c>
      <c r="V13">
        <v>36.75</v>
      </c>
      <c r="W13">
        <v>37.299999999999997</v>
      </c>
      <c r="X13">
        <v>36.35</v>
      </c>
      <c r="Y13" s="16">
        <v>239010</v>
      </c>
      <c r="Z13" s="16">
        <v>44110</v>
      </c>
    </row>
    <row r="14" spans="1:26">
      <c r="A14" t="s">
        <v>616</v>
      </c>
      <c r="C14">
        <v>24.6</v>
      </c>
      <c r="D14">
        <v>23</v>
      </c>
      <c r="E14">
        <v>21.4</v>
      </c>
      <c r="F14">
        <v>23.5</v>
      </c>
      <c r="G14" s="16">
        <v>161990</v>
      </c>
      <c r="H14">
        <v>23.55</v>
      </c>
      <c r="I14" s="16">
        <v>12780</v>
      </c>
      <c r="J14">
        <v>23.6</v>
      </c>
      <c r="K14" s="16">
        <v>7210</v>
      </c>
      <c r="L14">
        <v>23.6</v>
      </c>
      <c r="M14" s="16">
        <v>1000</v>
      </c>
      <c r="N14">
        <v>0.6</v>
      </c>
      <c r="O14">
        <v>23.65</v>
      </c>
      <c r="P14" s="16">
        <v>17670</v>
      </c>
      <c r="Q14">
        <v>23.7</v>
      </c>
      <c r="R14" s="16">
        <v>38980</v>
      </c>
      <c r="S14">
        <v>23.75</v>
      </c>
      <c r="T14" s="16">
        <v>15500</v>
      </c>
      <c r="U14" s="16">
        <v>2264300</v>
      </c>
      <c r="V14">
        <v>23.3</v>
      </c>
      <c r="W14">
        <v>23.65</v>
      </c>
      <c r="X14">
        <v>22.95</v>
      </c>
      <c r="Y14" s="16">
        <v>3500</v>
      </c>
      <c r="Z14" s="16"/>
    </row>
    <row r="15" spans="1:26">
      <c r="A15" t="s">
        <v>589</v>
      </c>
      <c r="C15">
        <v>5.9</v>
      </c>
      <c r="D15">
        <v>5.4</v>
      </c>
      <c r="E15">
        <v>4.9000000000000004</v>
      </c>
      <c r="F15">
        <v>5.5</v>
      </c>
      <c r="G15" s="16">
        <v>272600</v>
      </c>
      <c r="H15">
        <v>5.6</v>
      </c>
      <c r="I15" s="16">
        <v>257700</v>
      </c>
      <c r="J15">
        <v>5.7</v>
      </c>
      <c r="K15" s="16">
        <v>135100</v>
      </c>
      <c r="L15">
        <v>5.8</v>
      </c>
      <c r="M15" s="16">
        <v>105600</v>
      </c>
      <c r="N15">
        <v>0.4</v>
      </c>
      <c r="O15">
        <v>5.8</v>
      </c>
      <c r="P15" s="16">
        <v>196600</v>
      </c>
      <c r="Q15">
        <v>5.9</v>
      </c>
      <c r="R15" s="16">
        <v>697400</v>
      </c>
      <c r="T15" s="16"/>
      <c r="U15" s="16">
        <v>2179100</v>
      </c>
      <c r="V15">
        <v>5.4</v>
      </c>
      <c r="W15">
        <v>5.8</v>
      </c>
      <c r="X15">
        <v>5.4</v>
      </c>
      <c r="Y15" s="16"/>
      <c r="Z15" s="16"/>
    </row>
    <row r="16" spans="1:26">
      <c r="A16" t="s">
        <v>131</v>
      </c>
      <c r="C16">
        <v>12.8</v>
      </c>
      <c r="D16">
        <v>12</v>
      </c>
      <c r="E16">
        <v>11.2</v>
      </c>
      <c r="F16">
        <v>11.75</v>
      </c>
      <c r="G16" s="16">
        <v>23420</v>
      </c>
      <c r="H16">
        <v>11.8</v>
      </c>
      <c r="I16" s="16">
        <v>131340</v>
      </c>
      <c r="J16">
        <v>11.85</v>
      </c>
      <c r="K16" s="16">
        <v>62950</v>
      </c>
      <c r="L16">
        <v>11.9</v>
      </c>
      <c r="M16" s="16">
        <v>5220</v>
      </c>
      <c r="N16">
        <v>-0.1</v>
      </c>
      <c r="O16">
        <v>11.9</v>
      </c>
      <c r="P16" s="16">
        <v>9780</v>
      </c>
      <c r="Q16">
        <v>11.95</v>
      </c>
      <c r="R16" s="16">
        <v>26310</v>
      </c>
      <c r="S16">
        <v>12</v>
      </c>
      <c r="T16" s="16">
        <v>59800</v>
      </c>
      <c r="U16" s="16">
        <v>2029300</v>
      </c>
      <c r="V16">
        <v>11.95</v>
      </c>
      <c r="W16">
        <v>12.05</v>
      </c>
      <c r="X16">
        <v>11.8</v>
      </c>
      <c r="Y16" s="16">
        <v>79190</v>
      </c>
      <c r="Z16" s="16"/>
    </row>
    <row r="17" spans="1:26">
      <c r="A17" t="s">
        <v>220</v>
      </c>
      <c r="C17">
        <v>3.58</v>
      </c>
      <c r="D17">
        <v>3.35</v>
      </c>
      <c r="E17">
        <v>3.12</v>
      </c>
      <c r="F17">
        <v>3.13</v>
      </c>
      <c r="G17" s="16">
        <v>21040</v>
      </c>
      <c r="H17">
        <v>3.14</v>
      </c>
      <c r="I17" s="16">
        <v>4500</v>
      </c>
      <c r="J17">
        <v>3.15</v>
      </c>
      <c r="K17" s="16">
        <v>20</v>
      </c>
      <c r="L17">
        <v>3.21</v>
      </c>
      <c r="M17" s="16">
        <v>10</v>
      </c>
      <c r="N17">
        <v>-0.14000000000000001</v>
      </c>
      <c r="O17">
        <v>3.21</v>
      </c>
      <c r="P17" s="16">
        <v>180</v>
      </c>
      <c r="Q17">
        <v>3.22</v>
      </c>
      <c r="R17" s="16">
        <v>15380</v>
      </c>
      <c r="S17">
        <v>3.23</v>
      </c>
      <c r="T17" s="16">
        <v>17590</v>
      </c>
      <c r="U17" s="16">
        <v>1942240</v>
      </c>
      <c r="V17">
        <v>3.4</v>
      </c>
      <c r="W17">
        <v>3.4</v>
      </c>
      <c r="X17">
        <v>3.12</v>
      </c>
      <c r="Y17" s="16"/>
      <c r="Z17" s="16"/>
    </row>
    <row r="18" spans="1:26">
      <c r="A18" t="s">
        <v>642</v>
      </c>
      <c r="C18">
        <v>29.6</v>
      </c>
      <c r="D18">
        <v>27.7</v>
      </c>
      <c r="E18">
        <v>25.8</v>
      </c>
      <c r="F18">
        <v>28.05</v>
      </c>
      <c r="G18" s="16">
        <v>4000</v>
      </c>
      <c r="H18">
        <v>28.1</v>
      </c>
      <c r="I18" s="16">
        <v>11280</v>
      </c>
      <c r="J18">
        <v>28.15</v>
      </c>
      <c r="K18" s="16">
        <v>14340</v>
      </c>
      <c r="L18">
        <v>28.2</v>
      </c>
      <c r="M18" s="16">
        <v>10020</v>
      </c>
      <c r="N18">
        <v>0.5</v>
      </c>
      <c r="O18">
        <v>28.2</v>
      </c>
      <c r="P18" s="16">
        <v>60240</v>
      </c>
      <c r="Q18">
        <v>28.25</v>
      </c>
      <c r="R18" s="16">
        <v>27850</v>
      </c>
      <c r="S18">
        <v>28.3</v>
      </c>
      <c r="T18" s="16">
        <v>80730</v>
      </c>
      <c r="U18" s="16">
        <v>1881060</v>
      </c>
      <c r="V18">
        <v>27.9</v>
      </c>
      <c r="W18">
        <v>28.3</v>
      </c>
      <c r="X18">
        <v>27.65</v>
      </c>
      <c r="Y18" s="16">
        <v>111310</v>
      </c>
      <c r="Z18" s="16">
        <v>88010</v>
      </c>
    </row>
    <row r="19" spans="1:26">
      <c r="A19" t="s">
        <v>840</v>
      </c>
      <c r="C19">
        <v>36.35</v>
      </c>
      <c r="D19">
        <v>34</v>
      </c>
      <c r="E19">
        <v>31.65</v>
      </c>
      <c r="F19">
        <v>34.1</v>
      </c>
      <c r="G19" s="16">
        <v>41800</v>
      </c>
      <c r="H19">
        <v>34.15</v>
      </c>
      <c r="I19" s="16">
        <v>34850</v>
      </c>
      <c r="J19">
        <v>34.200000000000003</v>
      </c>
      <c r="K19" s="16">
        <v>480</v>
      </c>
      <c r="L19">
        <v>34.200000000000003</v>
      </c>
      <c r="M19" s="16">
        <v>2000</v>
      </c>
      <c r="N19">
        <v>0.2</v>
      </c>
      <c r="O19">
        <v>34.299999999999997</v>
      </c>
      <c r="P19" s="16">
        <v>42920</v>
      </c>
      <c r="Q19">
        <v>34.35</v>
      </c>
      <c r="R19" s="16">
        <v>17850</v>
      </c>
      <c r="S19">
        <v>34.4</v>
      </c>
      <c r="T19" s="16">
        <v>62080</v>
      </c>
      <c r="U19" s="16">
        <v>1831110</v>
      </c>
      <c r="V19">
        <v>33.799999999999997</v>
      </c>
      <c r="W19">
        <v>34.5</v>
      </c>
      <c r="X19">
        <v>33.799999999999997</v>
      </c>
      <c r="Y19" s="16"/>
      <c r="Z19" s="16">
        <v>190000</v>
      </c>
    </row>
    <row r="20" spans="1:26">
      <c r="A20" t="s">
        <v>779</v>
      </c>
      <c r="C20">
        <v>13.45</v>
      </c>
      <c r="D20">
        <v>12.6</v>
      </c>
      <c r="E20">
        <v>11.75</v>
      </c>
      <c r="F20">
        <v>13.25</v>
      </c>
      <c r="G20" s="16">
        <v>69290</v>
      </c>
      <c r="H20">
        <v>13.3</v>
      </c>
      <c r="I20" s="16">
        <v>29570</v>
      </c>
      <c r="J20">
        <v>13.35</v>
      </c>
      <c r="K20" s="16">
        <v>6530</v>
      </c>
      <c r="L20">
        <v>13.4</v>
      </c>
      <c r="M20" s="16">
        <v>500</v>
      </c>
      <c r="N20">
        <v>0.8</v>
      </c>
      <c r="O20">
        <v>13.4</v>
      </c>
      <c r="P20" s="16">
        <v>9450</v>
      </c>
      <c r="Q20">
        <v>13.45</v>
      </c>
      <c r="R20" s="16">
        <v>193590</v>
      </c>
      <c r="T20" s="16"/>
      <c r="U20" s="16">
        <v>1660640</v>
      </c>
      <c r="V20">
        <v>12.7</v>
      </c>
      <c r="W20">
        <v>13.45</v>
      </c>
      <c r="X20">
        <v>12.7</v>
      </c>
      <c r="Y20" s="16">
        <v>9000</v>
      </c>
      <c r="Z20" s="16">
        <v>430870</v>
      </c>
    </row>
    <row r="21" spans="1:26">
      <c r="A21" t="s">
        <v>1548</v>
      </c>
      <c r="C21">
        <v>8.56</v>
      </c>
      <c r="D21">
        <v>8</v>
      </c>
      <c r="E21">
        <v>7.44</v>
      </c>
      <c r="F21">
        <v>7.9</v>
      </c>
      <c r="G21" s="16">
        <v>16260</v>
      </c>
      <c r="H21">
        <v>7.91</v>
      </c>
      <c r="I21" s="16">
        <v>19270</v>
      </c>
      <c r="J21">
        <v>7.95</v>
      </c>
      <c r="K21" s="16">
        <v>54710</v>
      </c>
      <c r="L21">
        <v>7.98</v>
      </c>
      <c r="M21" s="16">
        <v>3580</v>
      </c>
      <c r="N21">
        <v>-0.02</v>
      </c>
      <c r="O21">
        <v>7.98</v>
      </c>
      <c r="P21" s="16">
        <v>1700</v>
      </c>
      <c r="Q21">
        <v>8</v>
      </c>
      <c r="R21" s="16">
        <v>12990</v>
      </c>
      <c r="S21">
        <v>8.02</v>
      </c>
      <c r="T21" s="16">
        <v>9640</v>
      </c>
      <c r="U21" s="16">
        <v>1655970</v>
      </c>
      <c r="V21">
        <v>7.95</v>
      </c>
      <c r="W21">
        <v>8.02</v>
      </c>
      <c r="X21">
        <v>7.44</v>
      </c>
      <c r="Y21" s="16">
        <v>8310</v>
      </c>
      <c r="Z21" s="16"/>
    </row>
    <row r="22" spans="1:26">
      <c r="A22" t="s">
        <v>582</v>
      </c>
      <c r="C22">
        <v>18.149999999999999</v>
      </c>
      <c r="D22">
        <v>17</v>
      </c>
      <c r="E22">
        <v>15.85</v>
      </c>
      <c r="F22">
        <v>17.100000000000001</v>
      </c>
      <c r="G22" s="16">
        <v>56150</v>
      </c>
      <c r="H22">
        <v>17.149999999999999</v>
      </c>
      <c r="I22" s="16">
        <v>56130</v>
      </c>
      <c r="J22">
        <v>17.2</v>
      </c>
      <c r="K22" s="16">
        <v>43130</v>
      </c>
      <c r="L22">
        <v>17.25</v>
      </c>
      <c r="M22" s="16">
        <v>150</v>
      </c>
      <c r="N22">
        <v>0.25</v>
      </c>
      <c r="O22">
        <v>17.25</v>
      </c>
      <c r="P22" s="16">
        <v>68050</v>
      </c>
      <c r="Q22">
        <v>17.3</v>
      </c>
      <c r="R22" s="16">
        <v>5000</v>
      </c>
      <c r="S22">
        <v>17.350000000000001</v>
      </c>
      <c r="T22" s="16">
        <v>13010</v>
      </c>
      <c r="U22" s="16">
        <v>1550380</v>
      </c>
      <c r="V22">
        <v>17</v>
      </c>
      <c r="W22">
        <v>17.55</v>
      </c>
      <c r="X22">
        <v>17</v>
      </c>
      <c r="Y22" s="16"/>
      <c r="Z22" s="16"/>
    </row>
    <row r="23" spans="1:26">
      <c r="A23" t="s">
        <v>640</v>
      </c>
      <c r="C23">
        <v>17.3</v>
      </c>
      <c r="D23">
        <v>16.2</v>
      </c>
      <c r="E23">
        <v>15.1</v>
      </c>
      <c r="F23">
        <v>16.100000000000001</v>
      </c>
      <c r="G23" s="16">
        <v>30720</v>
      </c>
      <c r="H23">
        <v>16.149999999999999</v>
      </c>
      <c r="I23" s="16">
        <v>25380</v>
      </c>
      <c r="J23">
        <v>16.2</v>
      </c>
      <c r="K23" s="16">
        <v>6030</v>
      </c>
      <c r="L23">
        <v>16.25</v>
      </c>
      <c r="M23" s="16">
        <v>7250</v>
      </c>
      <c r="N23">
        <v>0.05</v>
      </c>
      <c r="O23">
        <v>16.25</v>
      </c>
      <c r="P23" s="16">
        <v>70750</v>
      </c>
      <c r="Q23">
        <v>16.3</v>
      </c>
      <c r="R23" s="16">
        <v>47250</v>
      </c>
      <c r="S23">
        <v>16.350000000000001</v>
      </c>
      <c r="T23" s="16">
        <v>51610</v>
      </c>
      <c r="U23" s="16">
        <v>1527790</v>
      </c>
      <c r="V23">
        <v>16.399999999999999</v>
      </c>
      <c r="W23">
        <v>16.399999999999999</v>
      </c>
      <c r="X23">
        <v>16</v>
      </c>
      <c r="Y23" s="16">
        <v>6930</v>
      </c>
      <c r="Z23" s="16">
        <v>5540</v>
      </c>
    </row>
    <row r="24" spans="1:26">
      <c r="A24" t="s">
        <v>602</v>
      </c>
      <c r="C24">
        <v>9.52</v>
      </c>
      <c r="D24">
        <v>8.9</v>
      </c>
      <c r="E24">
        <v>8.2799999999999994</v>
      </c>
      <c r="F24">
        <v>8.99</v>
      </c>
      <c r="G24" s="16">
        <v>8100</v>
      </c>
      <c r="H24">
        <v>9</v>
      </c>
      <c r="I24" s="16">
        <v>62440</v>
      </c>
      <c r="J24">
        <v>9.01</v>
      </c>
      <c r="K24" s="16">
        <v>11480</v>
      </c>
      <c r="L24">
        <v>9.02</v>
      </c>
      <c r="M24" s="16">
        <v>900</v>
      </c>
      <c r="N24">
        <v>0.12</v>
      </c>
      <c r="O24">
        <v>9.02</v>
      </c>
      <c r="P24" s="16">
        <v>400</v>
      </c>
      <c r="Q24">
        <v>9.0399999999999991</v>
      </c>
      <c r="R24" s="16">
        <v>170</v>
      </c>
      <c r="S24">
        <v>9.06</v>
      </c>
      <c r="T24" s="16">
        <v>2000</v>
      </c>
      <c r="U24" s="16">
        <v>1468850</v>
      </c>
      <c r="V24">
        <v>8.9</v>
      </c>
      <c r="W24">
        <v>9.1</v>
      </c>
      <c r="X24">
        <v>8.84</v>
      </c>
      <c r="Y24" s="16"/>
      <c r="Z24" s="16"/>
    </row>
    <row r="25" spans="1:26">
      <c r="A25" t="s">
        <v>161</v>
      </c>
      <c r="C25">
        <v>26.9</v>
      </c>
      <c r="D25">
        <v>25.15</v>
      </c>
      <c r="E25">
        <v>23.4</v>
      </c>
      <c r="F25">
        <v>25.3</v>
      </c>
      <c r="G25" s="16">
        <v>6710</v>
      </c>
      <c r="H25">
        <v>25.4</v>
      </c>
      <c r="I25" s="16">
        <v>10580</v>
      </c>
      <c r="J25">
        <v>25.45</v>
      </c>
      <c r="K25" s="16">
        <v>5840</v>
      </c>
      <c r="L25">
        <v>25.45</v>
      </c>
      <c r="M25" s="16">
        <v>9210</v>
      </c>
      <c r="N25">
        <v>0.3</v>
      </c>
      <c r="O25">
        <v>25.5</v>
      </c>
      <c r="P25" s="16">
        <v>5000</v>
      </c>
      <c r="Q25">
        <v>25.55</v>
      </c>
      <c r="R25" s="16">
        <v>10</v>
      </c>
      <c r="S25">
        <v>25.6</v>
      </c>
      <c r="T25" s="16">
        <v>4000</v>
      </c>
      <c r="U25" s="16">
        <v>1432870</v>
      </c>
      <c r="V25">
        <v>25.1</v>
      </c>
      <c r="W25">
        <v>25.5</v>
      </c>
      <c r="X25">
        <v>24.95</v>
      </c>
      <c r="Y25" s="16">
        <v>3110</v>
      </c>
      <c r="Z25" s="16">
        <v>26870</v>
      </c>
    </row>
    <row r="26" spans="1:26">
      <c r="A26" t="s">
        <v>121</v>
      </c>
      <c r="C26">
        <v>2.04</v>
      </c>
      <c r="D26">
        <v>1.91</v>
      </c>
      <c r="E26">
        <v>1.78</v>
      </c>
      <c r="F26">
        <v>1.88</v>
      </c>
      <c r="G26" s="16">
        <v>262410</v>
      </c>
      <c r="H26">
        <v>1.89</v>
      </c>
      <c r="I26" s="16">
        <v>122960</v>
      </c>
      <c r="J26">
        <v>1.9</v>
      </c>
      <c r="K26" s="16">
        <v>31070</v>
      </c>
      <c r="L26">
        <v>1.91</v>
      </c>
      <c r="M26" s="16">
        <v>1000</v>
      </c>
      <c r="N26">
        <v>0</v>
      </c>
      <c r="O26">
        <v>1.91</v>
      </c>
      <c r="P26" s="16">
        <v>5800</v>
      </c>
      <c r="Q26">
        <v>1.92</v>
      </c>
      <c r="R26" s="16">
        <v>28910</v>
      </c>
      <c r="S26">
        <v>1.93</v>
      </c>
      <c r="T26" s="16">
        <v>59770</v>
      </c>
      <c r="U26" s="16">
        <v>1421250</v>
      </c>
      <c r="V26">
        <v>1.91</v>
      </c>
      <c r="W26">
        <v>1.93</v>
      </c>
      <c r="X26">
        <v>1.88</v>
      </c>
      <c r="Y26" s="16">
        <v>640</v>
      </c>
      <c r="Z26" s="16"/>
    </row>
    <row r="27" spans="1:26">
      <c r="A27" t="s">
        <v>349</v>
      </c>
      <c r="C27">
        <v>2.5</v>
      </c>
      <c r="D27">
        <v>2.2999999999999998</v>
      </c>
      <c r="E27">
        <v>2.1</v>
      </c>
      <c r="F27">
        <v>2.1</v>
      </c>
      <c r="G27" s="16">
        <v>1906300</v>
      </c>
      <c r="H27">
        <v>2.2000000000000002</v>
      </c>
      <c r="I27" s="16">
        <v>1057600</v>
      </c>
      <c r="J27">
        <v>2.2999999999999998</v>
      </c>
      <c r="K27" s="16">
        <v>247100</v>
      </c>
      <c r="L27">
        <v>2.4</v>
      </c>
      <c r="M27" s="16">
        <v>100</v>
      </c>
      <c r="N27">
        <v>0.1</v>
      </c>
      <c r="O27">
        <v>2.4</v>
      </c>
      <c r="P27" s="16">
        <v>1526600</v>
      </c>
      <c r="Q27">
        <v>2.5</v>
      </c>
      <c r="R27" s="16">
        <v>2622000</v>
      </c>
      <c r="T27" s="16"/>
      <c r="U27" s="16">
        <v>1413800</v>
      </c>
      <c r="V27">
        <v>2.2999999999999998</v>
      </c>
      <c r="W27">
        <v>2.4</v>
      </c>
      <c r="X27">
        <v>2.2000000000000002</v>
      </c>
      <c r="Y27" s="16">
        <v>15000</v>
      </c>
      <c r="Z27" s="16"/>
    </row>
    <row r="28" spans="1:26">
      <c r="A28" t="s">
        <v>693</v>
      </c>
      <c r="C28">
        <v>4.29</v>
      </c>
      <c r="D28">
        <v>4.01</v>
      </c>
      <c r="E28">
        <v>3.73</v>
      </c>
      <c r="F28">
        <v>4.05</v>
      </c>
      <c r="G28" s="16">
        <v>58080</v>
      </c>
      <c r="H28">
        <v>4.0599999999999996</v>
      </c>
      <c r="I28" s="16">
        <v>10000</v>
      </c>
      <c r="J28">
        <v>4.07</v>
      </c>
      <c r="K28" s="16">
        <v>690</v>
      </c>
      <c r="L28">
        <v>4.08</v>
      </c>
      <c r="M28" s="16">
        <v>210</v>
      </c>
      <c r="N28">
        <v>7.0000000000000007E-2</v>
      </c>
      <c r="O28">
        <v>4.08</v>
      </c>
      <c r="P28" s="16">
        <v>1090</v>
      </c>
      <c r="Q28">
        <v>4.0999999999999996</v>
      </c>
      <c r="R28" s="16">
        <v>32020</v>
      </c>
      <c r="S28">
        <v>4.1100000000000003</v>
      </c>
      <c r="T28" s="16">
        <v>6920</v>
      </c>
      <c r="U28" s="16">
        <v>1309770</v>
      </c>
      <c r="V28">
        <v>4.05</v>
      </c>
      <c r="W28">
        <v>4.1500000000000004</v>
      </c>
      <c r="X28">
        <v>4.0199999999999996</v>
      </c>
      <c r="Y28" s="16"/>
      <c r="Z28" s="16">
        <v>10000</v>
      </c>
    </row>
    <row r="29" spans="1:26">
      <c r="A29" t="s">
        <v>178</v>
      </c>
      <c r="C29">
        <v>10.45</v>
      </c>
      <c r="D29">
        <v>9.8000000000000007</v>
      </c>
      <c r="E29">
        <v>9.1199999999999992</v>
      </c>
      <c r="F29">
        <v>9.6</v>
      </c>
      <c r="G29" s="16">
        <v>42220</v>
      </c>
      <c r="H29">
        <v>9.65</v>
      </c>
      <c r="I29" s="16">
        <v>14200</v>
      </c>
      <c r="J29">
        <v>9.6999999999999993</v>
      </c>
      <c r="K29" s="16">
        <v>17420</v>
      </c>
      <c r="L29">
        <v>9.6999999999999993</v>
      </c>
      <c r="M29" s="16">
        <v>25000</v>
      </c>
      <c r="N29">
        <v>-0.1</v>
      </c>
      <c r="O29">
        <v>9.7799999999999994</v>
      </c>
      <c r="P29" s="16">
        <v>7000</v>
      </c>
      <c r="Q29">
        <v>9.7899999999999991</v>
      </c>
      <c r="R29" s="16">
        <v>8000</v>
      </c>
      <c r="S29">
        <v>9.8000000000000007</v>
      </c>
      <c r="T29" s="16">
        <v>46020</v>
      </c>
      <c r="U29" s="16">
        <v>1295890</v>
      </c>
      <c r="V29">
        <v>9.5500000000000007</v>
      </c>
      <c r="W29">
        <v>9.9</v>
      </c>
      <c r="X29">
        <v>9.31</v>
      </c>
      <c r="Y29" s="16"/>
    </row>
    <row r="30" spans="1:26">
      <c r="A30" t="s">
        <v>624</v>
      </c>
      <c r="C30">
        <v>2.54</v>
      </c>
      <c r="D30">
        <v>2.38</v>
      </c>
      <c r="E30">
        <v>2.2200000000000002</v>
      </c>
      <c r="F30">
        <v>2.42</v>
      </c>
      <c r="G30" s="16">
        <v>20010</v>
      </c>
      <c r="H30">
        <v>2.4300000000000002</v>
      </c>
      <c r="I30" s="16">
        <v>2090</v>
      </c>
      <c r="J30">
        <v>2.44</v>
      </c>
      <c r="K30" s="16">
        <v>900</v>
      </c>
      <c r="L30">
        <v>2.44</v>
      </c>
      <c r="M30" s="16">
        <v>170</v>
      </c>
      <c r="N30">
        <v>0.06</v>
      </c>
      <c r="O30">
        <v>2.4500000000000002</v>
      </c>
      <c r="P30" s="16">
        <v>78930</v>
      </c>
      <c r="Q30">
        <v>2.46</v>
      </c>
      <c r="R30" s="16">
        <v>19110</v>
      </c>
      <c r="S30">
        <v>2.4700000000000002</v>
      </c>
      <c r="T30" s="16">
        <v>30030</v>
      </c>
      <c r="U30" s="16">
        <v>1217270</v>
      </c>
      <c r="V30">
        <v>2.35</v>
      </c>
      <c r="W30">
        <v>2.4500000000000002</v>
      </c>
      <c r="X30">
        <v>2.33</v>
      </c>
      <c r="Y30" s="16">
        <v>129700</v>
      </c>
      <c r="Z30" s="16"/>
    </row>
    <row r="31" spans="1:26">
      <c r="A31" t="s">
        <v>617</v>
      </c>
      <c r="C31">
        <v>16.05</v>
      </c>
      <c r="D31">
        <v>15</v>
      </c>
      <c r="E31">
        <v>13.95</v>
      </c>
      <c r="F31">
        <v>15.5</v>
      </c>
      <c r="G31" s="16">
        <v>28060</v>
      </c>
      <c r="H31">
        <v>15.55</v>
      </c>
      <c r="I31" s="16">
        <v>29570</v>
      </c>
      <c r="J31">
        <v>15.6</v>
      </c>
      <c r="K31" s="16">
        <v>20</v>
      </c>
      <c r="L31">
        <v>15.6</v>
      </c>
      <c r="M31" s="16">
        <v>17000</v>
      </c>
      <c r="N31">
        <v>0.6</v>
      </c>
      <c r="O31">
        <v>15.7</v>
      </c>
      <c r="P31" s="16">
        <v>18260</v>
      </c>
      <c r="Q31">
        <v>15.75</v>
      </c>
      <c r="R31" s="16">
        <v>15500</v>
      </c>
      <c r="S31">
        <v>15.8</v>
      </c>
      <c r="T31" s="16">
        <v>9200</v>
      </c>
      <c r="U31" s="16">
        <v>1187640</v>
      </c>
      <c r="V31">
        <v>15</v>
      </c>
      <c r="W31">
        <v>16</v>
      </c>
      <c r="X31">
        <v>15</v>
      </c>
      <c r="Y31" s="16"/>
      <c r="Z31" s="16"/>
    </row>
    <row r="32" spans="1:26">
      <c r="A32" t="s">
        <v>643</v>
      </c>
      <c r="C32">
        <v>12</v>
      </c>
      <c r="D32">
        <v>11.25</v>
      </c>
      <c r="E32">
        <v>10.5</v>
      </c>
      <c r="F32">
        <v>11.2</v>
      </c>
      <c r="G32" s="16">
        <v>90070</v>
      </c>
      <c r="H32">
        <v>11.25</v>
      </c>
      <c r="I32" s="16">
        <v>83640</v>
      </c>
      <c r="J32">
        <v>11.3</v>
      </c>
      <c r="K32" s="16">
        <v>16990</v>
      </c>
      <c r="L32">
        <v>11.35</v>
      </c>
      <c r="M32" s="16">
        <v>500</v>
      </c>
      <c r="N32">
        <v>0.1</v>
      </c>
      <c r="O32">
        <v>11.35</v>
      </c>
      <c r="P32" s="16">
        <v>134950</v>
      </c>
      <c r="Q32">
        <v>11.4</v>
      </c>
      <c r="R32" s="16">
        <v>185590</v>
      </c>
      <c r="S32">
        <v>11.45</v>
      </c>
      <c r="T32" s="16">
        <v>102230</v>
      </c>
      <c r="U32" s="16">
        <v>1187530</v>
      </c>
      <c r="V32">
        <v>11.3</v>
      </c>
      <c r="W32">
        <v>11.35</v>
      </c>
      <c r="X32">
        <v>11.2</v>
      </c>
      <c r="Y32" s="16">
        <v>22700</v>
      </c>
      <c r="Z32" s="16">
        <v>240</v>
      </c>
    </row>
    <row r="33" spans="1:26">
      <c r="A33" t="s">
        <v>841</v>
      </c>
      <c r="C33">
        <v>5.2</v>
      </c>
      <c r="D33">
        <v>4.8</v>
      </c>
      <c r="E33">
        <v>4.4000000000000004</v>
      </c>
      <c r="F33">
        <v>4.4000000000000004</v>
      </c>
      <c r="G33" s="16">
        <v>138600</v>
      </c>
      <c r="H33">
        <v>4.5</v>
      </c>
      <c r="I33" s="16">
        <v>159000</v>
      </c>
      <c r="J33">
        <v>4.5999999999999996</v>
      </c>
      <c r="K33" s="16">
        <v>92400</v>
      </c>
      <c r="L33">
        <v>4.8</v>
      </c>
      <c r="M33" s="16">
        <v>9000</v>
      </c>
      <c r="N33">
        <v>0</v>
      </c>
      <c r="O33">
        <v>4.7</v>
      </c>
      <c r="P33" s="16">
        <v>10000</v>
      </c>
      <c r="Q33">
        <v>4.8</v>
      </c>
      <c r="R33" s="16">
        <v>51000</v>
      </c>
      <c r="S33">
        <v>4.9000000000000004</v>
      </c>
      <c r="T33" s="16">
        <v>89200</v>
      </c>
      <c r="U33" s="16">
        <v>1170400</v>
      </c>
      <c r="V33">
        <v>4.5999999999999996</v>
      </c>
      <c r="W33">
        <v>5</v>
      </c>
      <c r="X33">
        <v>4.5999999999999996</v>
      </c>
      <c r="Y33" s="16"/>
      <c r="Z33" s="16"/>
    </row>
    <row r="34" spans="1:26">
      <c r="A34" t="s">
        <v>1143</v>
      </c>
      <c r="C34">
        <v>6.46</v>
      </c>
      <c r="D34">
        <v>6.04</v>
      </c>
      <c r="E34">
        <v>5.62</v>
      </c>
      <c r="F34">
        <v>6.35</v>
      </c>
      <c r="G34" s="16">
        <v>24490</v>
      </c>
      <c r="H34">
        <v>6.36</v>
      </c>
      <c r="I34" s="16">
        <v>1090</v>
      </c>
      <c r="J34">
        <v>6.38</v>
      </c>
      <c r="K34" s="16">
        <v>7900</v>
      </c>
      <c r="L34">
        <v>6.39</v>
      </c>
      <c r="M34" s="16">
        <v>2000</v>
      </c>
      <c r="N34">
        <v>0.35</v>
      </c>
      <c r="O34">
        <v>6.39</v>
      </c>
      <c r="P34" s="16">
        <v>2350</v>
      </c>
      <c r="Q34">
        <v>6.4</v>
      </c>
      <c r="R34" s="16">
        <v>34360</v>
      </c>
      <c r="S34">
        <v>6.41</v>
      </c>
      <c r="T34" s="16">
        <v>25390</v>
      </c>
      <c r="U34" s="16">
        <v>1149140</v>
      </c>
      <c r="V34">
        <v>6</v>
      </c>
      <c r="W34">
        <v>6.39</v>
      </c>
      <c r="X34">
        <v>6</v>
      </c>
      <c r="Y34" s="16"/>
      <c r="Z34" s="16">
        <v>1900</v>
      </c>
    </row>
    <row r="35" spans="1:26">
      <c r="A35" t="s">
        <v>1383</v>
      </c>
      <c r="C35">
        <v>10.4</v>
      </c>
      <c r="D35">
        <v>9.73</v>
      </c>
      <c r="E35">
        <v>9.0500000000000007</v>
      </c>
      <c r="F35">
        <v>9.9600000000000009</v>
      </c>
      <c r="G35" s="16">
        <v>17470</v>
      </c>
      <c r="H35">
        <v>9.98</v>
      </c>
      <c r="I35" s="16">
        <v>10430</v>
      </c>
      <c r="J35">
        <v>10</v>
      </c>
      <c r="K35" s="16">
        <v>29820</v>
      </c>
      <c r="L35">
        <v>10</v>
      </c>
      <c r="M35" s="16">
        <v>13320</v>
      </c>
      <c r="N35">
        <v>0.27</v>
      </c>
      <c r="O35">
        <v>10.050000000000001</v>
      </c>
      <c r="P35" s="16">
        <v>13340</v>
      </c>
      <c r="Q35">
        <v>10.1</v>
      </c>
      <c r="R35" s="16">
        <v>18600</v>
      </c>
      <c r="S35">
        <v>10.15</v>
      </c>
      <c r="T35" s="16">
        <v>23560</v>
      </c>
      <c r="U35" s="16">
        <v>1143790</v>
      </c>
      <c r="V35">
        <v>9.75</v>
      </c>
      <c r="W35">
        <v>10.1</v>
      </c>
      <c r="X35">
        <v>9.6999999999999993</v>
      </c>
      <c r="Y35" s="16"/>
      <c r="Z35" s="16"/>
    </row>
    <row r="36" spans="1:26">
      <c r="A36" t="s">
        <v>733</v>
      </c>
      <c r="C36">
        <v>11.85</v>
      </c>
      <c r="D36">
        <v>11.1</v>
      </c>
      <c r="E36">
        <v>10.35</v>
      </c>
      <c r="F36">
        <v>11.3</v>
      </c>
      <c r="G36" s="16">
        <v>17400</v>
      </c>
      <c r="H36">
        <v>11.35</v>
      </c>
      <c r="I36" s="16">
        <v>33750</v>
      </c>
      <c r="J36">
        <v>11.4</v>
      </c>
      <c r="K36" s="16">
        <v>3620</v>
      </c>
      <c r="L36">
        <v>11.45</v>
      </c>
      <c r="M36" s="16">
        <v>1000</v>
      </c>
      <c r="N36">
        <v>0.35</v>
      </c>
      <c r="O36">
        <v>11.45</v>
      </c>
      <c r="P36" s="16">
        <v>53010</v>
      </c>
      <c r="Q36">
        <v>11.5</v>
      </c>
      <c r="R36" s="16">
        <v>82340</v>
      </c>
      <c r="S36">
        <v>11.55</v>
      </c>
      <c r="T36" s="16">
        <v>55200</v>
      </c>
      <c r="U36" s="16">
        <v>1121400</v>
      </c>
      <c r="V36">
        <v>11</v>
      </c>
      <c r="W36">
        <v>11.5</v>
      </c>
      <c r="X36">
        <v>10.7</v>
      </c>
      <c r="Y36" s="16">
        <v>50000</v>
      </c>
      <c r="Z36" s="16">
        <v>12020</v>
      </c>
    </row>
    <row r="37" spans="1:26">
      <c r="A37" t="s">
        <v>771</v>
      </c>
      <c r="C37">
        <v>25.75</v>
      </c>
      <c r="D37">
        <v>24.1</v>
      </c>
      <c r="E37">
        <v>22.45</v>
      </c>
      <c r="F37">
        <v>24.6</v>
      </c>
      <c r="G37" s="16">
        <v>11050</v>
      </c>
      <c r="H37">
        <v>24.65</v>
      </c>
      <c r="I37" s="16">
        <v>3660</v>
      </c>
      <c r="J37">
        <v>24.7</v>
      </c>
      <c r="K37" s="16">
        <v>24710</v>
      </c>
      <c r="L37">
        <v>24.7</v>
      </c>
      <c r="M37" s="16">
        <v>100</v>
      </c>
      <c r="N37">
        <v>0.6</v>
      </c>
      <c r="O37">
        <v>24.75</v>
      </c>
      <c r="P37" s="16">
        <v>19960</v>
      </c>
      <c r="Q37">
        <v>24.8</v>
      </c>
      <c r="R37" s="16">
        <v>25730</v>
      </c>
      <c r="S37">
        <v>24.85</v>
      </c>
      <c r="T37" s="16">
        <v>2360</v>
      </c>
      <c r="U37" s="16">
        <v>1104370</v>
      </c>
      <c r="V37">
        <v>24.1</v>
      </c>
      <c r="W37">
        <v>24.8</v>
      </c>
      <c r="X37">
        <v>24</v>
      </c>
      <c r="Y37" s="16">
        <v>148830</v>
      </c>
      <c r="Z37" s="16">
        <v>11000</v>
      </c>
    </row>
    <row r="38" spans="1:26">
      <c r="A38" t="s">
        <v>626</v>
      </c>
      <c r="C38">
        <v>12.7</v>
      </c>
      <c r="D38">
        <v>11.9</v>
      </c>
      <c r="E38">
        <v>11.1</v>
      </c>
      <c r="F38">
        <v>11.7</v>
      </c>
      <c r="G38" s="16">
        <v>141440</v>
      </c>
      <c r="H38">
        <v>11.75</v>
      </c>
      <c r="I38" s="16">
        <v>77160</v>
      </c>
      <c r="J38">
        <v>11.8</v>
      </c>
      <c r="K38" s="16">
        <v>8270</v>
      </c>
      <c r="L38">
        <v>11.8</v>
      </c>
      <c r="M38" s="16">
        <v>26730</v>
      </c>
      <c r="N38">
        <v>-0.1</v>
      </c>
      <c r="O38">
        <v>11.85</v>
      </c>
      <c r="P38" s="16">
        <v>88980</v>
      </c>
      <c r="Q38">
        <v>11.9</v>
      </c>
      <c r="R38" s="16">
        <v>112420</v>
      </c>
      <c r="S38">
        <v>11.95</v>
      </c>
      <c r="T38" s="16">
        <v>35100</v>
      </c>
      <c r="U38" s="16">
        <v>1011570</v>
      </c>
      <c r="V38">
        <v>11.9</v>
      </c>
      <c r="W38">
        <v>12</v>
      </c>
      <c r="X38">
        <v>11.7</v>
      </c>
      <c r="Y38" s="16">
        <v>7350</v>
      </c>
      <c r="Z38" s="16"/>
    </row>
    <row r="39" spans="1:26">
      <c r="A39" t="s">
        <v>601</v>
      </c>
      <c r="C39">
        <v>1.5</v>
      </c>
      <c r="D39">
        <v>1.4</v>
      </c>
      <c r="E39">
        <v>1.3</v>
      </c>
      <c r="G39" s="16"/>
      <c r="I39" s="16"/>
      <c r="J39">
        <v>1.3</v>
      </c>
      <c r="K39" s="16">
        <v>53600</v>
      </c>
      <c r="L39">
        <v>1.3</v>
      </c>
      <c r="M39" s="16">
        <v>15000</v>
      </c>
      <c r="N39">
        <v>-0.1</v>
      </c>
      <c r="O39">
        <v>1.4</v>
      </c>
      <c r="P39" s="16">
        <v>1026900</v>
      </c>
      <c r="Q39">
        <v>1.5</v>
      </c>
      <c r="R39" s="16">
        <v>2094900</v>
      </c>
      <c r="T39" s="16"/>
      <c r="U39" s="16">
        <v>868200</v>
      </c>
      <c r="V39">
        <v>1.4</v>
      </c>
      <c r="W39">
        <v>1.4</v>
      </c>
      <c r="X39">
        <v>1.3</v>
      </c>
      <c r="Y39" s="16"/>
      <c r="Z39" s="16"/>
    </row>
    <row r="40" spans="1:26">
      <c r="A40" t="s">
        <v>619</v>
      </c>
      <c r="C40">
        <v>45.5</v>
      </c>
      <c r="D40">
        <v>42.55</v>
      </c>
      <c r="E40">
        <v>39.6</v>
      </c>
      <c r="F40">
        <v>43.75</v>
      </c>
      <c r="G40" s="16">
        <v>11000</v>
      </c>
      <c r="H40">
        <v>43.8</v>
      </c>
      <c r="I40" s="16">
        <v>34290</v>
      </c>
      <c r="J40">
        <v>43.85</v>
      </c>
      <c r="K40" s="16">
        <v>120</v>
      </c>
      <c r="L40">
        <v>43.9</v>
      </c>
      <c r="M40" s="16">
        <v>3000</v>
      </c>
      <c r="N40">
        <v>1.35</v>
      </c>
      <c r="O40">
        <v>43.9</v>
      </c>
      <c r="P40" s="16">
        <v>1970</v>
      </c>
      <c r="Q40">
        <v>43.95</v>
      </c>
      <c r="R40" s="16">
        <v>11540</v>
      </c>
      <c r="S40">
        <v>44</v>
      </c>
      <c r="T40" s="16">
        <v>123970</v>
      </c>
      <c r="U40" s="16">
        <v>860530</v>
      </c>
      <c r="V40">
        <v>42.9</v>
      </c>
      <c r="W40">
        <v>43.9</v>
      </c>
      <c r="X40">
        <v>42.55</v>
      </c>
      <c r="Y40" s="16"/>
      <c r="Z40" s="16"/>
    </row>
    <row r="41" spans="1:26">
      <c r="A41" t="s">
        <v>639</v>
      </c>
      <c r="C41">
        <v>7.29</v>
      </c>
      <c r="D41">
        <v>6.82</v>
      </c>
      <c r="E41">
        <v>6.35</v>
      </c>
      <c r="F41">
        <v>7</v>
      </c>
      <c r="G41" s="16">
        <v>13610</v>
      </c>
      <c r="H41">
        <v>7.01</v>
      </c>
      <c r="I41" s="16">
        <v>6520</v>
      </c>
      <c r="J41">
        <v>7.02</v>
      </c>
      <c r="K41" s="16">
        <v>4500</v>
      </c>
      <c r="L41">
        <v>7.08</v>
      </c>
      <c r="M41" s="16">
        <v>10</v>
      </c>
      <c r="N41">
        <v>0.26</v>
      </c>
      <c r="O41">
        <v>7.08</v>
      </c>
      <c r="P41" s="16">
        <v>1090</v>
      </c>
      <c r="Q41">
        <v>7.09</v>
      </c>
      <c r="R41" s="16">
        <v>7500</v>
      </c>
      <c r="S41">
        <v>7.1</v>
      </c>
      <c r="T41" s="16">
        <v>11600</v>
      </c>
      <c r="U41" s="16">
        <v>855740</v>
      </c>
      <c r="V41">
        <v>6.82</v>
      </c>
      <c r="W41">
        <v>7.15</v>
      </c>
      <c r="X41">
        <v>6.65</v>
      </c>
      <c r="Y41" s="16"/>
      <c r="Z41" s="16"/>
    </row>
    <row r="42" spans="1:26">
      <c r="A42" t="s">
        <v>760</v>
      </c>
      <c r="C42">
        <v>11.55</v>
      </c>
      <c r="D42">
        <v>10.8</v>
      </c>
      <c r="E42">
        <v>10.050000000000001</v>
      </c>
      <c r="F42">
        <v>10.75</v>
      </c>
      <c r="G42" s="16">
        <v>52210</v>
      </c>
      <c r="H42">
        <v>10.8</v>
      </c>
      <c r="I42" s="16">
        <v>51670</v>
      </c>
      <c r="J42">
        <v>10.85</v>
      </c>
      <c r="K42" s="16">
        <v>16420</v>
      </c>
      <c r="L42">
        <v>10.9</v>
      </c>
      <c r="M42" s="16">
        <v>100</v>
      </c>
      <c r="N42">
        <v>0.1</v>
      </c>
      <c r="O42">
        <v>10.9</v>
      </c>
      <c r="P42" s="16">
        <v>4900</v>
      </c>
      <c r="Q42">
        <v>10.95</v>
      </c>
      <c r="R42" s="16">
        <v>12860</v>
      </c>
      <c r="S42">
        <v>11</v>
      </c>
      <c r="T42" s="16">
        <v>24920</v>
      </c>
      <c r="U42" s="16">
        <v>853070</v>
      </c>
      <c r="V42">
        <v>10.8</v>
      </c>
      <c r="W42">
        <v>11.05</v>
      </c>
      <c r="X42">
        <v>10.8</v>
      </c>
      <c r="Y42" s="16">
        <v>14680</v>
      </c>
      <c r="Z42" s="16">
        <v>820</v>
      </c>
    </row>
    <row r="43" spans="1:26">
      <c r="A43" t="s">
        <v>1613</v>
      </c>
      <c r="C43">
        <v>14.6</v>
      </c>
      <c r="D43">
        <v>12.7</v>
      </c>
      <c r="E43">
        <v>10.8</v>
      </c>
      <c r="F43">
        <v>12.7</v>
      </c>
      <c r="G43" s="16">
        <v>22100</v>
      </c>
      <c r="H43">
        <v>12.8</v>
      </c>
      <c r="I43" s="16">
        <v>64700</v>
      </c>
      <c r="J43">
        <v>12.9</v>
      </c>
      <c r="K43" s="16">
        <v>55800</v>
      </c>
      <c r="L43">
        <v>13</v>
      </c>
      <c r="M43" s="16">
        <v>10300</v>
      </c>
      <c r="N43">
        <v>0.3</v>
      </c>
      <c r="O43">
        <v>13</v>
      </c>
      <c r="P43" s="16">
        <v>2700</v>
      </c>
      <c r="Q43">
        <v>13.1</v>
      </c>
      <c r="R43" s="16">
        <v>115200</v>
      </c>
      <c r="S43">
        <v>13.2</v>
      </c>
      <c r="T43" s="16">
        <v>196300</v>
      </c>
      <c r="U43" s="16">
        <v>829300</v>
      </c>
      <c r="V43">
        <v>12.7</v>
      </c>
      <c r="W43">
        <v>13.1</v>
      </c>
      <c r="X43">
        <v>12.5</v>
      </c>
      <c r="Y43" s="16">
        <v>521500</v>
      </c>
      <c r="Z43" s="16">
        <v>20000</v>
      </c>
    </row>
    <row r="44" spans="1:26">
      <c r="A44" t="s">
        <v>605</v>
      </c>
      <c r="C44">
        <v>8.8000000000000007</v>
      </c>
      <c r="D44">
        <v>8</v>
      </c>
      <c r="E44">
        <v>7.2</v>
      </c>
      <c r="F44">
        <v>7.8</v>
      </c>
      <c r="G44" s="16">
        <v>2356800</v>
      </c>
      <c r="H44">
        <v>7.9</v>
      </c>
      <c r="I44" s="16">
        <v>2141700</v>
      </c>
      <c r="J44">
        <v>8</v>
      </c>
      <c r="K44" s="16">
        <v>607700</v>
      </c>
      <c r="L44">
        <v>8.1</v>
      </c>
      <c r="M44" s="16">
        <v>11000</v>
      </c>
      <c r="N44">
        <v>0.1</v>
      </c>
      <c r="O44">
        <v>8.1</v>
      </c>
      <c r="P44" s="16">
        <v>939700</v>
      </c>
      <c r="Q44">
        <v>8.1999999999999993</v>
      </c>
      <c r="R44" s="16">
        <v>1291700</v>
      </c>
      <c r="S44">
        <v>8.3000000000000007</v>
      </c>
      <c r="T44" s="16">
        <v>1146400</v>
      </c>
      <c r="U44" s="16">
        <v>818100</v>
      </c>
      <c r="V44">
        <v>8</v>
      </c>
      <c r="W44">
        <v>8.1</v>
      </c>
      <c r="X44">
        <v>8</v>
      </c>
      <c r="Y44" s="16"/>
      <c r="Z44" s="16"/>
    </row>
    <row r="45" spans="1:26">
      <c r="A45" t="s">
        <v>1685</v>
      </c>
      <c r="C45">
        <v>27.6</v>
      </c>
      <c r="D45">
        <v>25.8</v>
      </c>
      <c r="E45">
        <v>24</v>
      </c>
      <c r="F45">
        <v>25.8</v>
      </c>
      <c r="G45" s="16">
        <v>23360</v>
      </c>
      <c r="H45">
        <v>25.85</v>
      </c>
      <c r="I45" s="16">
        <v>28760</v>
      </c>
      <c r="J45">
        <v>25.9</v>
      </c>
      <c r="K45" s="16">
        <v>6350</v>
      </c>
      <c r="L45">
        <v>26</v>
      </c>
      <c r="M45" s="16">
        <v>10</v>
      </c>
      <c r="N45">
        <v>0.2</v>
      </c>
      <c r="O45">
        <v>26</v>
      </c>
      <c r="P45" s="16">
        <v>19530</v>
      </c>
      <c r="Q45">
        <v>26.1</v>
      </c>
      <c r="R45" s="16">
        <v>18260</v>
      </c>
      <c r="S45">
        <v>26.15</v>
      </c>
      <c r="T45" s="16">
        <v>18600</v>
      </c>
      <c r="U45" s="16">
        <v>764480</v>
      </c>
      <c r="V45">
        <v>25.8</v>
      </c>
      <c r="W45">
        <v>26.2</v>
      </c>
      <c r="X45">
        <v>25.6</v>
      </c>
      <c r="Y45" s="16"/>
      <c r="Z45" s="16"/>
    </row>
    <row r="46" spans="1:26">
      <c r="A46" t="s">
        <v>1429</v>
      </c>
      <c r="C46">
        <v>2.7</v>
      </c>
      <c r="D46">
        <v>2.5299999999999998</v>
      </c>
      <c r="E46">
        <v>2.36</v>
      </c>
      <c r="F46">
        <v>2.5</v>
      </c>
      <c r="G46" s="16">
        <v>50</v>
      </c>
      <c r="H46">
        <v>2.52</v>
      </c>
      <c r="I46" s="16">
        <v>6290</v>
      </c>
      <c r="J46">
        <v>2.5299999999999998</v>
      </c>
      <c r="K46" s="16">
        <v>3000</v>
      </c>
      <c r="L46">
        <v>2.5299999999999998</v>
      </c>
      <c r="M46" s="16">
        <v>2710</v>
      </c>
      <c r="N46">
        <v>0</v>
      </c>
      <c r="O46">
        <v>2.54</v>
      </c>
      <c r="P46" s="16">
        <v>7000</v>
      </c>
      <c r="Q46">
        <v>2.5499999999999998</v>
      </c>
      <c r="R46" s="16">
        <v>12360</v>
      </c>
      <c r="S46">
        <v>2.56</v>
      </c>
      <c r="T46" s="16">
        <v>5730</v>
      </c>
      <c r="U46" s="16">
        <v>702410</v>
      </c>
      <c r="V46">
        <v>2.5299999999999998</v>
      </c>
      <c r="W46">
        <v>2.58</v>
      </c>
      <c r="X46">
        <v>2.52</v>
      </c>
      <c r="Y46" s="16"/>
      <c r="Z46" s="16"/>
    </row>
    <row r="47" spans="1:26">
      <c r="A47" t="s">
        <v>1399</v>
      </c>
      <c r="C47">
        <v>11.75</v>
      </c>
      <c r="D47">
        <v>11</v>
      </c>
      <c r="E47">
        <v>10.25</v>
      </c>
      <c r="G47" s="16"/>
      <c r="I47" s="16"/>
      <c r="K47" s="16"/>
      <c r="L47">
        <v>10.25</v>
      </c>
      <c r="M47" s="16">
        <v>60</v>
      </c>
      <c r="N47">
        <v>-0.75</v>
      </c>
      <c r="O47">
        <v>10.25</v>
      </c>
      <c r="P47" s="16">
        <v>860</v>
      </c>
      <c r="Q47">
        <v>10.45</v>
      </c>
      <c r="R47" s="16">
        <v>2550</v>
      </c>
      <c r="S47">
        <v>10.7</v>
      </c>
      <c r="T47" s="16">
        <v>3500</v>
      </c>
      <c r="U47" s="16">
        <v>661270</v>
      </c>
      <c r="V47">
        <v>11</v>
      </c>
      <c r="W47">
        <v>11</v>
      </c>
      <c r="X47">
        <v>10.25</v>
      </c>
      <c r="Y47" s="16">
        <v>7700</v>
      </c>
      <c r="Z47" s="16"/>
    </row>
    <row r="48" spans="1:26">
      <c r="A48" t="s">
        <v>174</v>
      </c>
      <c r="C48">
        <v>13.9</v>
      </c>
      <c r="D48">
        <v>13</v>
      </c>
      <c r="E48">
        <v>12.1</v>
      </c>
      <c r="F48">
        <v>13.1</v>
      </c>
      <c r="G48" s="16">
        <v>17410</v>
      </c>
      <c r="H48">
        <v>13.15</v>
      </c>
      <c r="I48" s="16">
        <v>23580</v>
      </c>
      <c r="J48">
        <v>13.2</v>
      </c>
      <c r="K48" s="16">
        <v>7830</v>
      </c>
      <c r="L48">
        <v>13.25</v>
      </c>
      <c r="M48" s="16">
        <v>300</v>
      </c>
      <c r="N48">
        <v>0.25</v>
      </c>
      <c r="O48">
        <v>13.25</v>
      </c>
      <c r="P48" s="16">
        <v>4300</v>
      </c>
      <c r="Q48">
        <v>13.3</v>
      </c>
      <c r="R48" s="16">
        <v>38490</v>
      </c>
      <c r="S48">
        <v>13.35</v>
      </c>
      <c r="T48" s="16">
        <v>31200</v>
      </c>
      <c r="U48" s="16">
        <v>630610</v>
      </c>
      <c r="V48">
        <v>13.1</v>
      </c>
      <c r="W48">
        <v>13.4</v>
      </c>
      <c r="X48">
        <v>13</v>
      </c>
      <c r="Y48" s="16">
        <v>4820</v>
      </c>
      <c r="Z48" s="16">
        <v>123120</v>
      </c>
    </row>
    <row r="49" spans="1:26">
      <c r="A49" t="s">
        <v>109</v>
      </c>
      <c r="C49">
        <v>4.22</v>
      </c>
      <c r="D49">
        <v>3.95</v>
      </c>
      <c r="E49">
        <v>3.68</v>
      </c>
      <c r="F49">
        <v>3.94</v>
      </c>
      <c r="G49" s="16">
        <v>37430</v>
      </c>
      <c r="H49">
        <v>3.95</v>
      </c>
      <c r="I49" s="16">
        <v>4400</v>
      </c>
      <c r="J49">
        <v>3.96</v>
      </c>
      <c r="K49" s="16">
        <v>70</v>
      </c>
      <c r="L49">
        <v>3.96</v>
      </c>
      <c r="M49" s="16">
        <v>19930</v>
      </c>
      <c r="N49">
        <v>0.01</v>
      </c>
      <c r="O49">
        <v>3.97</v>
      </c>
      <c r="P49" s="16">
        <v>26720</v>
      </c>
      <c r="Q49">
        <v>3.98</v>
      </c>
      <c r="R49" s="16">
        <v>60550</v>
      </c>
      <c r="S49">
        <v>3.99</v>
      </c>
      <c r="T49" s="16">
        <v>132830</v>
      </c>
      <c r="U49" s="16">
        <v>628950</v>
      </c>
      <c r="V49">
        <v>3.95</v>
      </c>
      <c r="W49">
        <v>4.09</v>
      </c>
      <c r="X49">
        <v>3.94</v>
      </c>
      <c r="Y49" s="16"/>
      <c r="Z49" s="16">
        <v>3000</v>
      </c>
    </row>
    <row r="50" spans="1:26">
      <c r="A50" t="s">
        <v>1142</v>
      </c>
      <c r="C50">
        <v>27.25</v>
      </c>
      <c r="D50">
        <v>25.5</v>
      </c>
      <c r="E50">
        <v>23.75</v>
      </c>
      <c r="F50">
        <v>24.6</v>
      </c>
      <c r="G50" s="16">
        <v>1190</v>
      </c>
      <c r="H50">
        <v>24.65</v>
      </c>
      <c r="I50" s="16">
        <v>5300</v>
      </c>
      <c r="J50">
        <v>24.7</v>
      </c>
      <c r="K50" s="16">
        <v>340</v>
      </c>
      <c r="L50">
        <v>24.75</v>
      </c>
      <c r="M50" s="16">
        <v>100</v>
      </c>
      <c r="N50">
        <v>-0.75</v>
      </c>
      <c r="O50">
        <v>24.75</v>
      </c>
      <c r="P50" s="16">
        <v>400</v>
      </c>
      <c r="Q50">
        <v>24.8</v>
      </c>
      <c r="R50" s="16">
        <v>850</v>
      </c>
      <c r="S50">
        <v>24.85</v>
      </c>
      <c r="T50" s="16">
        <v>460</v>
      </c>
      <c r="U50" s="16">
        <v>607420</v>
      </c>
      <c r="V50">
        <v>24.95</v>
      </c>
      <c r="W50">
        <v>25.6</v>
      </c>
      <c r="X50">
        <v>24.4</v>
      </c>
      <c r="Y50" s="16">
        <v>4650</v>
      </c>
      <c r="Z50" s="16"/>
    </row>
    <row r="51" spans="1:26">
      <c r="A51" t="s">
        <v>114</v>
      </c>
      <c r="C51">
        <v>22.35</v>
      </c>
      <c r="D51">
        <v>20.9</v>
      </c>
      <c r="E51">
        <v>19.45</v>
      </c>
      <c r="F51">
        <v>21.4</v>
      </c>
      <c r="G51" s="16">
        <v>16000</v>
      </c>
      <c r="H51">
        <v>21.45</v>
      </c>
      <c r="I51" s="16">
        <v>9750</v>
      </c>
      <c r="J51">
        <v>21.5</v>
      </c>
      <c r="K51" s="16">
        <v>11270</v>
      </c>
      <c r="L51">
        <v>21.5</v>
      </c>
      <c r="M51" s="16">
        <v>1500</v>
      </c>
      <c r="N51">
        <v>0.6</v>
      </c>
      <c r="O51">
        <v>21.55</v>
      </c>
      <c r="P51" s="16">
        <v>23650</v>
      </c>
      <c r="Q51">
        <v>21.6</v>
      </c>
      <c r="R51" s="16">
        <v>22430</v>
      </c>
      <c r="S51">
        <v>21.65</v>
      </c>
      <c r="T51" s="16">
        <v>18050</v>
      </c>
      <c r="U51" s="16">
        <v>605110</v>
      </c>
      <c r="V51">
        <v>21.3</v>
      </c>
      <c r="W51">
        <v>21.65</v>
      </c>
      <c r="X51">
        <v>21.2</v>
      </c>
      <c r="Y51" s="16">
        <v>4480</v>
      </c>
      <c r="Z51" s="16">
        <v>1020</v>
      </c>
    </row>
    <row r="52" spans="1:26">
      <c r="A52" t="s">
        <v>808</v>
      </c>
      <c r="C52">
        <v>3.4</v>
      </c>
      <c r="D52">
        <v>3.1</v>
      </c>
      <c r="E52">
        <v>2.8</v>
      </c>
      <c r="F52">
        <v>3.2</v>
      </c>
      <c r="G52" s="16">
        <v>500</v>
      </c>
      <c r="H52">
        <v>3.3</v>
      </c>
      <c r="I52" s="16">
        <v>33300</v>
      </c>
      <c r="J52">
        <v>3.4</v>
      </c>
      <c r="K52" s="16">
        <v>141200</v>
      </c>
      <c r="L52">
        <v>3.4</v>
      </c>
      <c r="M52" s="16">
        <v>1000</v>
      </c>
      <c r="N52">
        <v>0.3</v>
      </c>
      <c r="P52" s="16"/>
      <c r="R52" s="16"/>
      <c r="T52" s="16"/>
      <c r="U52" s="16">
        <v>589000</v>
      </c>
      <c r="V52">
        <v>3</v>
      </c>
      <c r="W52">
        <v>3.4</v>
      </c>
      <c r="X52">
        <v>3</v>
      </c>
      <c r="Y52" s="16"/>
      <c r="Z52" s="16"/>
    </row>
    <row r="53" spans="1:26">
      <c r="A53" t="s">
        <v>607</v>
      </c>
      <c r="C53">
        <v>14.7</v>
      </c>
      <c r="D53">
        <v>13.4</v>
      </c>
      <c r="E53">
        <v>12.1</v>
      </c>
      <c r="F53">
        <v>13.4</v>
      </c>
      <c r="G53" s="16">
        <v>13500</v>
      </c>
      <c r="H53">
        <v>13.5</v>
      </c>
      <c r="I53" s="16">
        <v>24000</v>
      </c>
      <c r="J53">
        <v>13.6</v>
      </c>
      <c r="K53" s="16">
        <v>9400</v>
      </c>
      <c r="L53">
        <v>13.6</v>
      </c>
      <c r="M53" s="16">
        <v>10400</v>
      </c>
      <c r="N53">
        <v>0.2</v>
      </c>
      <c r="O53">
        <v>13.7</v>
      </c>
      <c r="P53" s="16">
        <v>67700</v>
      </c>
      <c r="Q53">
        <v>13.8</v>
      </c>
      <c r="R53" s="16">
        <v>47500</v>
      </c>
      <c r="S53">
        <v>13.9</v>
      </c>
      <c r="T53" s="16">
        <v>56300</v>
      </c>
      <c r="U53" s="16">
        <v>553200</v>
      </c>
      <c r="V53">
        <v>13.4</v>
      </c>
      <c r="W53">
        <v>13.8</v>
      </c>
      <c r="X53">
        <v>13.4</v>
      </c>
      <c r="Y53" s="16">
        <v>15800</v>
      </c>
      <c r="Z53" s="16">
        <v>200</v>
      </c>
    </row>
    <row r="54" spans="1:26">
      <c r="A54" t="s">
        <v>1686</v>
      </c>
      <c r="C54">
        <v>22.45</v>
      </c>
      <c r="D54">
        <v>21</v>
      </c>
      <c r="E54">
        <v>19.55</v>
      </c>
      <c r="F54">
        <v>21.5</v>
      </c>
      <c r="G54" s="16">
        <v>48200</v>
      </c>
      <c r="H54">
        <v>21.55</v>
      </c>
      <c r="I54" s="16">
        <v>18900</v>
      </c>
      <c r="J54">
        <v>21.6</v>
      </c>
      <c r="K54" s="16">
        <v>25900</v>
      </c>
      <c r="L54">
        <v>21.65</v>
      </c>
      <c r="M54" s="16">
        <v>500</v>
      </c>
      <c r="N54">
        <v>0.65</v>
      </c>
      <c r="O54">
        <v>21.65</v>
      </c>
      <c r="P54" s="16">
        <v>1300</v>
      </c>
      <c r="Q54">
        <v>21.7</v>
      </c>
      <c r="R54" s="16">
        <v>10800</v>
      </c>
      <c r="S54">
        <v>21.75</v>
      </c>
      <c r="T54" s="16">
        <v>12900</v>
      </c>
      <c r="U54" s="16">
        <v>518340</v>
      </c>
      <c r="V54">
        <v>21.05</v>
      </c>
      <c r="W54">
        <v>21.65</v>
      </c>
      <c r="X54">
        <v>20.5</v>
      </c>
      <c r="Y54" s="16"/>
      <c r="Z54" s="16"/>
    </row>
    <row r="55" spans="1:26">
      <c r="A55" t="s">
        <v>645</v>
      </c>
      <c r="C55">
        <v>60.6</v>
      </c>
      <c r="D55">
        <v>56.7</v>
      </c>
      <c r="E55">
        <v>52.8</v>
      </c>
      <c r="F55">
        <v>57</v>
      </c>
      <c r="G55" s="16">
        <v>22580</v>
      </c>
      <c r="H55">
        <v>57.1</v>
      </c>
      <c r="I55" s="16">
        <v>9190</v>
      </c>
      <c r="J55">
        <v>57.2</v>
      </c>
      <c r="K55" s="16">
        <v>1240</v>
      </c>
      <c r="L55">
        <v>57.2</v>
      </c>
      <c r="M55" s="16">
        <v>6320</v>
      </c>
      <c r="N55">
        <v>0.5</v>
      </c>
      <c r="O55">
        <v>57.3</v>
      </c>
      <c r="P55" s="16">
        <v>5700</v>
      </c>
      <c r="Q55">
        <v>57.4</v>
      </c>
      <c r="R55" s="16">
        <v>15550</v>
      </c>
      <c r="S55">
        <v>57.5</v>
      </c>
      <c r="T55" s="16">
        <v>51230</v>
      </c>
      <c r="U55" s="16">
        <v>512460</v>
      </c>
      <c r="V55">
        <v>56.7</v>
      </c>
      <c r="W55">
        <v>57.3</v>
      </c>
      <c r="X55">
        <v>56.2</v>
      </c>
      <c r="Y55" s="16">
        <v>10860</v>
      </c>
      <c r="Z55" s="16">
        <v>6910</v>
      </c>
    </row>
    <row r="56" spans="1:26">
      <c r="A56" t="s">
        <v>713</v>
      </c>
      <c r="C56">
        <v>113.4</v>
      </c>
      <c r="D56">
        <v>106</v>
      </c>
      <c r="E56">
        <v>98.6</v>
      </c>
      <c r="F56">
        <v>106</v>
      </c>
      <c r="G56" s="16">
        <v>26330</v>
      </c>
      <c r="H56">
        <v>106.1</v>
      </c>
      <c r="I56" s="16">
        <v>12730</v>
      </c>
      <c r="J56">
        <v>106.2</v>
      </c>
      <c r="K56" s="16">
        <v>4950</v>
      </c>
      <c r="L56">
        <v>106.2</v>
      </c>
      <c r="M56" s="16">
        <v>510</v>
      </c>
      <c r="N56">
        <v>0.2</v>
      </c>
      <c r="O56">
        <v>106.3</v>
      </c>
      <c r="P56" s="16">
        <v>520</v>
      </c>
      <c r="Q56">
        <v>106.5</v>
      </c>
      <c r="R56" s="16">
        <v>25510</v>
      </c>
      <c r="S56">
        <v>106.6</v>
      </c>
      <c r="T56" s="16">
        <v>21040</v>
      </c>
      <c r="U56" s="16">
        <v>495340</v>
      </c>
      <c r="V56">
        <v>107</v>
      </c>
      <c r="W56">
        <v>107.6</v>
      </c>
      <c r="X56">
        <v>106.1</v>
      </c>
      <c r="Y56" s="16">
        <v>38910</v>
      </c>
      <c r="Z56" s="16">
        <v>168220</v>
      </c>
    </row>
    <row r="57" spans="1:26">
      <c r="A57" t="s">
        <v>610</v>
      </c>
      <c r="C57">
        <v>19.600000000000001</v>
      </c>
      <c r="D57">
        <v>17.899999999999999</v>
      </c>
      <c r="E57">
        <v>16.2</v>
      </c>
      <c r="F57">
        <v>17</v>
      </c>
      <c r="G57" s="16">
        <v>113400</v>
      </c>
      <c r="H57">
        <v>17.100000000000001</v>
      </c>
      <c r="I57" s="16">
        <v>19300</v>
      </c>
      <c r="J57">
        <v>17.2</v>
      </c>
      <c r="K57" s="16">
        <v>2900</v>
      </c>
      <c r="L57">
        <v>17.3</v>
      </c>
      <c r="M57" s="16">
        <v>14000</v>
      </c>
      <c r="N57">
        <v>-0.6</v>
      </c>
      <c r="O57">
        <v>17.3</v>
      </c>
      <c r="P57" s="16">
        <v>5800</v>
      </c>
      <c r="Q57">
        <v>17.399999999999999</v>
      </c>
      <c r="R57" s="16">
        <v>38900</v>
      </c>
      <c r="S57">
        <v>17.5</v>
      </c>
      <c r="T57" s="16">
        <v>33900</v>
      </c>
      <c r="U57" s="16">
        <v>481800</v>
      </c>
      <c r="V57">
        <v>17.2</v>
      </c>
      <c r="W57">
        <v>17.399999999999999</v>
      </c>
      <c r="X57">
        <v>16.899999999999999</v>
      </c>
      <c r="Y57" s="16"/>
      <c r="Z57" s="16"/>
    </row>
    <row r="58" spans="1:26">
      <c r="A58" t="s">
        <v>855</v>
      </c>
      <c r="C58">
        <v>19.3</v>
      </c>
      <c r="D58">
        <v>17.600000000000001</v>
      </c>
      <c r="E58">
        <v>15.9</v>
      </c>
      <c r="F58">
        <v>17.5</v>
      </c>
      <c r="G58" s="16">
        <v>47300</v>
      </c>
      <c r="H58">
        <v>17.600000000000001</v>
      </c>
      <c r="I58" s="16">
        <v>61900</v>
      </c>
      <c r="J58">
        <v>17.7</v>
      </c>
      <c r="K58" s="16">
        <v>37800</v>
      </c>
      <c r="L58">
        <v>17.8</v>
      </c>
      <c r="M58" s="16">
        <v>10500</v>
      </c>
      <c r="N58">
        <v>0.2</v>
      </c>
      <c r="O58">
        <v>17.8</v>
      </c>
      <c r="P58" s="16">
        <v>10500</v>
      </c>
      <c r="Q58">
        <v>17.899999999999999</v>
      </c>
      <c r="R58" s="16">
        <v>36100</v>
      </c>
      <c r="S58">
        <v>18</v>
      </c>
      <c r="T58" s="16">
        <v>91700</v>
      </c>
      <c r="U58" s="16">
        <v>471800</v>
      </c>
      <c r="V58">
        <v>17.8</v>
      </c>
      <c r="W58">
        <v>18</v>
      </c>
      <c r="X58">
        <v>17.7</v>
      </c>
      <c r="Y58" s="16">
        <v>60</v>
      </c>
      <c r="Z58" s="16"/>
    </row>
    <row r="59" spans="1:26">
      <c r="A59" t="s">
        <v>1426</v>
      </c>
      <c r="C59">
        <v>11.3</v>
      </c>
      <c r="D59">
        <v>9.9</v>
      </c>
      <c r="E59">
        <v>8.5</v>
      </c>
      <c r="F59">
        <v>9.6999999999999993</v>
      </c>
      <c r="G59" s="16">
        <v>128000</v>
      </c>
      <c r="H59">
        <v>9.8000000000000007</v>
      </c>
      <c r="I59" s="16">
        <v>149200</v>
      </c>
      <c r="J59">
        <v>9.9</v>
      </c>
      <c r="K59" s="16">
        <v>242500</v>
      </c>
      <c r="L59">
        <v>10</v>
      </c>
      <c r="M59" s="16">
        <v>1000</v>
      </c>
      <c r="N59">
        <v>0.1</v>
      </c>
      <c r="O59">
        <v>10.1</v>
      </c>
      <c r="P59" s="16">
        <v>178900</v>
      </c>
      <c r="Q59">
        <v>10.199999999999999</v>
      </c>
      <c r="R59" s="16">
        <v>417400</v>
      </c>
      <c r="S59">
        <v>10.3</v>
      </c>
      <c r="T59" s="16">
        <v>205900</v>
      </c>
      <c r="U59" s="16">
        <v>457900</v>
      </c>
      <c r="V59">
        <v>9.9</v>
      </c>
      <c r="W59">
        <v>10.1</v>
      </c>
      <c r="X59">
        <v>9.9</v>
      </c>
      <c r="Y59" s="16">
        <v>30000</v>
      </c>
      <c r="Z59" s="16"/>
    </row>
    <row r="60" spans="1:26">
      <c r="A60" t="s">
        <v>53</v>
      </c>
      <c r="C60">
        <v>19.25</v>
      </c>
      <c r="D60">
        <v>18</v>
      </c>
      <c r="E60">
        <v>16.75</v>
      </c>
      <c r="F60">
        <v>17.399999999999999</v>
      </c>
      <c r="G60" s="16">
        <v>58760</v>
      </c>
      <c r="H60">
        <v>17.45</v>
      </c>
      <c r="I60" s="16">
        <v>9770</v>
      </c>
      <c r="J60">
        <v>17.5</v>
      </c>
      <c r="K60" s="16">
        <v>17220</v>
      </c>
      <c r="L60">
        <v>17.600000000000001</v>
      </c>
      <c r="M60" s="16">
        <v>3270</v>
      </c>
      <c r="N60">
        <v>-0.4</v>
      </c>
      <c r="O60">
        <v>17.600000000000001</v>
      </c>
      <c r="P60" s="16">
        <v>750</v>
      </c>
      <c r="Q60">
        <v>17.7</v>
      </c>
      <c r="R60" s="16">
        <v>32720</v>
      </c>
      <c r="S60">
        <v>17.75</v>
      </c>
      <c r="T60" s="16">
        <v>1000</v>
      </c>
      <c r="U60" s="16">
        <v>445520</v>
      </c>
      <c r="V60">
        <v>17.7</v>
      </c>
      <c r="W60">
        <v>17.899999999999999</v>
      </c>
      <c r="X60">
        <v>17.399999999999999</v>
      </c>
      <c r="Y60" s="16">
        <v>30</v>
      </c>
      <c r="Z60" s="16">
        <v>10100</v>
      </c>
    </row>
    <row r="61" spans="1:26">
      <c r="A61" t="s">
        <v>1186</v>
      </c>
      <c r="C61">
        <v>36.799999999999997</v>
      </c>
      <c r="D61">
        <v>32</v>
      </c>
      <c r="E61">
        <v>27.2</v>
      </c>
      <c r="F61">
        <v>33.200000000000003</v>
      </c>
      <c r="G61" s="16">
        <v>18100</v>
      </c>
      <c r="H61">
        <v>33.299999999999997</v>
      </c>
      <c r="I61" s="16">
        <v>3600</v>
      </c>
      <c r="J61">
        <v>33.4</v>
      </c>
      <c r="K61" s="16">
        <v>10900</v>
      </c>
      <c r="L61">
        <v>33.4</v>
      </c>
      <c r="M61" s="16">
        <v>200</v>
      </c>
      <c r="N61">
        <v>1.4</v>
      </c>
      <c r="O61">
        <v>33.5</v>
      </c>
      <c r="P61" s="16">
        <v>17600</v>
      </c>
      <c r="Q61">
        <v>33.6</v>
      </c>
      <c r="R61" s="16">
        <v>35600</v>
      </c>
      <c r="S61">
        <v>33.700000000000003</v>
      </c>
      <c r="T61" s="16">
        <v>30700</v>
      </c>
      <c r="U61" s="16">
        <v>442300</v>
      </c>
      <c r="V61">
        <v>32.1</v>
      </c>
      <c r="W61">
        <v>33.6</v>
      </c>
      <c r="X61">
        <v>32.1</v>
      </c>
      <c r="Y61" s="16">
        <v>70400</v>
      </c>
      <c r="Z61" s="16"/>
    </row>
    <row r="62" spans="1:26">
      <c r="A62" t="s">
        <v>135</v>
      </c>
      <c r="C62">
        <v>32.1</v>
      </c>
      <c r="D62">
        <v>30</v>
      </c>
      <c r="E62">
        <v>27.9</v>
      </c>
      <c r="F62">
        <v>31.1</v>
      </c>
      <c r="G62" s="16">
        <v>2260</v>
      </c>
      <c r="H62">
        <v>31.2</v>
      </c>
      <c r="I62" s="16">
        <v>4110</v>
      </c>
      <c r="J62">
        <v>31.25</v>
      </c>
      <c r="K62" s="16">
        <v>1350</v>
      </c>
      <c r="L62">
        <v>31.25</v>
      </c>
      <c r="M62" s="16">
        <v>1000</v>
      </c>
      <c r="N62">
        <v>1.25</v>
      </c>
      <c r="O62">
        <v>31.3</v>
      </c>
      <c r="P62" s="16">
        <v>850</v>
      </c>
      <c r="Q62">
        <v>31.4</v>
      </c>
      <c r="R62" s="16">
        <v>6720</v>
      </c>
      <c r="S62">
        <v>31.45</v>
      </c>
      <c r="T62" s="16">
        <v>2000</v>
      </c>
      <c r="U62" s="16">
        <v>425780</v>
      </c>
      <c r="V62">
        <v>30.1</v>
      </c>
      <c r="W62">
        <v>31.6</v>
      </c>
      <c r="X62">
        <v>30.05</v>
      </c>
      <c r="Y62" s="16">
        <v>172100</v>
      </c>
      <c r="Z62" s="16">
        <v>159840</v>
      </c>
    </row>
    <row r="63" spans="1:26">
      <c r="A63" t="s">
        <v>711</v>
      </c>
      <c r="C63">
        <v>3.11</v>
      </c>
      <c r="D63">
        <v>2.91</v>
      </c>
      <c r="E63">
        <v>2.71</v>
      </c>
      <c r="F63">
        <v>2.83</v>
      </c>
      <c r="G63" s="16">
        <v>20040</v>
      </c>
      <c r="H63">
        <v>2.84</v>
      </c>
      <c r="I63" s="16">
        <v>28000</v>
      </c>
      <c r="J63">
        <v>2.85</v>
      </c>
      <c r="K63" s="16">
        <v>8360</v>
      </c>
      <c r="L63">
        <v>2.86</v>
      </c>
      <c r="M63" s="16">
        <v>100</v>
      </c>
      <c r="N63">
        <v>-0.05</v>
      </c>
      <c r="O63">
        <v>2.86</v>
      </c>
      <c r="P63" s="16">
        <v>900</v>
      </c>
      <c r="Q63">
        <v>2.87</v>
      </c>
      <c r="R63" s="16">
        <v>14650</v>
      </c>
      <c r="S63">
        <v>2.88</v>
      </c>
      <c r="T63" s="16">
        <v>19780</v>
      </c>
      <c r="U63" s="16">
        <v>408000</v>
      </c>
      <c r="V63">
        <v>2.9</v>
      </c>
      <c r="W63">
        <v>2.93</v>
      </c>
      <c r="X63">
        <v>2.84</v>
      </c>
      <c r="Y63" s="16"/>
      <c r="Z63" s="16"/>
    </row>
    <row r="64" spans="1:26">
      <c r="A64" t="s">
        <v>573</v>
      </c>
      <c r="C64">
        <v>26.35</v>
      </c>
      <c r="D64">
        <v>24.65</v>
      </c>
      <c r="E64">
        <v>22.95</v>
      </c>
      <c r="F64">
        <v>24.7</v>
      </c>
      <c r="G64" s="16">
        <v>2260</v>
      </c>
      <c r="H64">
        <v>24.75</v>
      </c>
      <c r="I64" s="16">
        <v>3200</v>
      </c>
      <c r="J64">
        <v>24.8</v>
      </c>
      <c r="K64" s="16">
        <v>850</v>
      </c>
      <c r="L64">
        <v>24.85</v>
      </c>
      <c r="M64" s="16">
        <v>50</v>
      </c>
      <c r="N64">
        <v>0.2</v>
      </c>
      <c r="O64">
        <v>24.85</v>
      </c>
      <c r="P64" s="16">
        <v>1830</v>
      </c>
      <c r="Q64">
        <v>25</v>
      </c>
      <c r="R64" s="16">
        <v>3490</v>
      </c>
      <c r="S64">
        <v>25.1</v>
      </c>
      <c r="T64" s="16">
        <v>5910</v>
      </c>
      <c r="U64" s="16">
        <v>402460</v>
      </c>
      <c r="V64">
        <v>25</v>
      </c>
      <c r="W64">
        <v>25.25</v>
      </c>
      <c r="X64">
        <v>24.65</v>
      </c>
      <c r="Y64" s="16">
        <v>3800</v>
      </c>
      <c r="Z64" s="16">
        <v>41900</v>
      </c>
    </row>
    <row r="65" spans="1:26">
      <c r="A65" t="s">
        <v>630</v>
      </c>
      <c r="C65">
        <v>117.7</v>
      </c>
      <c r="D65">
        <v>110</v>
      </c>
      <c r="E65">
        <v>102.3</v>
      </c>
      <c r="F65">
        <v>112.1</v>
      </c>
      <c r="G65" s="16">
        <v>3500</v>
      </c>
      <c r="H65">
        <v>112.2</v>
      </c>
      <c r="I65" s="16">
        <v>1500</v>
      </c>
      <c r="J65">
        <v>112.5</v>
      </c>
      <c r="K65" s="16">
        <v>2260</v>
      </c>
      <c r="L65">
        <v>112.9</v>
      </c>
      <c r="M65" s="16">
        <v>1010</v>
      </c>
      <c r="N65">
        <v>2.9</v>
      </c>
      <c r="O65">
        <v>112.9</v>
      </c>
      <c r="P65" s="16">
        <v>1450</v>
      </c>
      <c r="Q65">
        <v>113</v>
      </c>
      <c r="R65" s="16">
        <v>4100</v>
      </c>
      <c r="S65">
        <v>113.2</v>
      </c>
      <c r="T65" s="16">
        <v>1230</v>
      </c>
      <c r="U65" s="16">
        <v>383620</v>
      </c>
      <c r="V65">
        <v>110</v>
      </c>
      <c r="W65">
        <v>114</v>
      </c>
      <c r="X65">
        <v>110</v>
      </c>
      <c r="Y65" s="16"/>
      <c r="Z65" s="16"/>
    </row>
    <row r="66" spans="1:26">
      <c r="A66" t="s">
        <v>735</v>
      </c>
      <c r="C66">
        <v>6.19</v>
      </c>
      <c r="D66">
        <v>5.79</v>
      </c>
      <c r="E66">
        <v>5.39</v>
      </c>
      <c r="F66">
        <v>5.58</v>
      </c>
      <c r="G66" s="16">
        <v>17700</v>
      </c>
      <c r="H66">
        <v>5.59</v>
      </c>
      <c r="I66" s="16">
        <v>11960</v>
      </c>
      <c r="J66">
        <v>5.6</v>
      </c>
      <c r="K66" s="16">
        <v>19310</v>
      </c>
      <c r="L66">
        <v>5.6</v>
      </c>
      <c r="M66" s="16">
        <v>3860</v>
      </c>
      <c r="N66">
        <v>-0.19</v>
      </c>
      <c r="O66">
        <v>5.68</v>
      </c>
      <c r="P66" s="16">
        <v>2500</v>
      </c>
      <c r="Q66">
        <v>5.69</v>
      </c>
      <c r="R66" s="16">
        <v>4500</v>
      </c>
      <c r="S66">
        <v>5.7</v>
      </c>
      <c r="T66" s="16">
        <v>11100</v>
      </c>
      <c r="U66" s="16">
        <v>374500</v>
      </c>
      <c r="V66">
        <v>5.95</v>
      </c>
      <c r="W66">
        <v>5.95</v>
      </c>
      <c r="X66">
        <v>5.59</v>
      </c>
      <c r="Y66" s="16"/>
      <c r="Z66" s="16"/>
    </row>
    <row r="67" spans="1:26">
      <c r="A67" t="s">
        <v>45</v>
      </c>
      <c r="C67">
        <v>18.7</v>
      </c>
      <c r="D67">
        <v>17.5</v>
      </c>
      <c r="E67">
        <v>16.3</v>
      </c>
      <c r="F67">
        <v>17.75</v>
      </c>
      <c r="G67" s="16">
        <v>1000</v>
      </c>
      <c r="H67">
        <v>17.8</v>
      </c>
      <c r="I67" s="16">
        <v>11610</v>
      </c>
      <c r="J67">
        <v>17.850000000000001</v>
      </c>
      <c r="K67" s="16">
        <v>5840</v>
      </c>
      <c r="L67">
        <v>17.850000000000001</v>
      </c>
      <c r="M67" s="16">
        <v>2600</v>
      </c>
      <c r="N67">
        <v>0.35</v>
      </c>
      <c r="O67">
        <v>17.899999999999999</v>
      </c>
      <c r="P67" s="16">
        <v>26040</v>
      </c>
      <c r="Q67">
        <v>17.95</v>
      </c>
      <c r="R67" s="16">
        <v>17090</v>
      </c>
      <c r="S67">
        <v>18</v>
      </c>
      <c r="T67" s="16">
        <v>35100</v>
      </c>
      <c r="U67" s="16">
        <v>371740</v>
      </c>
      <c r="V67">
        <v>17.8</v>
      </c>
      <c r="W67">
        <v>17.899999999999999</v>
      </c>
      <c r="X67">
        <v>17.45</v>
      </c>
      <c r="Y67" s="16">
        <v>8250</v>
      </c>
      <c r="Z67" s="16">
        <v>2000</v>
      </c>
    </row>
    <row r="68" spans="1:26">
      <c r="A68" t="s">
        <v>233</v>
      </c>
      <c r="C68">
        <v>17.100000000000001</v>
      </c>
      <c r="D68">
        <v>16</v>
      </c>
      <c r="E68">
        <v>14.9</v>
      </c>
      <c r="F68">
        <v>16.3</v>
      </c>
      <c r="G68" s="16">
        <v>16240</v>
      </c>
      <c r="H68">
        <v>16.350000000000001</v>
      </c>
      <c r="I68" s="16">
        <v>6900</v>
      </c>
      <c r="J68">
        <v>16.399999999999999</v>
      </c>
      <c r="K68" s="16">
        <v>3230</v>
      </c>
      <c r="L68">
        <v>16.399999999999999</v>
      </c>
      <c r="M68" s="16">
        <v>4000</v>
      </c>
      <c r="N68">
        <v>0.4</v>
      </c>
      <c r="O68">
        <v>16.45</v>
      </c>
      <c r="P68" s="16">
        <v>6270</v>
      </c>
      <c r="Q68">
        <v>16.5</v>
      </c>
      <c r="R68" s="16">
        <v>13270</v>
      </c>
      <c r="S68">
        <v>16.55</v>
      </c>
      <c r="T68" s="16">
        <v>3000</v>
      </c>
      <c r="U68" s="16">
        <v>370510</v>
      </c>
      <c r="V68">
        <v>16.05</v>
      </c>
      <c r="W68">
        <v>16.5</v>
      </c>
      <c r="X68">
        <v>16.05</v>
      </c>
      <c r="Y68" s="16"/>
      <c r="Z68" s="16">
        <v>10</v>
      </c>
    </row>
    <row r="69" spans="1:26">
      <c r="A69" t="s">
        <v>91</v>
      </c>
      <c r="C69">
        <v>15.75</v>
      </c>
      <c r="D69">
        <v>14.75</v>
      </c>
      <c r="E69">
        <v>13.75</v>
      </c>
      <c r="F69">
        <v>14.45</v>
      </c>
      <c r="G69" s="16">
        <v>7190</v>
      </c>
      <c r="H69">
        <v>14.5</v>
      </c>
      <c r="I69" s="16">
        <v>2960</v>
      </c>
      <c r="J69">
        <v>14.55</v>
      </c>
      <c r="K69" s="16">
        <v>190</v>
      </c>
      <c r="L69">
        <v>14.55</v>
      </c>
      <c r="M69" s="16">
        <v>8810</v>
      </c>
      <c r="N69">
        <v>-0.2</v>
      </c>
      <c r="O69">
        <v>14.6</v>
      </c>
      <c r="P69" s="16">
        <v>2880</v>
      </c>
      <c r="Q69">
        <v>14.65</v>
      </c>
      <c r="R69" s="16">
        <v>7890</v>
      </c>
      <c r="S69">
        <v>14.7</v>
      </c>
      <c r="T69" s="16">
        <v>4670</v>
      </c>
      <c r="U69" s="16">
        <v>358050</v>
      </c>
      <c r="V69">
        <v>14.75</v>
      </c>
      <c r="W69">
        <v>14.75</v>
      </c>
      <c r="X69">
        <v>14.5</v>
      </c>
      <c r="Y69" s="16"/>
      <c r="Z69" s="16"/>
    </row>
    <row r="70" spans="1:26">
      <c r="A70" t="s">
        <v>1529</v>
      </c>
      <c r="C70">
        <v>42.9</v>
      </c>
      <c r="D70">
        <v>40.1</v>
      </c>
      <c r="E70">
        <v>37.299999999999997</v>
      </c>
      <c r="F70">
        <v>40.15</v>
      </c>
      <c r="G70" s="16">
        <v>5370</v>
      </c>
      <c r="H70">
        <v>40.200000000000003</v>
      </c>
      <c r="I70" s="16">
        <v>5100</v>
      </c>
      <c r="J70">
        <v>40.299999999999997</v>
      </c>
      <c r="K70" s="16">
        <v>6440</v>
      </c>
      <c r="L70">
        <v>40.35</v>
      </c>
      <c r="M70" s="16">
        <v>7000</v>
      </c>
      <c r="N70">
        <v>0.25</v>
      </c>
      <c r="O70">
        <v>40.35</v>
      </c>
      <c r="P70" s="16">
        <v>16020</v>
      </c>
      <c r="Q70">
        <v>40.5</v>
      </c>
      <c r="R70" s="16">
        <v>2450</v>
      </c>
      <c r="S70">
        <v>40.549999999999997</v>
      </c>
      <c r="T70" s="16">
        <v>100</v>
      </c>
      <c r="U70" s="16">
        <v>349850</v>
      </c>
      <c r="V70">
        <v>40.6</v>
      </c>
      <c r="W70">
        <v>40.799999999999997</v>
      </c>
      <c r="X70">
        <v>40</v>
      </c>
      <c r="Y70" s="16">
        <v>24370</v>
      </c>
      <c r="Z70" s="16">
        <v>195130</v>
      </c>
    </row>
    <row r="71" spans="1:26">
      <c r="A71" t="s">
        <v>165</v>
      </c>
      <c r="C71">
        <v>21.9</v>
      </c>
      <c r="D71">
        <v>20.5</v>
      </c>
      <c r="E71">
        <v>19.100000000000001</v>
      </c>
      <c r="F71">
        <v>21.65</v>
      </c>
      <c r="G71" s="16">
        <v>10</v>
      </c>
      <c r="H71">
        <v>21.7</v>
      </c>
      <c r="I71" s="16">
        <v>10</v>
      </c>
      <c r="J71">
        <v>21.9</v>
      </c>
      <c r="K71" s="16">
        <v>161240</v>
      </c>
      <c r="L71">
        <v>21.9</v>
      </c>
      <c r="M71" s="16">
        <v>550</v>
      </c>
      <c r="N71">
        <v>1.4</v>
      </c>
      <c r="P71" s="16"/>
      <c r="R71" s="16"/>
      <c r="T71" s="16"/>
      <c r="U71" s="16">
        <v>342260</v>
      </c>
      <c r="V71">
        <v>20.6</v>
      </c>
      <c r="W71">
        <v>21.9</v>
      </c>
      <c r="X71">
        <v>20.45</v>
      </c>
      <c r="Y71" s="16"/>
      <c r="Z71" s="16">
        <v>550</v>
      </c>
    </row>
    <row r="72" spans="1:26">
      <c r="A72" t="s">
        <v>1575</v>
      </c>
      <c r="C72">
        <v>35.049999999999997</v>
      </c>
      <c r="D72">
        <v>32.799999999999997</v>
      </c>
      <c r="E72">
        <v>30.55</v>
      </c>
      <c r="F72">
        <v>33.200000000000003</v>
      </c>
      <c r="G72" s="16">
        <v>25840</v>
      </c>
      <c r="H72">
        <v>33.25</v>
      </c>
      <c r="I72" s="16">
        <v>8880</v>
      </c>
      <c r="J72">
        <v>33.299999999999997</v>
      </c>
      <c r="K72" s="16">
        <v>9950</v>
      </c>
      <c r="L72">
        <v>33.35</v>
      </c>
      <c r="M72" s="16">
        <v>3200</v>
      </c>
      <c r="N72">
        <v>0.55000000000000004</v>
      </c>
      <c r="O72">
        <v>33.35</v>
      </c>
      <c r="P72" s="16">
        <v>7790</v>
      </c>
      <c r="Q72">
        <v>33.4</v>
      </c>
      <c r="R72" s="16">
        <v>14470</v>
      </c>
      <c r="S72">
        <v>33.5</v>
      </c>
      <c r="T72" s="16">
        <v>28750</v>
      </c>
      <c r="U72" s="16">
        <v>330820</v>
      </c>
      <c r="V72">
        <v>33.6</v>
      </c>
      <c r="W72">
        <v>33.6</v>
      </c>
      <c r="X72">
        <v>33</v>
      </c>
      <c r="Y72" s="16">
        <v>63280</v>
      </c>
      <c r="Z72" s="16">
        <v>106450</v>
      </c>
    </row>
    <row r="73" spans="1:26">
      <c r="A73" t="s">
        <v>769</v>
      </c>
      <c r="C73">
        <v>4.28</v>
      </c>
      <c r="D73">
        <v>4</v>
      </c>
      <c r="E73">
        <v>3.72</v>
      </c>
      <c r="F73">
        <v>3.94</v>
      </c>
      <c r="G73" s="16">
        <v>8330</v>
      </c>
      <c r="H73">
        <v>3.95</v>
      </c>
      <c r="I73" s="16">
        <v>7870</v>
      </c>
      <c r="J73">
        <v>3.96</v>
      </c>
      <c r="K73" s="16">
        <v>130</v>
      </c>
      <c r="L73">
        <v>3.96</v>
      </c>
      <c r="M73" s="16">
        <v>670</v>
      </c>
      <c r="N73">
        <v>-0.04</v>
      </c>
      <c r="O73">
        <v>3.97</v>
      </c>
      <c r="P73" s="16">
        <v>3780</v>
      </c>
      <c r="Q73">
        <v>3.98</v>
      </c>
      <c r="R73" s="16">
        <v>150</v>
      </c>
      <c r="S73">
        <v>3.99</v>
      </c>
      <c r="T73" s="16">
        <v>14800</v>
      </c>
      <c r="U73" s="16">
        <v>328590</v>
      </c>
      <c r="V73">
        <v>4</v>
      </c>
      <c r="W73">
        <v>4.0599999999999996</v>
      </c>
      <c r="X73">
        <v>3.95</v>
      </c>
      <c r="Y73" s="16"/>
      <c r="Z73" s="16"/>
    </row>
    <row r="74" spans="1:26">
      <c r="A74" t="s">
        <v>739</v>
      </c>
      <c r="C74">
        <v>13.5</v>
      </c>
      <c r="D74">
        <v>12.3</v>
      </c>
      <c r="E74">
        <v>11.1</v>
      </c>
      <c r="F74">
        <v>12.6</v>
      </c>
      <c r="G74" s="16">
        <v>33200</v>
      </c>
      <c r="H74">
        <v>12.7</v>
      </c>
      <c r="I74" s="16">
        <v>33000</v>
      </c>
      <c r="J74">
        <v>12.8</v>
      </c>
      <c r="K74" s="16">
        <v>4200</v>
      </c>
      <c r="L74">
        <v>12.9</v>
      </c>
      <c r="M74" s="16">
        <v>1500</v>
      </c>
      <c r="N74">
        <v>0.6</v>
      </c>
      <c r="O74">
        <v>12.9</v>
      </c>
      <c r="P74" s="16">
        <v>14000</v>
      </c>
      <c r="Q74">
        <v>13</v>
      </c>
      <c r="R74" s="16">
        <v>14400</v>
      </c>
      <c r="S74">
        <v>13.1</v>
      </c>
      <c r="T74" s="16">
        <v>16000</v>
      </c>
      <c r="U74" s="16">
        <v>325600</v>
      </c>
      <c r="V74">
        <v>12.3</v>
      </c>
      <c r="W74">
        <v>12.9</v>
      </c>
      <c r="X74">
        <v>12.3</v>
      </c>
      <c r="Z74" s="16"/>
    </row>
    <row r="75" spans="1:26">
      <c r="A75" t="s">
        <v>331</v>
      </c>
      <c r="C75">
        <v>3.5</v>
      </c>
      <c r="D75">
        <v>3.2</v>
      </c>
      <c r="E75">
        <v>2.9</v>
      </c>
      <c r="F75">
        <v>3</v>
      </c>
      <c r="G75" s="16">
        <v>97800</v>
      </c>
      <c r="H75">
        <v>3.1</v>
      </c>
      <c r="I75" s="16">
        <v>125900</v>
      </c>
      <c r="J75">
        <v>3.2</v>
      </c>
      <c r="K75" s="16">
        <v>100</v>
      </c>
      <c r="L75">
        <v>3.3</v>
      </c>
      <c r="M75" s="16">
        <v>100</v>
      </c>
      <c r="N75">
        <v>0.1</v>
      </c>
      <c r="O75">
        <v>3.3</v>
      </c>
      <c r="P75" s="16">
        <v>61300</v>
      </c>
      <c r="Q75">
        <v>3.4</v>
      </c>
      <c r="R75" s="16">
        <v>93400</v>
      </c>
      <c r="S75">
        <v>3.5</v>
      </c>
      <c r="T75" s="16">
        <v>99700</v>
      </c>
      <c r="U75" s="16">
        <v>308400</v>
      </c>
      <c r="V75">
        <v>3.2</v>
      </c>
      <c r="W75">
        <v>3.4</v>
      </c>
      <c r="X75">
        <v>3.1</v>
      </c>
      <c r="Z75" s="16"/>
    </row>
    <row r="76" spans="1:26">
      <c r="A76" t="s">
        <v>1614</v>
      </c>
      <c r="C76">
        <v>16.899999999999999</v>
      </c>
      <c r="D76">
        <v>14.7</v>
      </c>
      <c r="E76">
        <v>12.5</v>
      </c>
      <c r="F76">
        <v>14.7</v>
      </c>
      <c r="G76" s="16">
        <v>50900</v>
      </c>
      <c r="H76">
        <v>14.8</v>
      </c>
      <c r="I76" s="16">
        <v>19400</v>
      </c>
      <c r="J76">
        <v>14.9</v>
      </c>
      <c r="K76" s="16">
        <v>41500</v>
      </c>
      <c r="L76">
        <v>15</v>
      </c>
      <c r="M76" s="16">
        <v>2300</v>
      </c>
      <c r="N76">
        <v>0.3</v>
      </c>
      <c r="O76">
        <v>15</v>
      </c>
      <c r="P76" s="16">
        <v>45200</v>
      </c>
      <c r="Q76">
        <v>15.1</v>
      </c>
      <c r="R76" s="16">
        <v>6100</v>
      </c>
      <c r="S76">
        <v>15.2</v>
      </c>
      <c r="T76" s="16">
        <v>39300</v>
      </c>
      <c r="U76" s="16">
        <v>295600</v>
      </c>
      <c r="V76">
        <v>14.9</v>
      </c>
      <c r="W76">
        <v>15.3</v>
      </c>
      <c r="X76">
        <v>14.7</v>
      </c>
      <c r="Y76" s="16"/>
      <c r="Z76" s="16">
        <v>179800</v>
      </c>
    </row>
    <row r="77" spans="1:26">
      <c r="A77" t="s">
        <v>568</v>
      </c>
      <c r="C77">
        <v>15.9</v>
      </c>
      <c r="D77">
        <v>14.5</v>
      </c>
      <c r="E77">
        <v>13.1</v>
      </c>
      <c r="F77">
        <v>15.6</v>
      </c>
      <c r="G77" s="16">
        <v>6500</v>
      </c>
      <c r="H77">
        <v>15.7</v>
      </c>
      <c r="I77" s="16">
        <v>1000</v>
      </c>
      <c r="J77">
        <v>15.8</v>
      </c>
      <c r="K77" s="16">
        <v>6300</v>
      </c>
      <c r="L77">
        <v>15.9</v>
      </c>
      <c r="M77" s="16">
        <v>2500</v>
      </c>
      <c r="N77">
        <v>1.4</v>
      </c>
      <c r="O77">
        <v>15.9</v>
      </c>
      <c r="P77" s="16">
        <v>3300</v>
      </c>
      <c r="R77" s="16"/>
      <c r="T77" s="16"/>
      <c r="U77" s="16">
        <v>284500</v>
      </c>
      <c r="V77">
        <v>14.7</v>
      </c>
      <c r="W77">
        <v>15.9</v>
      </c>
      <c r="X77">
        <v>14.7</v>
      </c>
      <c r="Y77" s="16"/>
      <c r="Z77" s="16">
        <v>100</v>
      </c>
    </row>
    <row r="78" spans="1:26">
      <c r="A78" t="s">
        <v>241</v>
      </c>
      <c r="C78">
        <v>20.399999999999999</v>
      </c>
      <c r="D78">
        <v>19.100000000000001</v>
      </c>
      <c r="E78">
        <v>17.8</v>
      </c>
      <c r="F78">
        <v>18.899999999999999</v>
      </c>
      <c r="G78" s="16">
        <v>12900</v>
      </c>
      <c r="H78">
        <v>19</v>
      </c>
      <c r="I78" s="16">
        <v>19100</v>
      </c>
      <c r="J78">
        <v>19.100000000000001</v>
      </c>
      <c r="K78" s="16">
        <v>25000</v>
      </c>
      <c r="L78">
        <v>19.2</v>
      </c>
      <c r="M78" s="16">
        <v>1000</v>
      </c>
      <c r="N78">
        <v>0.1</v>
      </c>
      <c r="O78">
        <v>19.2</v>
      </c>
      <c r="P78" s="16">
        <v>1000</v>
      </c>
      <c r="Q78">
        <v>19.3</v>
      </c>
      <c r="R78" s="16">
        <v>10250</v>
      </c>
      <c r="S78">
        <v>19.399999999999999</v>
      </c>
      <c r="T78" s="16">
        <v>13760</v>
      </c>
      <c r="U78" s="16">
        <v>279300</v>
      </c>
      <c r="V78">
        <v>19</v>
      </c>
      <c r="W78">
        <v>19.5</v>
      </c>
      <c r="X78">
        <v>19</v>
      </c>
      <c r="Y78" s="16"/>
      <c r="Z78" s="16"/>
    </row>
    <row r="79" spans="1:26">
      <c r="A79" t="s">
        <v>641</v>
      </c>
      <c r="C79">
        <v>20.8</v>
      </c>
      <c r="D79">
        <v>19.45</v>
      </c>
      <c r="E79">
        <v>18.100000000000001</v>
      </c>
      <c r="F79">
        <v>19.600000000000001</v>
      </c>
      <c r="G79" s="16">
        <v>1310</v>
      </c>
      <c r="H79">
        <v>19.649999999999999</v>
      </c>
      <c r="I79" s="16">
        <v>2300</v>
      </c>
      <c r="J79">
        <v>19.7</v>
      </c>
      <c r="K79" s="16">
        <v>10</v>
      </c>
      <c r="L79">
        <v>20</v>
      </c>
      <c r="M79" s="16">
        <v>2000</v>
      </c>
      <c r="N79">
        <v>0.55000000000000004</v>
      </c>
      <c r="O79">
        <v>20</v>
      </c>
      <c r="P79" s="16">
        <v>5300</v>
      </c>
      <c r="Q79">
        <v>20.399999999999999</v>
      </c>
      <c r="R79" s="16">
        <v>11510</v>
      </c>
      <c r="S79">
        <v>20.5</v>
      </c>
      <c r="T79" s="16">
        <v>5400</v>
      </c>
      <c r="U79" s="16">
        <v>274860</v>
      </c>
      <c r="V79">
        <v>19.5</v>
      </c>
      <c r="W79">
        <v>20.5</v>
      </c>
      <c r="X79">
        <v>19.5</v>
      </c>
      <c r="Z79" s="16"/>
    </row>
    <row r="80" spans="1:26">
      <c r="A80" t="s">
        <v>638</v>
      </c>
      <c r="C80">
        <v>36.25</v>
      </c>
      <c r="D80">
        <v>33.9</v>
      </c>
      <c r="E80">
        <v>31.55</v>
      </c>
      <c r="F80">
        <v>34</v>
      </c>
      <c r="G80" s="16">
        <v>6460</v>
      </c>
      <c r="H80">
        <v>34.15</v>
      </c>
      <c r="I80" s="16">
        <v>7170</v>
      </c>
      <c r="J80">
        <v>34.200000000000003</v>
      </c>
      <c r="K80" s="16">
        <v>1210</v>
      </c>
      <c r="L80">
        <v>34.200000000000003</v>
      </c>
      <c r="M80" s="16">
        <v>590</v>
      </c>
      <c r="N80">
        <v>0.3</v>
      </c>
      <c r="O80">
        <v>34.299999999999997</v>
      </c>
      <c r="P80" s="16">
        <v>15800</v>
      </c>
      <c r="Q80">
        <v>34.4</v>
      </c>
      <c r="R80" s="16">
        <v>45390</v>
      </c>
      <c r="S80">
        <v>34.450000000000003</v>
      </c>
      <c r="T80" s="16">
        <v>20530</v>
      </c>
      <c r="U80" s="16">
        <v>271300</v>
      </c>
      <c r="V80">
        <v>33.9</v>
      </c>
      <c r="W80">
        <v>34.4</v>
      </c>
      <c r="X80">
        <v>33.799999999999997</v>
      </c>
      <c r="Y80" s="16"/>
      <c r="Z80" s="16"/>
    </row>
    <row r="81" spans="1:26">
      <c r="A81" t="s">
        <v>310</v>
      </c>
      <c r="C81">
        <v>2.6</v>
      </c>
      <c r="D81">
        <v>2.4</v>
      </c>
      <c r="E81">
        <v>2.2000000000000002</v>
      </c>
      <c r="G81" s="16"/>
      <c r="H81">
        <v>2.2000000000000002</v>
      </c>
      <c r="I81" s="16">
        <v>282700</v>
      </c>
      <c r="J81">
        <v>2.2999999999999998</v>
      </c>
      <c r="K81" s="16">
        <v>20100</v>
      </c>
      <c r="L81">
        <v>2.4</v>
      </c>
      <c r="M81" s="16">
        <v>100</v>
      </c>
      <c r="N81">
        <v>0</v>
      </c>
      <c r="O81">
        <v>2.4</v>
      </c>
      <c r="P81" s="16">
        <v>302800</v>
      </c>
      <c r="Q81">
        <v>2.5</v>
      </c>
      <c r="R81" s="16">
        <v>480400</v>
      </c>
      <c r="S81">
        <v>2.6</v>
      </c>
      <c r="T81" s="16">
        <v>512900</v>
      </c>
      <c r="U81" s="16">
        <v>262800</v>
      </c>
      <c r="V81">
        <v>2.4</v>
      </c>
      <c r="W81">
        <v>2.4</v>
      </c>
      <c r="X81">
        <v>2.2000000000000002</v>
      </c>
      <c r="Y81" s="16"/>
      <c r="Z81" s="16"/>
    </row>
    <row r="82" spans="1:26">
      <c r="A82" t="s">
        <v>140</v>
      </c>
      <c r="C82">
        <v>2.15</v>
      </c>
      <c r="D82">
        <v>2.0099999999999998</v>
      </c>
      <c r="E82">
        <v>1.87</v>
      </c>
      <c r="F82">
        <v>2</v>
      </c>
      <c r="G82" s="16">
        <v>21000</v>
      </c>
      <c r="H82">
        <v>2.0099999999999998</v>
      </c>
      <c r="I82" s="16">
        <v>52330</v>
      </c>
      <c r="J82">
        <v>2.02</v>
      </c>
      <c r="K82" s="16">
        <v>5000</v>
      </c>
      <c r="L82">
        <v>2.04</v>
      </c>
      <c r="M82" s="16">
        <v>70</v>
      </c>
      <c r="N82">
        <v>0.03</v>
      </c>
      <c r="O82">
        <v>2.04</v>
      </c>
      <c r="P82" s="16">
        <v>14010</v>
      </c>
      <c r="Q82">
        <v>2.0499999999999998</v>
      </c>
      <c r="R82" s="16">
        <v>1110</v>
      </c>
      <c r="S82">
        <v>2.06</v>
      </c>
      <c r="T82" s="16">
        <v>8050</v>
      </c>
      <c r="U82" s="16">
        <v>261740</v>
      </c>
      <c r="V82">
        <v>2</v>
      </c>
      <c r="W82">
        <v>2.0499999999999998</v>
      </c>
      <c r="X82">
        <v>1.99</v>
      </c>
      <c r="Y82" s="16"/>
      <c r="Z82" s="16"/>
    </row>
    <row r="83" spans="1:26">
      <c r="A83" t="s">
        <v>1616</v>
      </c>
      <c r="C83">
        <v>9.4</v>
      </c>
      <c r="D83">
        <v>8.1999999999999993</v>
      </c>
      <c r="E83">
        <v>7</v>
      </c>
      <c r="F83">
        <v>8</v>
      </c>
      <c r="G83" s="16">
        <v>21100</v>
      </c>
      <c r="H83">
        <v>8.1</v>
      </c>
      <c r="I83" s="16">
        <v>2000</v>
      </c>
      <c r="J83">
        <v>8.1999999999999993</v>
      </c>
      <c r="K83" s="16">
        <v>800</v>
      </c>
      <c r="L83">
        <v>8.1999999999999993</v>
      </c>
      <c r="M83" s="16">
        <v>200</v>
      </c>
      <c r="N83">
        <v>0</v>
      </c>
      <c r="O83">
        <v>8.4</v>
      </c>
      <c r="P83" s="16">
        <v>2900</v>
      </c>
      <c r="Q83">
        <v>8.5</v>
      </c>
      <c r="R83" s="16">
        <v>7600</v>
      </c>
      <c r="S83">
        <v>8.6</v>
      </c>
      <c r="T83" s="16">
        <v>600</v>
      </c>
      <c r="U83" s="16">
        <v>246900</v>
      </c>
      <c r="V83">
        <v>8.1999999999999993</v>
      </c>
      <c r="W83">
        <v>8.5</v>
      </c>
      <c r="X83">
        <v>8.1999999999999993</v>
      </c>
      <c r="Y83" s="16"/>
      <c r="Z83" s="16">
        <v>231800</v>
      </c>
    </row>
    <row r="84" spans="1:26">
      <c r="A84" t="s">
        <v>90</v>
      </c>
      <c r="C84">
        <v>25</v>
      </c>
      <c r="D84">
        <v>23.4</v>
      </c>
      <c r="E84">
        <v>21.8</v>
      </c>
      <c r="F84">
        <v>24.3</v>
      </c>
      <c r="G84" s="16">
        <v>1480</v>
      </c>
      <c r="H84">
        <v>24.35</v>
      </c>
      <c r="I84" s="16">
        <v>1950</v>
      </c>
      <c r="J84">
        <v>24.4</v>
      </c>
      <c r="K84" s="16">
        <v>18220</v>
      </c>
      <c r="L84">
        <v>24.4</v>
      </c>
      <c r="M84" s="16">
        <v>500</v>
      </c>
      <c r="N84">
        <v>1</v>
      </c>
      <c r="O84">
        <v>24.45</v>
      </c>
      <c r="P84" s="16">
        <v>1550</v>
      </c>
      <c r="Q84">
        <v>24.5</v>
      </c>
      <c r="R84" s="16">
        <v>48250</v>
      </c>
      <c r="S84">
        <v>24.55</v>
      </c>
      <c r="T84" s="16">
        <v>22200</v>
      </c>
      <c r="U84" s="16">
        <v>245950</v>
      </c>
      <c r="V84">
        <v>23.4</v>
      </c>
      <c r="W84">
        <v>24.6</v>
      </c>
      <c r="X84">
        <v>23.1</v>
      </c>
      <c r="Y84" s="16">
        <v>48870</v>
      </c>
      <c r="Z84" s="16"/>
    </row>
    <row r="85" spans="1:26">
      <c r="A85" t="s">
        <v>403</v>
      </c>
      <c r="C85">
        <v>1.5</v>
      </c>
      <c r="D85">
        <v>1.4</v>
      </c>
      <c r="E85">
        <v>1.3</v>
      </c>
      <c r="G85" s="16"/>
      <c r="I85" s="16"/>
      <c r="K85" s="16"/>
      <c r="L85">
        <v>1.3</v>
      </c>
      <c r="M85" s="16">
        <v>9700</v>
      </c>
      <c r="N85">
        <v>-0.1</v>
      </c>
      <c r="O85">
        <v>1.3</v>
      </c>
      <c r="P85" s="16">
        <v>1200</v>
      </c>
      <c r="Q85">
        <v>1.4</v>
      </c>
      <c r="R85" s="16">
        <v>36500</v>
      </c>
      <c r="S85">
        <v>1.5</v>
      </c>
      <c r="T85" s="16">
        <v>55400</v>
      </c>
      <c r="U85" s="16">
        <v>244700</v>
      </c>
      <c r="V85">
        <v>1.3</v>
      </c>
      <c r="W85">
        <v>1.4</v>
      </c>
      <c r="X85">
        <v>1.3</v>
      </c>
      <c r="Y85" s="16">
        <v>40000</v>
      </c>
      <c r="Z85" s="16"/>
    </row>
    <row r="86" spans="1:26">
      <c r="A86" t="s">
        <v>102</v>
      </c>
      <c r="C86">
        <v>17.100000000000001</v>
      </c>
      <c r="D86">
        <v>16</v>
      </c>
      <c r="E86">
        <v>14.9</v>
      </c>
      <c r="F86">
        <v>16.100000000000001</v>
      </c>
      <c r="G86" s="16">
        <v>30540</v>
      </c>
      <c r="H86">
        <v>16.2</v>
      </c>
      <c r="I86" s="16">
        <v>20400</v>
      </c>
      <c r="J86">
        <v>16.25</v>
      </c>
      <c r="K86" s="16">
        <v>12690</v>
      </c>
      <c r="L86">
        <v>16.25</v>
      </c>
      <c r="M86" s="16">
        <v>28970</v>
      </c>
      <c r="N86">
        <v>0.25</v>
      </c>
      <c r="O86">
        <v>16.350000000000001</v>
      </c>
      <c r="P86" s="16">
        <v>5000</v>
      </c>
      <c r="Q86">
        <v>16.399999999999999</v>
      </c>
      <c r="R86" s="16">
        <v>28020</v>
      </c>
      <c r="S86">
        <v>16.45</v>
      </c>
      <c r="T86" s="16">
        <v>6430</v>
      </c>
      <c r="U86" s="16">
        <v>244290</v>
      </c>
      <c r="V86">
        <v>16</v>
      </c>
      <c r="W86">
        <v>16.399999999999999</v>
      </c>
      <c r="X86">
        <v>16</v>
      </c>
      <c r="Y86" s="16"/>
      <c r="Z86" s="16"/>
    </row>
    <row r="87" spans="1:26">
      <c r="A87" t="s">
        <v>1185</v>
      </c>
      <c r="C87">
        <v>64.3</v>
      </c>
      <c r="D87">
        <v>60.1</v>
      </c>
      <c r="E87">
        <v>55.9</v>
      </c>
      <c r="F87">
        <v>59.5</v>
      </c>
      <c r="G87" s="16">
        <v>9190</v>
      </c>
      <c r="H87">
        <v>59.6</v>
      </c>
      <c r="I87" s="16">
        <v>5760</v>
      </c>
      <c r="J87">
        <v>59.7</v>
      </c>
      <c r="K87" s="16">
        <v>1600</v>
      </c>
      <c r="L87">
        <v>59.6</v>
      </c>
      <c r="M87" s="16">
        <v>16400</v>
      </c>
      <c r="N87">
        <v>-0.5</v>
      </c>
      <c r="O87">
        <v>60</v>
      </c>
      <c r="P87" s="16">
        <v>6650</v>
      </c>
      <c r="Q87">
        <v>60.1</v>
      </c>
      <c r="R87" s="16">
        <v>5010</v>
      </c>
      <c r="S87">
        <v>60.2</v>
      </c>
      <c r="T87" s="16">
        <v>7830</v>
      </c>
      <c r="U87" s="16">
        <v>242740</v>
      </c>
      <c r="V87">
        <v>60.1</v>
      </c>
      <c r="W87">
        <v>60.1</v>
      </c>
      <c r="X87">
        <v>59.4</v>
      </c>
      <c r="Y87" s="16">
        <v>83380</v>
      </c>
      <c r="Z87" s="16">
        <v>43100</v>
      </c>
    </row>
    <row r="88" spans="1:26">
      <c r="A88" t="s">
        <v>1432</v>
      </c>
      <c r="C88">
        <v>20.100000000000001</v>
      </c>
      <c r="D88">
        <v>18.8</v>
      </c>
      <c r="E88">
        <v>17.5</v>
      </c>
      <c r="F88">
        <v>19.3</v>
      </c>
      <c r="G88" s="16">
        <v>3600</v>
      </c>
      <c r="H88">
        <v>19.399999999999999</v>
      </c>
      <c r="I88" s="16">
        <v>10850</v>
      </c>
      <c r="J88">
        <v>19.45</v>
      </c>
      <c r="K88" s="16">
        <v>30</v>
      </c>
      <c r="L88">
        <v>19.5</v>
      </c>
      <c r="M88" s="16">
        <v>1660</v>
      </c>
      <c r="N88">
        <v>0.7</v>
      </c>
      <c r="O88">
        <v>19.5</v>
      </c>
      <c r="P88" s="16">
        <v>1340</v>
      </c>
      <c r="Q88">
        <v>19.600000000000001</v>
      </c>
      <c r="R88" s="16">
        <v>2320</v>
      </c>
      <c r="S88">
        <v>19.7</v>
      </c>
      <c r="T88" s="16">
        <v>1490</v>
      </c>
      <c r="U88" s="16">
        <v>241810</v>
      </c>
      <c r="V88">
        <v>19.3</v>
      </c>
      <c r="W88">
        <v>20.100000000000001</v>
      </c>
      <c r="X88">
        <v>19.2</v>
      </c>
      <c r="Y88" s="16"/>
      <c r="Z88" s="16"/>
    </row>
    <row r="89" spans="1:26">
      <c r="A89" t="s">
        <v>150</v>
      </c>
      <c r="C89">
        <v>86.6</v>
      </c>
      <c r="D89">
        <v>81</v>
      </c>
      <c r="E89">
        <v>75.400000000000006</v>
      </c>
      <c r="F89">
        <v>80.7</v>
      </c>
      <c r="G89" s="16">
        <v>2500</v>
      </c>
      <c r="H89">
        <v>80.8</v>
      </c>
      <c r="I89" s="16">
        <v>6280</v>
      </c>
      <c r="J89">
        <v>80.900000000000006</v>
      </c>
      <c r="K89" s="16">
        <v>3080</v>
      </c>
      <c r="L89">
        <v>81</v>
      </c>
      <c r="M89" s="16">
        <v>1240</v>
      </c>
      <c r="N89">
        <v>0</v>
      </c>
      <c r="O89">
        <v>81</v>
      </c>
      <c r="P89" s="16">
        <v>5570</v>
      </c>
      <c r="Q89">
        <v>81.2</v>
      </c>
      <c r="R89" s="16">
        <v>10</v>
      </c>
      <c r="S89">
        <v>81.3</v>
      </c>
      <c r="T89" s="16">
        <v>20</v>
      </c>
      <c r="U89" s="16">
        <v>230890</v>
      </c>
      <c r="V89">
        <v>80.8</v>
      </c>
      <c r="W89">
        <v>81.5</v>
      </c>
      <c r="X89">
        <v>79.900000000000006</v>
      </c>
      <c r="Y89" s="16">
        <v>75590</v>
      </c>
      <c r="Z89" s="16">
        <v>8470</v>
      </c>
    </row>
    <row r="90" spans="1:26">
      <c r="A90" t="s">
        <v>394</v>
      </c>
      <c r="C90">
        <v>7.3</v>
      </c>
      <c r="D90">
        <v>6.7</v>
      </c>
      <c r="E90">
        <v>6.1</v>
      </c>
      <c r="F90">
        <v>6.5</v>
      </c>
      <c r="G90" s="16">
        <v>15000</v>
      </c>
      <c r="H90">
        <v>6.6</v>
      </c>
      <c r="I90" s="16">
        <v>8500</v>
      </c>
      <c r="J90">
        <v>6.7</v>
      </c>
      <c r="K90" s="16">
        <v>7800</v>
      </c>
      <c r="L90">
        <v>6.8</v>
      </c>
      <c r="M90" s="16">
        <v>200</v>
      </c>
      <c r="N90">
        <v>0.1</v>
      </c>
      <c r="O90">
        <v>6.8</v>
      </c>
      <c r="P90" s="16">
        <v>15100</v>
      </c>
      <c r="Q90">
        <v>6.9</v>
      </c>
      <c r="R90" s="16">
        <v>99800</v>
      </c>
      <c r="S90">
        <v>7</v>
      </c>
      <c r="T90" s="16">
        <v>22700</v>
      </c>
      <c r="U90" s="16">
        <v>229900</v>
      </c>
      <c r="V90">
        <v>6.7</v>
      </c>
      <c r="W90">
        <v>6.8</v>
      </c>
      <c r="X90">
        <v>6.6</v>
      </c>
      <c r="Y90" s="16"/>
      <c r="Z90" s="16"/>
    </row>
    <row r="91" spans="1:26">
      <c r="A91" t="s">
        <v>631</v>
      </c>
      <c r="C91">
        <v>10.4</v>
      </c>
      <c r="D91">
        <v>9.75</v>
      </c>
      <c r="E91">
        <v>9.07</v>
      </c>
      <c r="F91">
        <v>9.6999999999999993</v>
      </c>
      <c r="G91" s="16">
        <v>5110</v>
      </c>
      <c r="H91">
        <v>9.7100000000000009</v>
      </c>
      <c r="I91" s="16">
        <v>800</v>
      </c>
      <c r="J91">
        <v>9.7200000000000006</v>
      </c>
      <c r="K91" s="16">
        <v>940</v>
      </c>
      <c r="L91">
        <v>9.75</v>
      </c>
      <c r="M91" s="16">
        <v>200</v>
      </c>
      <c r="N91">
        <v>0</v>
      </c>
      <c r="O91">
        <v>9.75</v>
      </c>
      <c r="P91" s="16">
        <v>17430</v>
      </c>
      <c r="Q91">
        <v>9.8000000000000007</v>
      </c>
      <c r="R91" s="16">
        <v>2000</v>
      </c>
      <c r="S91">
        <v>9.83</v>
      </c>
      <c r="T91" s="16">
        <v>2200</v>
      </c>
      <c r="U91" s="16">
        <v>220520</v>
      </c>
      <c r="V91">
        <v>9.75</v>
      </c>
      <c r="W91">
        <v>9.84</v>
      </c>
      <c r="X91">
        <v>9.6999999999999993</v>
      </c>
      <c r="Y91" s="16"/>
      <c r="Z91" s="16"/>
    </row>
    <row r="92" spans="1:26">
      <c r="A92" t="s">
        <v>1187</v>
      </c>
      <c r="C92">
        <v>146.4</v>
      </c>
      <c r="D92">
        <v>136.9</v>
      </c>
      <c r="E92">
        <v>127.4</v>
      </c>
      <c r="F92">
        <v>135.5</v>
      </c>
      <c r="G92" s="16">
        <v>1930</v>
      </c>
      <c r="H92">
        <v>135.6</v>
      </c>
      <c r="I92" s="16">
        <v>2130</v>
      </c>
      <c r="J92">
        <v>135.69999999999999</v>
      </c>
      <c r="K92" s="16">
        <v>2910</v>
      </c>
      <c r="L92">
        <v>135.80000000000001</v>
      </c>
      <c r="M92" s="16">
        <v>2140</v>
      </c>
      <c r="N92">
        <v>-1.1000000000000001</v>
      </c>
      <c r="O92">
        <v>135.80000000000001</v>
      </c>
      <c r="P92" s="16">
        <v>510</v>
      </c>
      <c r="Q92">
        <v>136</v>
      </c>
      <c r="R92" s="16">
        <v>2050</v>
      </c>
      <c r="S92">
        <v>136.1</v>
      </c>
      <c r="T92" s="16">
        <v>1760</v>
      </c>
      <c r="U92" s="16">
        <v>218130</v>
      </c>
      <c r="V92">
        <v>138</v>
      </c>
      <c r="W92">
        <v>138</v>
      </c>
      <c r="X92">
        <v>135.69999999999999</v>
      </c>
      <c r="Y92" s="16">
        <v>5130</v>
      </c>
      <c r="Z92" s="16">
        <v>25680</v>
      </c>
    </row>
    <row r="93" spans="1:26">
      <c r="A93" t="s">
        <v>789</v>
      </c>
      <c r="C93">
        <v>3.9</v>
      </c>
      <c r="D93">
        <v>3.6</v>
      </c>
      <c r="E93">
        <v>3.3</v>
      </c>
      <c r="F93">
        <v>3.7</v>
      </c>
      <c r="G93" s="16">
        <v>8600</v>
      </c>
      <c r="H93">
        <v>3.8</v>
      </c>
      <c r="I93" s="16">
        <v>10000</v>
      </c>
      <c r="J93">
        <v>3.9</v>
      </c>
      <c r="K93" s="16">
        <v>9600</v>
      </c>
      <c r="L93">
        <v>3.9</v>
      </c>
      <c r="M93" s="16">
        <v>1000</v>
      </c>
      <c r="N93">
        <v>0.3</v>
      </c>
      <c r="P93" s="16"/>
      <c r="R93" s="16"/>
      <c r="T93" s="16"/>
      <c r="U93" s="16">
        <v>217200</v>
      </c>
      <c r="V93">
        <v>3.6</v>
      </c>
      <c r="W93">
        <v>3.9</v>
      </c>
      <c r="X93">
        <v>3.6</v>
      </c>
      <c r="Y93" s="16"/>
      <c r="Z93" s="16"/>
    </row>
    <row r="94" spans="1:26">
      <c r="A94" t="s">
        <v>1389</v>
      </c>
      <c r="C94">
        <v>4.87</v>
      </c>
      <c r="D94">
        <v>4.5599999999999996</v>
      </c>
      <c r="E94">
        <v>4.25</v>
      </c>
      <c r="F94">
        <v>4.6500000000000004</v>
      </c>
      <c r="G94" s="16">
        <v>3340</v>
      </c>
      <c r="H94">
        <v>4.66</v>
      </c>
      <c r="I94" s="16">
        <v>5480</v>
      </c>
      <c r="J94">
        <v>4.67</v>
      </c>
      <c r="K94" s="16">
        <v>400</v>
      </c>
      <c r="L94">
        <v>4.6900000000000004</v>
      </c>
      <c r="M94" s="16">
        <v>720</v>
      </c>
      <c r="N94">
        <v>0.13</v>
      </c>
      <c r="O94">
        <v>4.7</v>
      </c>
      <c r="P94" s="16">
        <v>12000</v>
      </c>
      <c r="Q94">
        <v>4.71</v>
      </c>
      <c r="R94" s="16">
        <v>4000</v>
      </c>
      <c r="S94">
        <v>4.72</v>
      </c>
      <c r="T94" s="16">
        <v>1000</v>
      </c>
      <c r="U94" s="16">
        <v>207710</v>
      </c>
      <c r="V94">
        <v>4.5599999999999996</v>
      </c>
      <c r="W94">
        <v>4.78</v>
      </c>
      <c r="X94">
        <v>4.5599999999999996</v>
      </c>
      <c r="Y94" s="16">
        <v>5000</v>
      </c>
      <c r="Z94" s="16"/>
    </row>
    <row r="95" spans="1:26">
      <c r="A95" t="s">
        <v>635</v>
      </c>
      <c r="C95">
        <v>96.3</v>
      </c>
      <c r="D95">
        <v>90</v>
      </c>
      <c r="E95">
        <v>83.7</v>
      </c>
      <c r="F95">
        <v>91.9</v>
      </c>
      <c r="G95" s="16">
        <v>1730</v>
      </c>
      <c r="H95">
        <v>92</v>
      </c>
      <c r="I95" s="16">
        <v>7680</v>
      </c>
      <c r="J95">
        <v>92.1</v>
      </c>
      <c r="K95" s="16">
        <v>1750</v>
      </c>
      <c r="L95">
        <v>92.4</v>
      </c>
      <c r="M95" s="16">
        <v>500</v>
      </c>
      <c r="N95">
        <v>2.4</v>
      </c>
      <c r="O95">
        <v>92.4</v>
      </c>
      <c r="P95" s="16">
        <v>2360</v>
      </c>
      <c r="Q95">
        <v>92.5</v>
      </c>
      <c r="R95" s="16">
        <v>12560</v>
      </c>
      <c r="S95">
        <v>92.8</v>
      </c>
      <c r="T95" s="16">
        <v>4000</v>
      </c>
      <c r="U95" s="16">
        <v>198910</v>
      </c>
      <c r="V95">
        <v>91</v>
      </c>
      <c r="W95">
        <v>92.4</v>
      </c>
      <c r="X95">
        <v>90.5</v>
      </c>
      <c r="Y95" s="16"/>
      <c r="Z95" s="16"/>
    </row>
    <row r="96" spans="1:26">
      <c r="A96" t="s">
        <v>111</v>
      </c>
      <c r="C96">
        <v>6.24</v>
      </c>
      <c r="D96">
        <v>5.84</v>
      </c>
      <c r="E96">
        <v>5.44</v>
      </c>
      <c r="F96">
        <v>5.82</v>
      </c>
      <c r="G96" s="16">
        <v>6000</v>
      </c>
      <c r="H96">
        <v>5.83</v>
      </c>
      <c r="I96" s="16">
        <v>2130</v>
      </c>
      <c r="J96">
        <v>5.84</v>
      </c>
      <c r="K96" s="16">
        <v>530</v>
      </c>
      <c r="L96">
        <v>5.85</v>
      </c>
      <c r="M96" s="16">
        <v>10</v>
      </c>
      <c r="N96">
        <v>0.01</v>
      </c>
      <c r="O96">
        <v>5.85</v>
      </c>
      <c r="P96" s="16">
        <v>2290</v>
      </c>
      <c r="Q96">
        <v>5.86</v>
      </c>
      <c r="R96" s="16">
        <v>5060</v>
      </c>
      <c r="S96">
        <v>5.88</v>
      </c>
      <c r="T96" s="16">
        <v>9520</v>
      </c>
      <c r="U96" s="16">
        <v>190980</v>
      </c>
      <c r="V96">
        <v>5.9</v>
      </c>
      <c r="W96">
        <v>5.9</v>
      </c>
      <c r="X96">
        <v>5.81</v>
      </c>
      <c r="Y96" s="16"/>
      <c r="Z96" s="16"/>
    </row>
    <row r="97" spans="1:26">
      <c r="A97" t="s">
        <v>1435</v>
      </c>
      <c r="C97">
        <v>11.2</v>
      </c>
      <c r="D97">
        <v>10.199999999999999</v>
      </c>
      <c r="E97">
        <v>9.1999999999999993</v>
      </c>
      <c r="F97">
        <v>9.8000000000000007</v>
      </c>
      <c r="G97" s="16">
        <v>8500</v>
      </c>
      <c r="H97">
        <v>9.9</v>
      </c>
      <c r="I97" s="16">
        <v>5400</v>
      </c>
      <c r="J97">
        <v>10</v>
      </c>
      <c r="K97" s="16">
        <v>3700</v>
      </c>
      <c r="L97">
        <v>10.1</v>
      </c>
      <c r="M97" s="16">
        <v>9400</v>
      </c>
      <c r="N97">
        <v>-0.1</v>
      </c>
      <c r="O97">
        <v>10.1</v>
      </c>
      <c r="P97" s="16">
        <v>17900</v>
      </c>
      <c r="Q97">
        <v>10.199999999999999</v>
      </c>
      <c r="R97" s="16">
        <v>14500</v>
      </c>
      <c r="S97">
        <v>10.3</v>
      </c>
      <c r="T97" s="16">
        <v>13900</v>
      </c>
      <c r="U97" s="16">
        <v>190600</v>
      </c>
      <c r="V97">
        <v>10.199999999999999</v>
      </c>
      <c r="W97">
        <v>10.199999999999999</v>
      </c>
      <c r="X97">
        <v>10</v>
      </c>
      <c r="Y97" s="16"/>
      <c r="Z97" s="16"/>
    </row>
    <row r="98" spans="1:26">
      <c r="A98" t="s">
        <v>176</v>
      </c>
      <c r="C98">
        <v>5.09</v>
      </c>
      <c r="D98">
        <v>4.76</v>
      </c>
      <c r="E98">
        <v>4.43</v>
      </c>
      <c r="F98">
        <v>4.5199999999999996</v>
      </c>
      <c r="G98" s="16">
        <v>100</v>
      </c>
      <c r="H98">
        <v>4.53</v>
      </c>
      <c r="I98" s="16">
        <v>100</v>
      </c>
      <c r="J98">
        <v>4.5599999999999996</v>
      </c>
      <c r="K98" s="16">
        <v>160</v>
      </c>
      <c r="L98">
        <v>4.5999999999999996</v>
      </c>
      <c r="M98" s="16">
        <v>5000</v>
      </c>
      <c r="N98">
        <v>-0.16</v>
      </c>
      <c r="O98">
        <v>4.5999999999999996</v>
      </c>
      <c r="P98" s="16">
        <v>5010</v>
      </c>
      <c r="Q98">
        <v>4.6100000000000003</v>
      </c>
      <c r="R98" s="16">
        <v>2470</v>
      </c>
      <c r="S98">
        <v>4.7</v>
      </c>
      <c r="T98" s="16">
        <v>10100</v>
      </c>
      <c r="U98" s="16">
        <v>188560</v>
      </c>
      <c r="V98">
        <v>4.76</v>
      </c>
      <c r="W98">
        <v>4.76</v>
      </c>
      <c r="X98">
        <v>4.4800000000000004</v>
      </c>
      <c r="Y98" s="16"/>
      <c r="Z98" s="16">
        <v>900</v>
      </c>
    </row>
    <row r="99" spans="1:26">
      <c r="A99" t="s">
        <v>318</v>
      </c>
      <c r="C99">
        <v>5.0599999999999996</v>
      </c>
      <c r="D99">
        <v>4.7300000000000004</v>
      </c>
      <c r="E99">
        <v>4.4000000000000004</v>
      </c>
      <c r="F99">
        <v>4.7699999999999996</v>
      </c>
      <c r="G99" s="16">
        <v>15690</v>
      </c>
      <c r="H99">
        <v>4.78</v>
      </c>
      <c r="I99" s="16">
        <v>8000</v>
      </c>
      <c r="J99">
        <v>4.8099999999999996</v>
      </c>
      <c r="K99" s="16">
        <v>2370</v>
      </c>
      <c r="L99">
        <v>4.82</v>
      </c>
      <c r="M99" s="16">
        <v>30</v>
      </c>
      <c r="N99">
        <v>0.09</v>
      </c>
      <c r="O99">
        <v>4.82</v>
      </c>
      <c r="P99" s="16">
        <v>3620</v>
      </c>
      <c r="Q99">
        <v>4.83</v>
      </c>
      <c r="R99" s="16">
        <v>2000</v>
      </c>
      <c r="S99">
        <v>4.84</v>
      </c>
      <c r="T99" s="16">
        <v>2100</v>
      </c>
      <c r="U99" s="16">
        <v>184850</v>
      </c>
      <c r="V99">
        <v>4.72</v>
      </c>
      <c r="W99">
        <v>4.93</v>
      </c>
      <c r="X99">
        <v>4.72</v>
      </c>
      <c r="Y99" s="16"/>
      <c r="Z99" s="16"/>
    </row>
    <row r="100" spans="1:26">
      <c r="A100" t="s">
        <v>755</v>
      </c>
      <c r="C100">
        <v>22.6</v>
      </c>
      <c r="D100">
        <v>20.6</v>
      </c>
      <c r="E100">
        <v>18.600000000000001</v>
      </c>
      <c r="F100">
        <v>21</v>
      </c>
      <c r="G100" s="16">
        <v>43900</v>
      </c>
      <c r="H100">
        <v>21.1</v>
      </c>
      <c r="I100" s="16">
        <v>13500</v>
      </c>
      <c r="J100">
        <v>21.2</v>
      </c>
      <c r="K100" s="16">
        <v>2400</v>
      </c>
      <c r="L100">
        <v>21.3</v>
      </c>
      <c r="M100" s="16">
        <v>100</v>
      </c>
      <c r="N100">
        <v>0.7</v>
      </c>
      <c r="O100">
        <v>21.3</v>
      </c>
      <c r="P100" s="16">
        <v>12400</v>
      </c>
      <c r="Q100">
        <v>21.4</v>
      </c>
      <c r="R100" s="16">
        <v>15500</v>
      </c>
      <c r="S100">
        <v>21.5</v>
      </c>
      <c r="T100" s="16">
        <v>12900</v>
      </c>
      <c r="U100" s="16">
        <v>182600</v>
      </c>
      <c r="V100">
        <v>20.7</v>
      </c>
      <c r="W100">
        <v>21.3</v>
      </c>
      <c r="X100">
        <v>20.5</v>
      </c>
      <c r="Y100" s="16"/>
      <c r="Z100" s="16"/>
    </row>
    <row r="101" spans="1:26">
      <c r="A101" t="s">
        <v>1544</v>
      </c>
      <c r="C101">
        <v>44.8</v>
      </c>
      <c r="D101">
        <v>41.9</v>
      </c>
      <c r="E101">
        <v>39</v>
      </c>
      <c r="F101">
        <v>41.9</v>
      </c>
      <c r="G101" s="16">
        <v>1300</v>
      </c>
      <c r="H101">
        <v>41.95</v>
      </c>
      <c r="I101" s="16">
        <v>2100</v>
      </c>
      <c r="J101">
        <v>42</v>
      </c>
      <c r="K101" s="16">
        <v>60</v>
      </c>
      <c r="L101">
        <v>42.1</v>
      </c>
      <c r="M101" s="16">
        <v>2500</v>
      </c>
      <c r="N101">
        <v>0.2</v>
      </c>
      <c r="O101">
        <v>42.1</v>
      </c>
      <c r="P101" s="16">
        <v>1700</v>
      </c>
      <c r="Q101">
        <v>42.2</v>
      </c>
      <c r="R101" s="16">
        <v>2200</v>
      </c>
      <c r="S101">
        <v>42.25</v>
      </c>
      <c r="T101" s="16">
        <v>3500</v>
      </c>
      <c r="U101" s="16">
        <v>182310</v>
      </c>
      <c r="V101">
        <v>41.9</v>
      </c>
      <c r="W101">
        <v>42.2</v>
      </c>
      <c r="X101">
        <v>41.5</v>
      </c>
      <c r="Y101" s="16"/>
      <c r="Z101" s="16"/>
    </row>
    <row r="102" spans="1:26">
      <c r="A102" t="s">
        <v>780</v>
      </c>
      <c r="C102">
        <v>28.2</v>
      </c>
      <c r="D102">
        <v>26.4</v>
      </c>
      <c r="E102">
        <v>24.6</v>
      </c>
      <c r="F102">
        <v>26.4</v>
      </c>
      <c r="G102" s="16">
        <v>11240</v>
      </c>
      <c r="H102">
        <v>26.45</v>
      </c>
      <c r="I102" s="16">
        <v>6000</v>
      </c>
      <c r="J102">
        <v>26.5</v>
      </c>
      <c r="K102" s="16">
        <v>2510</v>
      </c>
      <c r="L102">
        <v>26.6</v>
      </c>
      <c r="M102" s="16">
        <v>1000</v>
      </c>
      <c r="N102">
        <v>0.2</v>
      </c>
      <c r="O102">
        <v>26.6</v>
      </c>
      <c r="P102" s="16">
        <v>6000</v>
      </c>
      <c r="Q102">
        <v>26.7</v>
      </c>
      <c r="R102" s="16">
        <v>16500</v>
      </c>
      <c r="S102">
        <v>26.75</v>
      </c>
      <c r="T102" s="16">
        <v>870</v>
      </c>
      <c r="U102" s="16">
        <v>181420</v>
      </c>
      <c r="V102">
        <v>26.4</v>
      </c>
      <c r="W102">
        <v>26.7</v>
      </c>
      <c r="X102">
        <v>26.15</v>
      </c>
      <c r="Y102" s="16">
        <v>155000</v>
      </c>
      <c r="Z102" s="16"/>
    </row>
    <row r="103" spans="1:26">
      <c r="A103" t="s">
        <v>383</v>
      </c>
      <c r="C103">
        <v>6.7</v>
      </c>
      <c r="D103">
        <v>6.1</v>
      </c>
      <c r="E103">
        <v>5.5</v>
      </c>
      <c r="F103">
        <v>5.8</v>
      </c>
      <c r="G103" s="16">
        <v>12200</v>
      </c>
      <c r="H103">
        <v>5.9</v>
      </c>
      <c r="I103" s="16">
        <v>33100</v>
      </c>
      <c r="J103">
        <v>6</v>
      </c>
      <c r="K103" s="16">
        <v>400</v>
      </c>
      <c r="L103">
        <v>6.1</v>
      </c>
      <c r="M103" s="16">
        <v>200</v>
      </c>
      <c r="N103">
        <v>0</v>
      </c>
      <c r="O103">
        <v>6.1</v>
      </c>
      <c r="P103" s="16">
        <v>6900</v>
      </c>
      <c r="Q103">
        <v>6.2</v>
      </c>
      <c r="R103" s="16">
        <v>9000</v>
      </c>
      <c r="S103">
        <v>6.3</v>
      </c>
      <c r="T103" s="16">
        <v>5500</v>
      </c>
      <c r="U103" s="16">
        <v>180600</v>
      </c>
      <c r="V103">
        <v>6.1</v>
      </c>
      <c r="W103">
        <v>6.5</v>
      </c>
      <c r="X103">
        <v>6</v>
      </c>
      <c r="Y103" s="16"/>
      <c r="Z103" s="16"/>
    </row>
    <row r="104" spans="1:26">
      <c r="A104" t="s">
        <v>105</v>
      </c>
      <c r="C104">
        <v>88.9</v>
      </c>
      <c r="D104">
        <v>83.1</v>
      </c>
      <c r="E104">
        <v>77.3</v>
      </c>
      <c r="F104">
        <v>85</v>
      </c>
      <c r="G104" s="16">
        <v>5590</v>
      </c>
      <c r="H104">
        <v>85.1</v>
      </c>
      <c r="I104" s="16">
        <v>2900</v>
      </c>
      <c r="J104">
        <v>85.2</v>
      </c>
      <c r="K104" s="16">
        <v>3550</v>
      </c>
      <c r="L104">
        <v>85.2</v>
      </c>
      <c r="M104" s="16">
        <v>10</v>
      </c>
      <c r="N104">
        <v>2.1</v>
      </c>
      <c r="O104">
        <v>85.3</v>
      </c>
      <c r="P104" s="16">
        <v>6070</v>
      </c>
      <c r="Q104">
        <v>85.4</v>
      </c>
      <c r="R104" s="16">
        <v>9200</v>
      </c>
      <c r="S104">
        <v>85.5</v>
      </c>
      <c r="T104" s="16">
        <v>12480</v>
      </c>
      <c r="U104" s="16">
        <v>180140</v>
      </c>
      <c r="V104">
        <v>84.5</v>
      </c>
      <c r="W104">
        <v>85.5</v>
      </c>
      <c r="X104">
        <v>83.4</v>
      </c>
      <c r="Y104" s="16">
        <v>26580</v>
      </c>
      <c r="Z104" s="16">
        <v>60</v>
      </c>
    </row>
    <row r="105" spans="1:26">
      <c r="A105" t="s">
        <v>505</v>
      </c>
      <c r="C105">
        <v>20.399999999999999</v>
      </c>
      <c r="D105">
        <v>18.600000000000001</v>
      </c>
      <c r="E105">
        <v>16.8</v>
      </c>
      <c r="F105">
        <v>18.5</v>
      </c>
      <c r="G105" s="16">
        <v>8900</v>
      </c>
      <c r="H105">
        <v>18.600000000000001</v>
      </c>
      <c r="I105" s="16">
        <v>9800</v>
      </c>
      <c r="J105">
        <v>18.7</v>
      </c>
      <c r="K105" s="16">
        <v>6300</v>
      </c>
      <c r="L105">
        <v>18.8</v>
      </c>
      <c r="M105" s="16">
        <v>1300</v>
      </c>
      <c r="N105">
        <v>0.2</v>
      </c>
      <c r="O105">
        <v>18.8</v>
      </c>
      <c r="P105" s="16">
        <v>8900</v>
      </c>
      <c r="Q105">
        <v>18.899999999999999</v>
      </c>
      <c r="R105" s="16">
        <v>11000</v>
      </c>
      <c r="S105">
        <v>19</v>
      </c>
      <c r="T105" s="16">
        <v>10300</v>
      </c>
      <c r="U105" s="16">
        <v>176700</v>
      </c>
      <c r="V105">
        <v>18.600000000000001</v>
      </c>
      <c r="W105">
        <v>19</v>
      </c>
      <c r="X105">
        <v>18.5</v>
      </c>
      <c r="Y105" s="16"/>
      <c r="Z105" s="16"/>
    </row>
    <row r="106" spans="1:26">
      <c r="A106" t="s">
        <v>1577</v>
      </c>
      <c r="C106">
        <v>22.3</v>
      </c>
      <c r="D106">
        <v>20.85</v>
      </c>
      <c r="E106">
        <v>19.399999999999999</v>
      </c>
      <c r="F106">
        <v>20.75</v>
      </c>
      <c r="G106" s="16">
        <v>16630</v>
      </c>
      <c r="H106">
        <v>20.8</v>
      </c>
      <c r="I106" s="16">
        <v>11800</v>
      </c>
      <c r="J106">
        <v>20.85</v>
      </c>
      <c r="K106" s="16">
        <v>14610</v>
      </c>
      <c r="L106">
        <v>20.9</v>
      </c>
      <c r="M106" s="16">
        <v>2790</v>
      </c>
      <c r="N106">
        <v>0.05</v>
      </c>
      <c r="O106">
        <v>20.9</v>
      </c>
      <c r="P106" s="16">
        <v>210</v>
      </c>
      <c r="Q106">
        <v>20.95</v>
      </c>
      <c r="R106" s="16">
        <v>4980</v>
      </c>
      <c r="S106">
        <v>21</v>
      </c>
      <c r="T106" s="16">
        <v>5000</v>
      </c>
      <c r="U106" s="16">
        <v>172180</v>
      </c>
      <c r="V106">
        <v>20.8</v>
      </c>
      <c r="W106">
        <v>21.05</v>
      </c>
      <c r="X106">
        <v>20.7</v>
      </c>
      <c r="Y106" s="16"/>
      <c r="Z106" s="16"/>
    </row>
    <row r="107" spans="1:26">
      <c r="A107" t="s">
        <v>895</v>
      </c>
      <c r="C107">
        <v>17.600000000000001</v>
      </c>
      <c r="D107">
        <v>16</v>
      </c>
      <c r="E107">
        <v>14.4</v>
      </c>
      <c r="F107">
        <v>15.8</v>
      </c>
      <c r="G107" s="16">
        <v>8100</v>
      </c>
      <c r="H107">
        <v>15.9</v>
      </c>
      <c r="I107" s="16">
        <v>9200</v>
      </c>
      <c r="J107">
        <v>16</v>
      </c>
      <c r="K107" s="16">
        <v>8200</v>
      </c>
      <c r="L107">
        <v>16</v>
      </c>
      <c r="M107" s="16">
        <v>1800</v>
      </c>
      <c r="N107">
        <v>0</v>
      </c>
      <c r="O107">
        <v>16.100000000000001</v>
      </c>
      <c r="P107" s="16">
        <v>1500</v>
      </c>
      <c r="Q107">
        <v>16.2</v>
      </c>
      <c r="R107" s="16">
        <v>5000</v>
      </c>
      <c r="S107">
        <v>16.3</v>
      </c>
      <c r="T107" s="16">
        <v>10000</v>
      </c>
      <c r="U107" s="16">
        <v>169000</v>
      </c>
      <c r="V107">
        <v>16</v>
      </c>
      <c r="W107">
        <v>16.399999999999999</v>
      </c>
      <c r="X107">
        <v>15.9</v>
      </c>
      <c r="Y107" s="16"/>
      <c r="Z107" s="16"/>
    </row>
    <row r="108" spans="1:26">
      <c r="A108" t="s">
        <v>291</v>
      </c>
      <c r="C108">
        <v>26.75</v>
      </c>
      <c r="D108">
        <v>25</v>
      </c>
      <c r="E108">
        <v>23.25</v>
      </c>
      <c r="F108">
        <v>25.15</v>
      </c>
      <c r="G108" s="16">
        <v>39580</v>
      </c>
      <c r="H108">
        <v>25.2</v>
      </c>
      <c r="I108" s="16">
        <v>31000</v>
      </c>
      <c r="J108">
        <v>25.3</v>
      </c>
      <c r="K108" s="16">
        <v>3660</v>
      </c>
      <c r="L108">
        <v>25.3</v>
      </c>
      <c r="M108" s="16">
        <v>200</v>
      </c>
      <c r="N108">
        <v>0.3</v>
      </c>
      <c r="O108">
        <v>25.35</v>
      </c>
      <c r="P108" s="16">
        <v>5150</v>
      </c>
      <c r="Q108">
        <v>25.4</v>
      </c>
      <c r="R108" s="16">
        <v>27030</v>
      </c>
      <c r="S108">
        <v>25.45</v>
      </c>
      <c r="T108" s="16">
        <v>15230</v>
      </c>
      <c r="U108" s="16">
        <v>168600</v>
      </c>
      <c r="V108">
        <v>25.1</v>
      </c>
      <c r="W108">
        <v>25.4</v>
      </c>
      <c r="X108">
        <v>25.1</v>
      </c>
      <c r="Y108" s="16"/>
      <c r="Z108" s="16"/>
    </row>
    <row r="109" spans="1:26">
      <c r="A109" t="s">
        <v>228</v>
      </c>
      <c r="C109">
        <v>1.23</v>
      </c>
      <c r="D109">
        <v>1.1499999999999999</v>
      </c>
      <c r="E109">
        <v>1.07</v>
      </c>
      <c r="F109">
        <v>1.1499999999999999</v>
      </c>
      <c r="G109" s="16">
        <v>1030</v>
      </c>
      <c r="H109">
        <v>1.1599999999999999</v>
      </c>
      <c r="I109" s="16">
        <v>17470</v>
      </c>
      <c r="J109">
        <v>1.17</v>
      </c>
      <c r="K109" s="16">
        <v>42100</v>
      </c>
      <c r="L109">
        <v>1.18</v>
      </c>
      <c r="M109" s="16">
        <v>70</v>
      </c>
      <c r="N109">
        <v>0.03</v>
      </c>
      <c r="O109">
        <v>1.18</v>
      </c>
      <c r="P109" s="16">
        <v>2060</v>
      </c>
      <c r="Q109">
        <v>1.19</v>
      </c>
      <c r="R109" s="16">
        <v>87920</v>
      </c>
      <c r="S109">
        <v>1.2</v>
      </c>
      <c r="T109" s="16">
        <v>50530</v>
      </c>
      <c r="U109" s="16">
        <v>167580</v>
      </c>
      <c r="V109">
        <v>1.1399999999999999</v>
      </c>
      <c r="W109">
        <v>1.19</v>
      </c>
      <c r="X109">
        <v>1.1399999999999999</v>
      </c>
      <c r="Y109" s="16"/>
      <c r="Z109" s="16"/>
    </row>
    <row r="110" spans="1:26">
      <c r="A110" t="s">
        <v>1412</v>
      </c>
      <c r="C110">
        <v>15.95</v>
      </c>
      <c r="D110">
        <v>14.95</v>
      </c>
      <c r="E110">
        <v>13.95</v>
      </c>
      <c r="F110">
        <v>15.5</v>
      </c>
      <c r="G110" s="16">
        <v>1870</v>
      </c>
      <c r="H110">
        <v>15.55</v>
      </c>
      <c r="I110" s="16">
        <v>3520</v>
      </c>
      <c r="J110">
        <v>15.75</v>
      </c>
      <c r="K110" s="16">
        <v>20</v>
      </c>
      <c r="L110">
        <v>15.75</v>
      </c>
      <c r="M110" s="16">
        <v>2980</v>
      </c>
      <c r="N110">
        <v>0.8</v>
      </c>
      <c r="O110">
        <v>15.8</v>
      </c>
      <c r="P110" s="16">
        <v>10500</v>
      </c>
      <c r="Q110">
        <v>15.85</v>
      </c>
      <c r="R110" s="16">
        <v>2490</v>
      </c>
      <c r="S110">
        <v>15.9</v>
      </c>
      <c r="T110" s="16">
        <v>7700</v>
      </c>
      <c r="U110" s="16">
        <v>162630</v>
      </c>
      <c r="V110">
        <v>15.2</v>
      </c>
      <c r="W110">
        <v>15.8</v>
      </c>
      <c r="X110">
        <v>15.2</v>
      </c>
    </row>
    <row r="111" spans="1:26">
      <c r="A111" t="s">
        <v>1141</v>
      </c>
      <c r="C111">
        <v>45.5</v>
      </c>
      <c r="D111">
        <v>42.55</v>
      </c>
      <c r="E111">
        <v>39.6</v>
      </c>
      <c r="F111">
        <v>41.8</v>
      </c>
      <c r="G111" s="16">
        <v>3380</v>
      </c>
      <c r="H111">
        <v>41.85</v>
      </c>
      <c r="I111" s="16">
        <v>2100</v>
      </c>
      <c r="J111">
        <v>41.9</v>
      </c>
      <c r="K111" s="16">
        <v>150</v>
      </c>
      <c r="L111">
        <v>41.9</v>
      </c>
      <c r="M111" s="16">
        <v>10</v>
      </c>
      <c r="N111">
        <v>-0.65</v>
      </c>
      <c r="O111">
        <v>41.95</v>
      </c>
      <c r="P111" s="16">
        <v>850</v>
      </c>
      <c r="Q111">
        <v>42</v>
      </c>
      <c r="R111" s="16">
        <v>6180</v>
      </c>
      <c r="S111">
        <v>42.1</v>
      </c>
      <c r="T111" s="16">
        <v>200</v>
      </c>
      <c r="U111" s="16">
        <v>156150</v>
      </c>
      <c r="V111">
        <v>42.55</v>
      </c>
      <c r="W111">
        <v>43.2</v>
      </c>
      <c r="X111">
        <v>41.8</v>
      </c>
      <c r="Y111" s="16">
        <v>3550</v>
      </c>
      <c r="Z111" s="16">
        <v>3380</v>
      </c>
    </row>
    <row r="112" spans="1:26">
      <c r="A112" t="s">
        <v>154</v>
      </c>
      <c r="C112">
        <v>14.95</v>
      </c>
      <c r="D112">
        <v>14</v>
      </c>
      <c r="E112">
        <v>13.05</v>
      </c>
      <c r="F112">
        <v>14.1</v>
      </c>
      <c r="G112" s="16">
        <v>6410</v>
      </c>
      <c r="H112">
        <v>14.15</v>
      </c>
      <c r="I112" s="16">
        <v>700</v>
      </c>
      <c r="J112">
        <v>14.2</v>
      </c>
      <c r="K112" s="16">
        <v>1000</v>
      </c>
      <c r="L112">
        <v>14.15</v>
      </c>
      <c r="M112" s="16">
        <v>400</v>
      </c>
      <c r="N112">
        <v>0.15</v>
      </c>
      <c r="O112">
        <v>14.3</v>
      </c>
      <c r="P112" s="16">
        <v>5770</v>
      </c>
      <c r="Q112">
        <v>14.35</v>
      </c>
      <c r="R112" s="16">
        <v>4430</v>
      </c>
      <c r="S112">
        <v>14.4</v>
      </c>
      <c r="T112" s="16">
        <v>3010</v>
      </c>
      <c r="U112" s="16">
        <v>153920</v>
      </c>
      <c r="V112">
        <v>14.1</v>
      </c>
      <c r="W112">
        <v>14.3</v>
      </c>
      <c r="X112">
        <v>14</v>
      </c>
      <c r="Y112" s="16">
        <v>89920</v>
      </c>
      <c r="Z112" s="16">
        <v>53750</v>
      </c>
    </row>
    <row r="113" spans="1:26">
      <c r="A113" t="s">
        <v>1338</v>
      </c>
      <c r="C113">
        <v>59.9</v>
      </c>
      <c r="D113">
        <v>56</v>
      </c>
      <c r="E113">
        <v>52.1</v>
      </c>
      <c r="F113">
        <v>56.9</v>
      </c>
      <c r="G113" s="16">
        <v>15020</v>
      </c>
      <c r="H113">
        <v>57</v>
      </c>
      <c r="I113" s="16">
        <v>6700</v>
      </c>
      <c r="J113">
        <v>57.1</v>
      </c>
      <c r="K113" s="16">
        <v>6640</v>
      </c>
      <c r="L113">
        <v>57.1</v>
      </c>
      <c r="M113" s="16">
        <v>700</v>
      </c>
      <c r="N113">
        <v>1.1000000000000001</v>
      </c>
      <c r="O113">
        <v>57.2</v>
      </c>
      <c r="P113" s="16">
        <v>12710</v>
      </c>
      <c r="Q113">
        <v>57.3</v>
      </c>
      <c r="R113" s="16">
        <v>14070</v>
      </c>
      <c r="S113">
        <v>57.4</v>
      </c>
      <c r="T113" s="16">
        <v>12180</v>
      </c>
      <c r="U113" s="16">
        <v>149160</v>
      </c>
      <c r="V113">
        <v>56</v>
      </c>
      <c r="W113">
        <v>57.2</v>
      </c>
      <c r="X113">
        <v>56</v>
      </c>
      <c r="Y113" s="16">
        <v>8260</v>
      </c>
      <c r="Z113" s="16">
        <v>30</v>
      </c>
    </row>
    <row r="114" spans="1:26">
      <c r="A114" t="s">
        <v>851</v>
      </c>
      <c r="C114">
        <v>22</v>
      </c>
      <c r="D114">
        <v>19.2</v>
      </c>
      <c r="E114">
        <v>16.399999999999999</v>
      </c>
      <c r="F114">
        <v>21.2</v>
      </c>
      <c r="G114" s="16">
        <v>1400</v>
      </c>
      <c r="H114">
        <v>21.3</v>
      </c>
      <c r="I114" s="16">
        <v>500</v>
      </c>
      <c r="J114">
        <v>21.5</v>
      </c>
      <c r="K114" s="16">
        <v>2400</v>
      </c>
      <c r="L114">
        <v>21.6</v>
      </c>
      <c r="M114" s="16">
        <v>5700</v>
      </c>
      <c r="N114">
        <v>2.4</v>
      </c>
      <c r="O114">
        <v>22</v>
      </c>
      <c r="P114" s="16">
        <v>6300</v>
      </c>
      <c r="R114" s="16"/>
      <c r="T114" s="16"/>
      <c r="U114" s="16">
        <v>143200</v>
      </c>
      <c r="V114">
        <v>20</v>
      </c>
      <c r="W114">
        <v>22</v>
      </c>
      <c r="X114">
        <v>20</v>
      </c>
      <c r="Y114" s="16">
        <v>10000</v>
      </c>
      <c r="Z114" s="16">
        <v>2000</v>
      </c>
    </row>
    <row r="115" spans="1:26">
      <c r="A115" t="s">
        <v>706</v>
      </c>
      <c r="C115">
        <v>6.94</v>
      </c>
      <c r="D115">
        <v>6.49</v>
      </c>
      <c r="E115">
        <v>6.04</v>
      </c>
      <c r="F115">
        <v>6.48</v>
      </c>
      <c r="G115" s="16">
        <v>20100</v>
      </c>
      <c r="H115">
        <v>6.5</v>
      </c>
      <c r="I115" s="16">
        <v>7580</v>
      </c>
      <c r="J115">
        <v>6.51</v>
      </c>
      <c r="K115" s="16">
        <v>70</v>
      </c>
      <c r="L115">
        <v>6.51</v>
      </c>
      <c r="M115" s="16">
        <v>30</v>
      </c>
      <c r="N115">
        <v>0.02</v>
      </c>
      <c r="O115">
        <v>6.53</v>
      </c>
      <c r="P115" s="16">
        <v>3200</v>
      </c>
      <c r="Q115">
        <v>6.54</v>
      </c>
      <c r="R115" s="16">
        <v>5000</v>
      </c>
      <c r="S115">
        <v>6.55</v>
      </c>
      <c r="T115" s="16">
        <v>7600</v>
      </c>
      <c r="U115" s="16">
        <v>136470</v>
      </c>
      <c r="V115">
        <v>6.49</v>
      </c>
      <c r="W115">
        <v>6.54</v>
      </c>
      <c r="X115">
        <v>6.47</v>
      </c>
      <c r="Y115" s="16"/>
    </row>
    <row r="116" spans="1:26">
      <c r="A116" t="s">
        <v>1615</v>
      </c>
      <c r="C116">
        <v>15.9</v>
      </c>
      <c r="D116">
        <v>13.9</v>
      </c>
      <c r="E116">
        <v>11.9</v>
      </c>
      <c r="F116">
        <v>13.8</v>
      </c>
      <c r="G116" s="16">
        <v>31100</v>
      </c>
      <c r="H116">
        <v>13.9</v>
      </c>
      <c r="I116" s="16">
        <v>13000</v>
      </c>
      <c r="J116">
        <v>14</v>
      </c>
      <c r="K116" s="16">
        <v>19400</v>
      </c>
      <c r="L116">
        <v>14.1</v>
      </c>
      <c r="M116" s="16">
        <v>8000</v>
      </c>
      <c r="N116">
        <v>0.2</v>
      </c>
      <c r="O116">
        <v>14.1</v>
      </c>
      <c r="P116" s="16">
        <v>5000</v>
      </c>
      <c r="Q116">
        <v>14.2</v>
      </c>
      <c r="R116" s="16">
        <v>46900</v>
      </c>
      <c r="S116">
        <v>14.3</v>
      </c>
      <c r="T116" s="16">
        <v>14500</v>
      </c>
      <c r="U116" s="16">
        <v>136100</v>
      </c>
      <c r="V116">
        <v>14</v>
      </c>
      <c r="W116">
        <v>14.2</v>
      </c>
      <c r="X116">
        <v>14</v>
      </c>
      <c r="Y116" s="16"/>
      <c r="Z116" s="16"/>
    </row>
    <row r="117" spans="1:26">
      <c r="A117" t="s">
        <v>725</v>
      </c>
      <c r="C117">
        <v>1.5</v>
      </c>
      <c r="D117">
        <v>1.4</v>
      </c>
      <c r="E117">
        <v>1.3</v>
      </c>
      <c r="G117" s="16"/>
      <c r="H117">
        <v>1.3</v>
      </c>
      <c r="I117" s="16">
        <v>33200</v>
      </c>
      <c r="J117">
        <v>1.4</v>
      </c>
      <c r="K117" s="16">
        <v>21900</v>
      </c>
      <c r="L117">
        <v>1.4</v>
      </c>
      <c r="M117" s="16">
        <v>12500</v>
      </c>
      <c r="N117">
        <v>0</v>
      </c>
      <c r="O117">
        <v>1.5</v>
      </c>
      <c r="P117" s="16">
        <v>132500</v>
      </c>
      <c r="R117" s="16"/>
      <c r="T117" s="16"/>
      <c r="U117" s="16">
        <v>132000</v>
      </c>
      <c r="V117">
        <v>1.4</v>
      </c>
      <c r="W117">
        <v>1.5</v>
      </c>
      <c r="X117">
        <v>1.4</v>
      </c>
      <c r="Y117" s="16">
        <v>400</v>
      </c>
      <c r="Z117" s="16"/>
    </row>
    <row r="118" spans="1:26">
      <c r="A118" t="s">
        <v>637</v>
      </c>
      <c r="C118">
        <v>2.7</v>
      </c>
      <c r="D118">
        <v>2.4</v>
      </c>
      <c r="E118">
        <v>2.1</v>
      </c>
      <c r="F118">
        <v>2.1</v>
      </c>
      <c r="G118" s="16">
        <v>40800</v>
      </c>
      <c r="H118">
        <v>2.2000000000000002</v>
      </c>
      <c r="I118" s="16">
        <v>63300</v>
      </c>
      <c r="J118">
        <v>2.2999999999999998</v>
      </c>
      <c r="K118" s="16">
        <v>311800</v>
      </c>
      <c r="L118">
        <v>2.4</v>
      </c>
      <c r="M118" s="16">
        <v>800</v>
      </c>
      <c r="N118">
        <v>0</v>
      </c>
      <c r="O118">
        <v>2.4</v>
      </c>
      <c r="P118" s="16">
        <v>13200</v>
      </c>
      <c r="Q118">
        <v>2.5</v>
      </c>
      <c r="R118" s="16">
        <v>107100</v>
      </c>
      <c r="S118">
        <v>2.6</v>
      </c>
      <c r="T118" s="16">
        <v>122400</v>
      </c>
      <c r="U118" s="16">
        <v>127700</v>
      </c>
      <c r="V118">
        <v>2.2000000000000002</v>
      </c>
      <c r="W118">
        <v>2.4</v>
      </c>
      <c r="X118">
        <v>2.2000000000000002</v>
      </c>
      <c r="Y118" s="16">
        <v>47900</v>
      </c>
    </row>
    <row r="119" spans="1:26">
      <c r="A119" t="s">
        <v>236</v>
      </c>
      <c r="C119">
        <v>183.5</v>
      </c>
      <c r="D119">
        <v>171.5</v>
      </c>
      <c r="E119">
        <v>159.5</v>
      </c>
      <c r="F119">
        <v>169.7</v>
      </c>
      <c r="G119" s="16">
        <v>3530</v>
      </c>
      <c r="H119">
        <v>169.8</v>
      </c>
      <c r="I119" s="16">
        <v>4720</v>
      </c>
      <c r="J119">
        <v>169.9</v>
      </c>
      <c r="K119" s="16">
        <v>3320</v>
      </c>
      <c r="L119">
        <v>169.9</v>
      </c>
      <c r="M119" s="16">
        <v>250</v>
      </c>
      <c r="N119">
        <v>-1.6</v>
      </c>
      <c r="O119">
        <v>170</v>
      </c>
      <c r="P119" s="16">
        <v>1700</v>
      </c>
      <c r="Q119">
        <v>170.1</v>
      </c>
      <c r="R119" s="16">
        <v>230</v>
      </c>
      <c r="S119">
        <v>170.3</v>
      </c>
      <c r="T119" s="16">
        <v>50</v>
      </c>
      <c r="U119" s="16">
        <v>122130</v>
      </c>
      <c r="V119">
        <v>171</v>
      </c>
      <c r="W119">
        <v>171.5</v>
      </c>
      <c r="X119">
        <v>169.8</v>
      </c>
      <c r="Y119" s="16">
        <v>233370</v>
      </c>
      <c r="Z119" s="16">
        <v>285470</v>
      </c>
    </row>
    <row r="120" spans="1:26">
      <c r="A120" t="s">
        <v>139</v>
      </c>
      <c r="C120">
        <v>33.25</v>
      </c>
      <c r="D120">
        <v>31.1</v>
      </c>
      <c r="E120">
        <v>28.95</v>
      </c>
      <c r="F120">
        <v>31.5</v>
      </c>
      <c r="G120" s="16">
        <v>100</v>
      </c>
      <c r="H120">
        <v>31.6</v>
      </c>
      <c r="I120" s="16">
        <v>4920</v>
      </c>
      <c r="J120">
        <v>31.65</v>
      </c>
      <c r="K120" s="16">
        <v>50</v>
      </c>
      <c r="L120">
        <v>31.7</v>
      </c>
      <c r="M120" s="16">
        <v>1500</v>
      </c>
      <c r="N120">
        <v>0.6</v>
      </c>
      <c r="O120">
        <v>31.7</v>
      </c>
      <c r="P120" s="16">
        <v>2500</v>
      </c>
      <c r="Q120">
        <v>31.75</v>
      </c>
      <c r="R120" s="16">
        <v>2170</v>
      </c>
      <c r="S120">
        <v>31.8</v>
      </c>
      <c r="T120" s="16">
        <v>1020</v>
      </c>
      <c r="U120" s="16">
        <v>121360</v>
      </c>
      <c r="V120">
        <v>31.1</v>
      </c>
      <c r="W120">
        <v>31.7</v>
      </c>
      <c r="X120">
        <v>31.1</v>
      </c>
      <c r="Y120" s="16">
        <v>17530</v>
      </c>
      <c r="Z120" s="16">
        <v>3000</v>
      </c>
    </row>
    <row r="121" spans="1:26">
      <c r="A121" t="s">
        <v>116</v>
      </c>
      <c r="C121">
        <v>14.3</v>
      </c>
      <c r="D121">
        <v>13.4</v>
      </c>
      <c r="E121">
        <v>12.5</v>
      </c>
      <c r="F121">
        <v>13.7</v>
      </c>
      <c r="G121" s="16">
        <v>1100</v>
      </c>
      <c r="H121">
        <v>13.75</v>
      </c>
      <c r="I121" s="16">
        <v>200</v>
      </c>
      <c r="J121">
        <v>13.8</v>
      </c>
      <c r="K121" s="16">
        <v>9670</v>
      </c>
      <c r="L121">
        <v>13.8</v>
      </c>
      <c r="M121" s="16">
        <v>330</v>
      </c>
      <c r="N121">
        <v>0.4</v>
      </c>
      <c r="O121">
        <v>13.85</v>
      </c>
      <c r="P121" s="16">
        <v>1000</v>
      </c>
      <c r="Q121">
        <v>13.9</v>
      </c>
      <c r="R121" s="16">
        <v>2400</v>
      </c>
      <c r="S121">
        <v>13.95</v>
      </c>
      <c r="T121" s="16">
        <v>9500</v>
      </c>
      <c r="U121" s="16">
        <v>120960</v>
      </c>
      <c r="V121">
        <v>13.5</v>
      </c>
      <c r="W121">
        <v>13.9</v>
      </c>
      <c r="X121">
        <v>13.5</v>
      </c>
      <c r="Y121" s="16"/>
    </row>
    <row r="122" spans="1:26">
      <c r="A122" t="s">
        <v>1692</v>
      </c>
      <c r="C122">
        <v>26.3</v>
      </c>
      <c r="D122">
        <v>22.9</v>
      </c>
      <c r="E122">
        <v>19.5</v>
      </c>
      <c r="F122">
        <v>22.7</v>
      </c>
      <c r="G122" s="16">
        <v>50000</v>
      </c>
      <c r="H122">
        <v>22.8</v>
      </c>
      <c r="I122" s="16">
        <v>6000</v>
      </c>
      <c r="J122">
        <v>22.9</v>
      </c>
      <c r="K122" s="16">
        <v>1000</v>
      </c>
      <c r="L122">
        <v>22.9</v>
      </c>
      <c r="M122" s="16">
        <v>10000</v>
      </c>
      <c r="N122">
        <v>0</v>
      </c>
      <c r="O122">
        <v>23</v>
      </c>
      <c r="P122" s="16">
        <v>35300</v>
      </c>
      <c r="Q122">
        <v>23.1</v>
      </c>
      <c r="R122" s="16">
        <v>21000</v>
      </c>
      <c r="S122">
        <v>23.2</v>
      </c>
      <c r="T122" s="16">
        <v>15000</v>
      </c>
      <c r="U122" s="16">
        <v>120300</v>
      </c>
      <c r="V122">
        <v>23</v>
      </c>
      <c r="W122">
        <v>23</v>
      </c>
      <c r="X122">
        <v>22.7</v>
      </c>
      <c r="Y122" s="16">
        <v>9000</v>
      </c>
    </row>
    <row r="123" spans="1:26">
      <c r="A123" t="s">
        <v>757</v>
      </c>
      <c r="C123">
        <v>11</v>
      </c>
      <c r="D123">
        <v>10.3</v>
      </c>
      <c r="E123">
        <v>9.58</v>
      </c>
      <c r="F123">
        <v>10.199999999999999</v>
      </c>
      <c r="G123" s="16">
        <v>47860</v>
      </c>
      <c r="H123">
        <v>10.25</v>
      </c>
      <c r="I123" s="16">
        <v>31830</v>
      </c>
      <c r="J123">
        <v>10.3</v>
      </c>
      <c r="K123" s="16">
        <v>8770</v>
      </c>
      <c r="L123">
        <v>10.35</v>
      </c>
      <c r="M123" s="16">
        <v>1700</v>
      </c>
      <c r="N123">
        <v>0.05</v>
      </c>
      <c r="O123">
        <v>10.35</v>
      </c>
      <c r="P123" s="16">
        <v>19550</v>
      </c>
      <c r="Q123">
        <v>10.4</v>
      </c>
      <c r="R123" s="16">
        <v>63470</v>
      </c>
      <c r="S123">
        <v>10.45</v>
      </c>
      <c r="T123" s="16">
        <v>23950</v>
      </c>
      <c r="U123" s="16">
        <v>117600</v>
      </c>
      <c r="V123">
        <v>10.3</v>
      </c>
      <c r="W123">
        <v>10.35</v>
      </c>
      <c r="X123">
        <v>10.25</v>
      </c>
      <c r="Y123" s="16"/>
    </row>
    <row r="124" spans="1:26">
      <c r="A124" t="s">
        <v>799</v>
      </c>
      <c r="C124">
        <v>15.5</v>
      </c>
      <c r="D124">
        <v>14.5</v>
      </c>
      <c r="E124">
        <v>13.5</v>
      </c>
      <c r="F124">
        <v>14.45</v>
      </c>
      <c r="G124" s="16">
        <v>8010</v>
      </c>
      <c r="H124">
        <v>14.5</v>
      </c>
      <c r="I124" s="16">
        <v>2110</v>
      </c>
      <c r="J124">
        <v>14.6</v>
      </c>
      <c r="K124" s="16">
        <v>6800</v>
      </c>
      <c r="L124">
        <v>14.6</v>
      </c>
      <c r="M124" s="16">
        <v>3200</v>
      </c>
      <c r="N124">
        <v>0.1</v>
      </c>
      <c r="O124">
        <v>14.65</v>
      </c>
      <c r="P124" s="16">
        <v>12070</v>
      </c>
      <c r="Q124">
        <v>14.7</v>
      </c>
      <c r="R124" s="16">
        <v>500</v>
      </c>
      <c r="S124">
        <v>14.9</v>
      </c>
      <c r="T124" s="16">
        <v>1000</v>
      </c>
      <c r="U124" s="16">
        <v>116460</v>
      </c>
      <c r="V124">
        <v>14.5</v>
      </c>
      <c r="W124">
        <v>15.3</v>
      </c>
      <c r="X124">
        <v>14.5</v>
      </c>
      <c r="Y124" s="16">
        <v>7000</v>
      </c>
      <c r="Z124" s="16">
        <v>114930</v>
      </c>
    </row>
    <row r="125" spans="1:26">
      <c r="A125" t="s">
        <v>751</v>
      </c>
      <c r="C125">
        <v>12.65</v>
      </c>
      <c r="D125">
        <v>11.85</v>
      </c>
      <c r="E125">
        <v>11.05</v>
      </c>
      <c r="F125">
        <v>11.75</v>
      </c>
      <c r="G125" s="16">
        <v>12580</v>
      </c>
      <c r="H125">
        <v>11.8</v>
      </c>
      <c r="I125" s="16">
        <v>8580</v>
      </c>
      <c r="J125">
        <v>11.85</v>
      </c>
      <c r="K125" s="16">
        <v>13350</v>
      </c>
      <c r="L125">
        <v>11.9</v>
      </c>
      <c r="M125" s="16">
        <v>3800</v>
      </c>
      <c r="N125">
        <v>0.05</v>
      </c>
      <c r="O125">
        <v>11.9</v>
      </c>
      <c r="P125" s="16">
        <v>40</v>
      </c>
      <c r="Q125">
        <v>12</v>
      </c>
      <c r="R125" s="16">
        <v>2000</v>
      </c>
      <c r="S125">
        <v>12.05</v>
      </c>
      <c r="T125" s="16">
        <v>8920</v>
      </c>
      <c r="U125" s="16">
        <v>116080</v>
      </c>
      <c r="V125">
        <v>11.95</v>
      </c>
      <c r="W125">
        <v>12.1</v>
      </c>
      <c r="X125">
        <v>11.85</v>
      </c>
      <c r="Z125" s="16">
        <v>35960</v>
      </c>
    </row>
    <row r="126" spans="1:26">
      <c r="A126" t="s">
        <v>115</v>
      </c>
      <c r="C126">
        <v>56.1</v>
      </c>
      <c r="D126">
        <v>52.5</v>
      </c>
      <c r="E126">
        <v>48.85</v>
      </c>
      <c r="F126">
        <v>54</v>
      </c>
      <c r="G126" s="16">
        <v>1700</v>
      </c>
      <c r="H126">
        <v>54.2</v>
      </c>
      <c r="I126" s="16">
        <v>2360</v>
      </c>
      <c r="J126">
        <v>54.3</v>
      </c>
      <c r="K126" s="16">
        <v>280</v>
      </c>
      <c r="L126">
        <v>54.3</v>
      </c>
      <c r="M126" s="16">
        <v>220</v>
      </c>
      <c r="N126">
        <v>1.8</v>
      </c>
      <c r="O126">
        <v>54.4</v>
      </c>
      <c r="P126" s="16">
        <v>3800</v>
      </c>
      <c r="Q126">
        <v>54.5</v>
      </c>
      <c r="R126" s="16">
        <v>900</v>
      </c>
      <c r="S126">
        <v>54.6</v>
      </c>
      <c r="T126" s="16">
        <v>1150</v>
      </c>
      <c r="U126" s="16">
        <v>114950</v>
      </c>
      <c r="V126">
        <v>53.4</v>
      </c>
      <c r="W126">
        <v>54.8</v>
      </c>
      <c r="X126">
        <v>52.8</v>
      </c>
      <c r="Y126" s="16">
        <v>720</v>
      </c>
      <c r="Z126" s="16">
        <v>300</v>
      </c>
    </row>
    <row r="127" spans="1:26">
      <c r="A127" t="s">
        <v>772</v>
      </c>
      <c r="C127">
        <v>24.5</v>
      </c>
      <c r="D127">
        <v>22.9</v>
      </c>
      <c r="E127">
        <v>21.3</v>
      </c>
      <c r="F127">
        <v>22.9</v>
      </c>
      <c r="G127" s="16">
        <v>7520</v>
      </c>
      <c r="H127">
        <v>23</v>
      </c>
      <c r="I127" s="16">
        <v>1800</v>
      </c>
      <c r="J127">
        <v>23.1</v>
      </c>
      <c r="K127" s="16">
        <v>5790</v>
      </c>
      <c r="L127">
        <v>23.1</v>
      </c>
      <c r="M127" s="16">
        <v>210</v>
      </c>
      <c r="N127">
        <v>0.2</v>
      </c>
      <c r="O127">
        <v>23.15</v>
      </c>
      <c r="P127" s="16">
        <v>500</v>
      </c>
      <c r="Q127">
        <v>23.2</v>
      </c>
      <c r="R127" s="16">
        <v>5050</v>
      </c>
      <c r="S127">
        <v>23.3</v>
      </c>
      <c r="T127" s="16">
        <v>4900</v>
      </c>
      <c r="U127" s="16">
        <v>114470</v>
      </c>
      <c r="V127">
        <v>22.9</v>
      </c>
      <c r="W127">
        <v>23.1</v>
      </c>
      <c r="X127">
        <v>22.6</v>
      </c>
      <c r="Y127" s="16">
        <v>300</v>
      </c>
      <c r="Z127" s="16">
        <v>3750</v>
      </c>
    </row>
    <row r="128" spans="1:26">
      <c r="A128" t="s">
        <v>699</v>
      </c>
      <c r="C128">
        <v>4.08</v>
      </c>
      <c r="D128">
        <v>3.82</v>
      </c>
      <c r="E128">
        <v>3.56</v>
      </c>
      <c r="F128">
        <v>3.74</v>
      </c>
      <c r="G128" s="16">
        <v>10060</v>
      </c>
      <c r="H128">
        <v>3.75</v>
      </c>
      <c r="I128" s="16">
        <v>14290</v>
      </c>
      <c r="J128">
        <v>3.78</v>
      </c>
      <c r="K128" s="16">
        <v>3000</v>
      </c>
      <c r="L128">
        <v>3.8</v>
      </c>
      <c r="M128" s="16">
        <v>500</v>
      </c>
      <c r="N128">
        <v>-0.02</v>
      </c>
      <c r="O128">
        <v>3.8</v>
      </c>
      <c r="P128" s="16">
        <v>1920</v>
      </c>
      <c r="Q128">
        <v>3.85</v>
      </c>
      <c r="R128" s="16">
        <v>2260</v>
      </c>
      <c r="S128">
        <v>3.9</v>
      </c>
      <c r="T128" s="16">
        <v>680</v>
      </c>
      <c r="U128" s="16">
        <v>114340</v>
      </c>
      <c r="V128">
        <v>3.61</v>
      </c>
      <c r="W128">
        <v>3.85</v>
      </c>
      <c r="X128">
        <v>3.61</v>
      </c>
      <c r="Z128" s="16"/>
    </row>
    <row r="129" spans="1:26">
      <c r="A129" t="s">
        <v>1167</v>
      </c>
      <c r="C129">
        <v>25.1</v>
      </c>
      <c r="D129">
        <v>23.5</v>
      </c>
      <c r="E129">
        <v>21.9</v>
      </c>
      <c r="F129">
        <v>22.6</v>
      </c>
      <c r="G129" s="16">
        <v>120</v>
      </c>
      <c r="H129">
        <v>22.75</v>
      </c>
      <c r="I129" s="16">
        <v>140</v>
      </c>
      <c r="J129">
        <v>22.8</v>
      </c>
      <c r="K129" s="16">
        <v>130</v>
      </c>
      <c r="L129">
        <v>23.2</v>
      </c>
      <c r="M129" s="16">
        <v>250</v>
      </c>
      <c r="N129">
        <v>-0.3</v>
      </c>
      <c r="O129">
        <v>23.2</v>
      </c>
      <c r="P129" s="16">
        <v>250</v>
      </c>
      <c r="Q129">
        <v>23.4</v>
      </c>
      <c r="R129" s="16">
        <v>400</v>
      </c>
      <c r="S129">
        <v>23.5</v>
      </c>
      <c r="T129" s="16">
        <v>11840</v>
      </c>
      <c r="U129" s="16">
        <v>105850</v>
      </c>
      <c r="V129">
        <v>23.5</v>
      </c>
      <c r="W129">
        <v>23.7</v>
      </c>
      <c r="X129">
        <v>23</v>
      </c>
      <c r="Y129" s="16"/>
      <c r="Z129" s="16"/>
    </row>
    <row r="130" spans="1:26">
      <c r="A130" t="s">
        <v>252</v>
      </c>
      <c r="C130">
        <v>5.64</v>
      </c>
      <c r="D130">
        <v>5.28</v>
      </c>
      <c r="E130">
        <v>4.92</v>
      </c>
      <c r="F130">
        <v>5.15</v>
      </c>
      <c r="G130" s="16">
        <v>7000</v>
      </c>
      <c r="H130">
        <v>5.16</v>
      </c>
      <c r="I130" s="16">
        <v>500</v>
      </c>
      <c r="J130">
        <v>5.24</v>
      </c>
      <c r="K130" s="16">
        <v>1000</v>
      </c>
      <c r="L130">
        <v>5.29</v>
      </c>
      <c r="M130" s="16">
        <v>500</v>
      </c>
      <c r="N130">
        <v>0.01</v>
      </c>
      <c r="O130">
        <v>5.29</v>
      </c>
      <c r="P130" s="16">
        <v>6280</v>
      </c>
      <c r="Q130">
        <v>5.3</v>
      </c>
      <c r="R130" s="16">
        <v>10000</v>
      </c>
      <c r="S130">
        <v>5.31</v>
      </c>
      <c r="T130" s="16">
        <v>1000</v>
      </c>
      <c r="U130" s="16">
        <v>104390</v>
      </c>
      <c r="V130">
        <v>5.15</v>
      </c>
      <c r="W130">
        <v>5.29</v>
      </c>
      <c r="X130">
        <v>5.15</v>
      </c>
      <c r="Z130" s="16"/>
    </row>
    <row r="131" spans="1:26">
      <c r="A131" t="s">
        <v>526</v>
      </c>
      <c r="C131">
        <v>7.4</v>
      </c>
      <c r="D131">
        <v>6.8</v>
      </c>
      <c r="E131">
        <v>6.2</v>
      </c>
      <c r="F131">
        <v>6.4</v>
      </c>
      <c r="G131" s="16">
        <v>16400</v>
      </c>
      <c r="H131">
        <v>6.5</v>
      </c>
      <c r="I131" s="16">
        <v>50000</v>
      </c>
      <c r="J131">
        <v>6.6</v>
      </c>
      <c r="K131" s="16">
        <v>2600</v>
      </c>
      <c r="L131">
        <v>6.7</v>
      </c>
      <c r="M131" s="16">
        <v>100</v>
      </c>
      <c r="N131">
        <v>-0.1</v>
      </c>
      <c r="O131">
        <v>6.7</v>
      </c>
      <c r="P131" s="16">
        <v>49400</v>
      </c>
      <c r="Q131">
        <v>6.8</v>
      </c>
      <c r="R131" s="16">
        <v>12500</v>
      </c>
      <c r="S131">
        <v>6.9</v>
      </c>
      <c r="T131" s="16">
        <v>600</v>
      </c>
      <c r="U131" s="16">
        <v>101600</v>
      </c>
      <c r="V131">
        <v>6.7</v>
      </c>
      <c r="W131">
        <v>6.7</v>
      </c>
      <c r="X131">
        <v>6.5</v>
      </c>
      <c r="Y131" s="16"/>
    </row>
    <row r="132" spans="1:26">
      <c r="A132" t="s">
        <v>345</v>
      </c>
      <c r="C132">
        <v>4.0999999999999996</v>
      </c>
      <c r="D132">
        <v>3.8</v>
      </c>
      <c r="E132">
        <v>3.5</v>
      </c>
      <c r="F132">
        <v>3.6</v>
      </c>
      <c r="G132" s="16">
        <v>44100</v>
      </c>
      <c r="H132">
        <v>3.7</v>
      </c>
      <c r="I132" s="16">
        <v>45700</v>
      </c>
      <c r="J132">
        <v>3.8</v>
      </c>
      <c r="K132" s="16">
        <v>2100</v>
      </c>
      <c r="L132">
        <v>3.8</v>
      </c>
      <c r="M132" s="16">
        <v>1000</v>
      </c>
      <c r="N132">
        <v>0</v>
      </c>
      <c r="O132">
        <v>3.9</v>
      </c>
      <c r="P132" s="16">
        <v>41000</v>
      </c>
      <c r="Q132">
        <v>4</v>
      </c>
      <c r="R132" s="16">
        <v>94700</v>
      </c>
      <c r="S132">
        <v>4.0999999999999996</v>
      </c>
      <c r="T132" s="16">
        <v>115700</v>
      </c>
      <c r="U132" s="16">
        <v>101200</v>
      </c>
      <c r="V132">
        <v>3.7</v>
      </c>
      <c r="W132">
        <v>3.8</v>
      </c>
      <c r="X132">
        <v>3.7</v>
      </c>
      <c r="Y132" s="16"/>
      <c r="Z132" s="16"/>
    </row>
    <row r="133" spans="1:26">
      <c r="A133" t="s">
        <v>785</v>
      </c>
      <c r="C133">
        <v>1</v>
      </c>
      <c r="D133">
        <v>0.9</v>
      </c>
      <c r="E133">
        <v>0.8</v>
      </c>
      <c r="G133" s="16"/>
      <c r="H133">
        <v>0.8</v>
      </c>
      <c r="I133" s="16">
        <v>1080100</v>
      </c>
      <c r="J133">
        <v>0.9</v>
      </c>
      <c r="K133" s="16">
        <v>81600</v>
      </c>
      <c r="L133">
        <v>1</v>
      </c>
      <c r="M133" s="16">
        <v>99500</v>
      </c>
      <c r="N133">
        <v>0.1</v>
      </c>
      <c r="O133">
        <v>1</v>
      </c>
      <c r="P133" s="16">
        <v>764200</v>
      </c>
      <c r="R133" s="16"/>
      <c r="T133" s="16"/>
      <c r="U133" s="16">
        <v>99600</v>
      </c>
      <c r="V133">
        <v>1</v>
      </c>
      <c r="W133">
        <v>1</v>
      </c>
      <c r="X133">
        <v>0.9</v>
      </c>
      <c r="Z133" s="16"/>
    </row>
    <row r="134" spans="1:26">
      <c r="A134" t="s">
        <v>587</v>
      </c>
      <c r="C134">
        <v>1.2</v>
      </c>
      <c r="D134">
        <v>1.1000000000000001</v>
      </c>
      <c r="E134">
        <v>1</v>
      </c>
      <c r="G134" s="16"/>
      <c r="I134" s="16"/>
      <c r="J134">
        <v>1</v>
      </c>
      <c r="K134" s="16">
        <v>805200</v>
      </c>
      <c r="L134">
        <v>1.1000000000000001</v>
      </c>
      <c r="M134" s="16">
        <v>100</v>
      </c>
      <c r="N134">
        <v>0</v>
      </c>
      <c r="O134">
        <v>1.1000000000000001</v>
      </c>
      <c r="P134" s="16">
        <v>208300</v>
      </c>
      <c r="Q134">
        <v>1.2</v>
      </c>
      <c r="R134" s="16">
        <v>487600</v>
      </c>
      <c r="T134" s="16"/>
      <c r="U134" s="16">
        <v>99500</v>
      </c>
      <c r="V134">
        <v>1.1000000000000001</v>
      </c>
      <c r="W134">
        <v>1.1000000000000001</v>
      </c>
      <c r="X134">
        <v>1</v>
      </c>
      <c r="Z134" s="16"/>
    </row>
    <row r="135" spans="1:26">
      <c r="A135" t="s">
        <v>1535</v>
      </c>
      <c r="C135">
        <v>16.7</v>
      </c>
      <c r="D135">
        <v>15.2</v>
      </c>
      <c r="E135">
        <v>13.7</v>
      </c>
      <c r="F135">
        <v>14.8</v>
      </c>
      <c r="G135" s="16">
        <v>22500</v>
      </c>
      <c r="H135">
        <v>14.9</v>
      </c>
      <c r="I135" s="16">
        <v>15200</v>
      </c>
      <c r="J135">
        <v>15</v>
      </c>
      <c r="K135" s="16">
        <v>7400</v>
      </c>
      <c r="L135">
        <v>15.1</v>
      </c>
      <c r="M135" s="16">
        <v>1000</v>
      </c>
      <c r="N135">
        <v>-0.1</v>
      </c>
      <c r="O135">
        <v>15.1</v>
      </c>
      <c r="P135" s="16">
        <v>13500</v>
      </c>
      <c r="Q135">
        <v>15.2</v>
      </c>
      <c r="R135" s="16">
        <v>16700</v>
      </c>
      <c r="S135">
        <v>15.3</v>
      </c>
      <c r="T135" s="16">
        <v>15400</v>
      </c>
      <c r="U135" s="16">
        <v>98700</v>
      </c>
      <c r="V135">
        <v>15.1</v>
      </c>
      <c r="W135">
        <v>15.3</v>
      </c>
      <c r="X135">
        <v>14.8</v>
      </c>
      <c r="Y135" s="16"/>
      <c r="Z135" s="16"/>
    </row>
    <row r="136" spans="1:26">
      <c r="A136" t="s">
        <v>620</v>
      </c>
      <c r="C136">
        <v>25.65</v>
      </c>
      <c r="D136">
        <v>24</v>
      </c>
      <c r="E136">
        <v>22.35</v>
      </c>
      <c r="F136">
        <v>24.2</v>
      </c>
      <c r="G136" s="16">
        <v>13010</v>
      </c>
      <c r="H136">
        <v>24.25</v>
      </c>
      <c r="I136" s="16">
        <v>140</v>
      </c>
      <c r="J136">
        <v>24.3</v>
      </c>
      <c r="K136" s="16">
        <v>1000</v>
      </c>
      <c r="L136">
        <v>24.4</v>
      </c>
      <c r="M136" s="16">
        <v>2000</v>
      </c>
      <c r="N136">
        <v>0.4</v>
      </c>
      <c r="O136">
        <v>24.4</v>
      </c>
      <c r="P136" s="16">
        <v>490</v>
      </c>
      <c r="Q136">
        <v>24.45</v>
      </c>
      <c r="R136" s="16">
        <v>3670</v>
      </c>
      <c r="S136">
        <v>24.5</v>
      </c>
      <c r="T136" s="16">
        <v>10560</v>
      </c>
      <c r="U136" s="16">
        <v>98350</v>
      </c>
      <c r="V136">
        <v>24</v>
      </c>
      <c r="W136">
        <v>24.45</v>
      </c>
      <c r="X136">
        <v>24</v>
      </c>
      <c r="Y136" s="16"/>
      <c r="Z136" s="16"/>
    </row>
    <row r="137" spans="1:26">
      <c r="A137" t="s">
        <v>1192</v>
      </c>
      <c r="C137">
        <v>10.1</v>
      </c>
      <c r="D137">
        <v>8.8000000000000007</v>
      </c>
      <c r="E137">
        <v>7.5</v>
      </c>
      <c r="F137">
        <v>8.6999999999999993</v>
      </c>
      <c r="G137" s="16">
        <v>63000</v>
      </c>
      <c r="H137">
        <v>8.8000000000000007</v>
      </c>
      <c r="I137" s="16">
        <v>68900</v>
      </c>
      <c r="J137">
        <v>8.9</v>
      </c>
      <c r="K137" s="16">
        <v>37700</v>
      </c>
      <c r="L137">
        <v>8.9</v>
      </c>
      <c r="M137" s="16">
        <v>200</v>
      </c>
      <c r="N137">
        <v>0.1</v>
      </c>
      <c r="O137">
        <v>9</v>
      </c>
      <c r="P137" s="16">
        <v>4400</v>
      </c>
      <c r="Q137">
        <v>9.1</v>
      </c>
      <c r="R137" s="16">
        <v>18000</v>
      </c>
      <c r="S137">
        <v>9.1999999999999993</v>
      </c>
      <c r="T137" s="16">
        <v>27300</v>
      </c>
      <c r="U137" s="16">
        <v>95100</v>
      </c>
      <c r="V137">
        <v>8.9</v>
      </c>
      <c r="W137">
        <v>9</v>
      </c>
      <c r="X137">
        <v>8.8000000000000007</v>
      </c>
      <c r="Y137" s="16"/>
      <c r="Z137" s="16"/>
    </row>
    <row r="138" spans="1:26">
      <c r="A138" t="s">
        <v>1436</v>
      </c>
      <c r="C138">
        <v>4.2</v>
      </c>
      <c r="D138">
        <v>3.9</v>
      </c>
      <c r="E138">
        <v>3.6</v>
      </c>
      <c r="F138">
        <v>3.7</v>
      </c>
      <c r="G138" s="16">
        <v>48600</v>
      </c>
      <c r="H138">
        <v>3.8</v>
      </c>
      <c r="I138" s="16">
        <v>42500</v>
      </c>
      <c r="J138">
        <v>3.9</v>
      </c>
      <c r="K138" s="16">
        <v>30600</v>
      </c>
      <c r="L138">
        <v>4</v>
      </c>
      <c r="M138" s="16">
        <v>300</v>
      </c>
      <c r="N138">
        <v>0.1</v>
      </c>
      <c r="O138">
        <v>4</v>
      </c>
      <c r="P138" s="16">
        <v>31000</v>
      </c>
      <c r="Q138">
        <v>4.0999999999999996</v>
      </c>
      <c r="R138" s="16">
        <v>37600</v>
      </c>
      <c r="S138">
        <v>4.2</v>
      </c>
      <c r="T138" s="16">
        <v>81800</v>
      </c>
      <c r="U138" s="16">
        <v>92000</v>
      </c>
      <c r="V138">
        <v>4</v>
      </c>
      <c r="W138">
        <v>4.0999999999999996</v>
      </c>
      <c r="X138">
        <v>3.9</v>
      </c>
    </row>
    <row r="139" spans="1:26">
      <c r="A139" t="s">
        <v>500</v>
      </c>
      <c r="C139">
        <v>2.6</v>
      </c>
      <c r="D139">
        <v>2.4</v>
      </c>
      <c r="E139">
        <v>2.2000000000000002</v>
      </c>
      <c r="G139" s="16"/>
      <c r="H139">
        <v>2.2000000000000002</v>
      </c>
      <c r="I139" s="16">
        <v>51300</v>
      </c>
      <c r="J139">
        <v>2.2999999999999998</v>
      </c>
      <c r="K139" s="16">
        <v>1000</v>
      </c>
      <c r="L139">
        <v>2.4</v>
      </c>
      <c r="M139" s="16">
        <v>14400</v>
      </c>
      <c r="N139">
        <v>0</v>
      </c>
      <c r="O139">
        <v>2.4</v>
      </c>
      <c r="P139" s="16">
        <v>11700</v>
      </c>
      <c r="Q139">
        <v>2.5</v>
      </c>
      <c r="R139" s="16">
        <v>3000</v>
      </c>
      <c r="S139">
        <v>2.6</v>
      </c>
      <c r="T139" s="16">
        <v>21000</v>
      </c>
      <c r="U139" s="16">
        <v>90200</v>
      </c>
      <c r="V139">
        <v>2.2000000000000002</v>
      </c>
      <c r="W139">
        <v>2.4</v>
      </c>
      <c r="X139">
        <v>2.2000000000000002</v>
      </c>
      <c r="Y139" s="16"/>
      <c r="Z139" s="16"/>
    </row>
    <row r="140" spans="1:26">
      <c r="A140" t="s">
        <v>1631</v>
      </c>
      <c r="C140">
        <v>28.35</v>
      </c>
      <c r="D140">
        <v>26.5</v>
      </c>
      <c r="E140">
        <v>24.65</v>
      </c>
      <c r="F140">
        <v>26.45</v>
      </c>
      <c r="G140" s="16">
        <v>390</v>
      </c>
      <c r="H140">
        <v>26.5</v>
      </c>
      <c r="I140" s="16">
        <v>120</v>
      </c>
      <c r="J140">
        <v>26.55</v>
      </c>
      <c r="K140" s="16">
        <v>200</v>
      </c>
      <c r="L140">
        <v>26.6</v>
      </c>
      <c r="M140" s="16">
        <v>100</v>
      </c>
      <c r="N140">
        <v>0.1</v>
      </c>
      <c r="O140">
        <v>26.6</v>
      </c>
      <c r="P140" s="16">
        <v>4030</v>
      </c>
      <c r="Q140">
        <v>26.7</v>
      </c>
      <c r="R140" s="16">
        <v>10900</v>
      </c>
      <c r="S140">
        <v>26.75</v>
      </c>
      <c r="T140" s="16">
        <v>8370</v>
      </c>
      <c r="U140" s="16">
        <v>89140</v>
      </c>
      <c r="V140">
        <v>26.5</v>
      </c>
      <c r="W140">
        <v>26.8</v>
      </c>
      <c r="X140">
        <v>26.35</v>
      </c>
      <c r="Y140" s="16"/>
      <c r="Z140" s="16"/>
    </row>
    <row r="141" spans="1:26">
      <c r="A141" t="s">
        <v>633</v>
      </c>
      <c r="C141">
        <v>1.99</v>
      </c>
      <c r="D141">
        <v>1.86</v>
      </c>
      <c r="E141">
        <v>1.73</v>
      </c>
      <c r="F141">
        <v>1.85</v>
      </c>
      <c r="G141" s="16">
        <v>23830</v>
      </c>
      <c r="H141">
        <v>1.86</v>
      </c>
      <c r="I141" s="16">
        <v>41640</v>
      </c>
      <c r="J141">
        <v>1.87</v>
      </c>
      <c r="K141" s="16">
        <v>1400</v>
      </c>
      <c r="L141">
        <v>1.87</v>
      </c>
      <c r="M141" s="16">
        <v>20</v>
      </c>
      <c r="N141">
        <v>0.01</v>
      </c>
      <c r="O141">
        <v>1.88</v>
      </c>
      <c r="P141" s="16">
        <v>23900</v>
      </c>
      <c r="Q141">
        <v>1.89</v>
      </c>
      <c r="R141" s="16">
        <v>50560</v>
      </c>
      <c r="S141">
        <v>1.9</v>
      </c>
      <c r="T141" s="16">
        <v>62330</v>
      </c>
      <c r="U141" s="16">
        <v>88960</v>
      </c>
      <c r="V141">
        <v>1.9</v>
      </c>
      <c r="W141">
        <v>1.9</v>
      </c>
      <c r="X141">
        <v>1.86</v>
      </c>
      <c r="Y141" s="16"/>
      <c r="Z141" s="16"/>
    </row>
    <row r="142" spans="1:26">
      <c r="A142" t="s">
        <v>203</v>
      </c>
      <c r="C142">
        <v>20.2</v>
      </c>
      <c r="D142">
        <v>18.899999999999999</v>
      </c>
      <c r="E142">
        <v>17.600000000000001</v>
      </c>
      <c r="F142">
        <v>18.7</v>
      </c>
      <c r="G142" s="16">
        <v>2750</v>
      </c>
      <c r="H142">
        <v>18.8</v>
      </c>
      <c r="I142" s="16">
        <v>3100</v>
      </c>
      <c r="J142">
        <v>18.899999999999999</v>
      </c>
      <c r="K142" s="16">
        <v>100</v>
      </c>
      <c r="L142">
        <v>19</v>
      </c>
      <c r="M142" s="16">
        <v>40</v>
      </c>
      <c r="N142">
        <v>0.1</v>
      </c>
      <c r="O142">
        <v>19</v>
      </c>
      <c r="P142" s="16">
        <v>12460</v>
      </c>
      <c r="Q142">
        <v>19.100000000000001</v>
      </c>
      <c r="R142" s="16">
        <v>10100</v>
      </c>
      <c r="S142">
        <v>19.149999999999999</v>
      </c>
      <c r="T142" s="16">
        <v>40</v>
      </c>
      <c r="U142" s="16">
        <v>88590</v>
      </c>
      <c r="V142">
        <v>18.600000000000001</v>
      </c>
      <c r="W142">
        <v>19</v>
      </c>
      <c r="X142">
        <v>18.399999999999999</v>
      </c>
      <c r="Y142" s="16"/>
      <c r="Z142" s="16"/>
    </row>
    <row r="143" spans="1:26">
      <c r="A143" t="s">
        <v>634</v>
      </c>
      <c r="C143">
        <v>9.68</v>
      </c>
      <c r="D143">
        <v>9.0500000000000007</v>
      </c>
      <c r="E143">
        <v>8.42</v>
      </c>
      <c r="F143">
        <v>8.9700000000000006</v>
      </c>
      <c r="G143" s="16">
        <v>3050</v>
      </c>
      <c r="H143">
        <v>8.98</v>
      </c>
      <c r="I143" s="16">
        <v>17000</v>
      </c>
      <c r="J143">
        <v>9</v>
      </c>
      <c r="K143" s="16">
        <v>4270</v>
      </c>
      <c r="L143">
        <v>9</v>
      </c>
      <c r="M143" s="16">
        <v>8000</v>
      </c>
      <c r="N143">
        <v>-0.05</v>
      </c>
      <c r="O143">
        <v>9.0500000000000007</v>
      </c>
      <c r="P143" s="16">
        <v>17420</v>
      </c>
      <c r="Q143">
        <v>9.1</v>
      </c>
      <c r="R143" s="16">
        <v>3370</v>
      </c>
      <c r="S143">
        <v>9.11</v>
      </c>
      <c r="T143" s="16">
        <v>10000</v>
      </c>
      <c r="U143" s="16">
        <v>87840</v>
      </c>
      <c r="V143">
        <v>9.0500000000000007</v>
      </c>
      <c r="W143">
        <v>9.0500000000000007</v>
      </c>
      <c r="X143">
        <v>9</v>
      </c>
      <c r="Y143" s="16">
        <v>10030</v>
      </c>
      <c r="Z143" s="16"/>
    </row>
    <row r="144" spans="1:26">
      <c r="A144" t="s">
        <v>577</v>
      </c>
      <c r="C144">
        <v>19.2</v>
      </c>
      <c r="D144">
        <v>17.95</v>
      </c>
      <c r="E144">
        <v>16.7</v>
      </c>
      <c r="F144">
        <v>17.850000000000001</v>
      </c>
      <c r="G144" s="16">
        <v>6690</v>
      </c>
      <c r="H144">
        <v>17.899999999999999</v>
      </c>
      <c r="I144" s="16">
        <v>9000</v>
      </c>
      <c r="J144">
        <v>17.95</v>
      </c>
      <c r="K144" s="16">
        <v>5000</v>
      </c>
      <c r="L144">
        <v>17.95</v>
      </c>
      <c r="M144" s="16">
        <v>2500</v>
      </c>
      <c r="N144">
        <v>0</v>
      </c>
      <c r="O144">
        <v>18</v>
      </c>
      <c r="P144" s="16">
        <v>19270</v>
      </c>
      <c r="Q144">
        <v>18.05</v>
      </c>
      <c r="R144" s="16">
        <v>2870</v>
      </c>
      <c r="S144">
        <v>18.100000000000001</v>
      </c>
      <c r="T144" s="16">
        <v>13680</v>
      </c>
      <c r="U144" s="16">
        <v>87340</v>
      </c>
      <c r="V144">
        <v>17.95</v>
      </c>
      <c r="W144">
        <v>18.05</v>
      </c>
      <c r="X144">
        <v>17.850000000000001</v>
      </c>
      <c r="Y144" s="16">
        <v>500</v>
      </c>
      <c r="Z144" s="16"/>
    </row>
    <row r="145" spans="1:26">
      <c r="A145" t="s">
        <v>1189</v>
      </c>
      <c r="C145">
        <v>18.850000000000001</v>
      </c>
      <c r="D145">
        <v>17.649999999999999</v>
      </c>
      <c r="E145">
        <v>16.45</v>
      </c>
      <c r="G145" s="16"/>
      <c r="I145" s="16"/>
      <c r="K145" s="16"/>
      <c r="L145">
        <v>16.45</v>
      </c>
      <c r="M145" s="16">
        <v>500</v>
      </c>
      <c r="N145">
        <v>-1.2</v>
      </c>
      <c r="O145">
        <v>16.45</v>
      </c>
      <c r="P145" s="16">
        <v>65450</v>
      </c>
      <c r="Q145">
        <v>16.649999999999999</v>
      </c>
      <c r="R145" s="16">
        <v>500</v>
      </c>
      <c r="S145">
        <v>16.7</v>
      </c>
      <c r="T145" s="16">
        <v>2300</v>
      </c>
      <c r="U145" s="16">
        <v>85680</v>
      </c>
      <c r="V145">
        <v>17.2</v>
      </c>
      <c r="W145">
        <v>17.649999999999999</v>
      </c>
      <c r="X145">
        <v>16.45</v>
      </c>
      <c r="Y145" s="16"/>
      <c r="Z145" s="16"/>
    </row>
    <row r="146" spans="1:26">
      <c r="A146" t="s">
        <v>845</v>
      </c>
      <c r="C146">
        <v>13.85</v>
      </c>
      <c r="D146">
        <v>12.95</v>
      </c>
      <c r="E146">
        <v>12.05</v>
      </c>
      <c r="F146">
        <v>12.7</v>
      </c>
      <c r="G146" s="16">
        <v>12550</v>
      </c>
      <c r="H146">
        <v>12.75</v>
      </c>
      <c r="I146" s="16">
        <v>19430</v>
      </c>
      <c r="J146">
        <v>12.8</v>
      </c>
      <c r="K146" s="16">
        <v>13630</v>
      </c>
      <c r="L146">
        <v>12.9</v>
      </c>
      <c r="M146" s="16">
        <v>1500</v>
      </c>
      <c r="N146">
        <v>-0.05</v>
      </c>
      <c r="O146">
        <v>12.9</v>
      </c>
      <c r="P146" s="16">
        <v>7850</v>
      </c>
      <c r="Q146">
        <v>12.95</v>
      </c>
      <c r="R146" s="16">
        <v>10490</v>
      </c>
      <c r="S146">
        <v>13</v>
      </c>
      <c r="T146" s="16">
        <v>4990</v>
      </c>
      <c r="U146" s="16">
        <v>85240</v>
      </c>
      <c r="V146">
        <v>12.8</v>
      </c>
      <c r="W146">
        <v>13</v>
      </c>
      <c r="X146">
        <v>12.8</v>
      </c>
      <c r="Y146" s="16"/>
      <c r="Z146" s="16"/>
    </row>
    <row r="147" spans="1:26">
      <c r="A147" t="s">
        <v>1203</v>
      </c>
      <c r="C147">
        <v>30.4</v>
      </c>
      <c r="D147">
        <v>26.5</v>
      </c>
      <c r="E147">
        <v>22.6</v>
      </c>
      <c r="F147">
        <v>26.6</v>
      </c>
      <c r="G147" s="16">
        <v>10000</v>
      </c>
      <c r="H147">
        <v>26.7</v>
      </c>
      <c r="I147" s="16">
        <v>4780</v>
      </c>
      <c r="J147">
        <v>26.8</v>
      </c>
      <c r="K147" s="16">
        <v>2100</v>
      </c>
      <c r="L147">
        <v>26.8</v>
      </c>
      <c r="M147" s="16">
        <v>4000</v>
      </c>
      <c r="N147">
        <v>0.3</v>
      </c>
      <c r="O147">
        <v>26.9</v>
      </c>
      <c r="P147" s="16">
        <v>4800</v>
      </c>
      <c r="Q147">
        <v>27</v>
      </c>
      <c r="R147" s="16">
        <v>10700</v>
      </c>
      <c r="S147">
        <v>27.2</v>
      </c>
      <c r="T147" s="16">
        <v>500</v>
      </c>
      <c r="U147" s="16">
        <v>84700</v>
      </c>
      <c r="V147">
        <v>26.6</v>
      </c>
      <c r="W147">
        <v>27</v>
      </c>
      <c r="X147">
        <v>26.6</v>
      </c>
      <c r="Y147" s="16"/>
      <c r="Z147" s="16"/>
    </row>
    <row r="148" spans="1:26">
      <c r="A148" t="s">
        <v>230</v>
      </c>
      <c r="C148">
        <v>7.59</v>
      </c>
      <c r="D148">
        <v>7.1</v>
      </c>
      <c r="E148">
        <v>6.61</v>
      </c>
      <c r="F148">
        <v>7.06</v>
      </c>
      <c r="G148" s="16">
        <v>800</v>
      </c>
      <c r="H148">
        <v>7.1</v>
      </c>
      <c r="I148" s="16">
        <v>5000</v>
      </c>
      <c r="J148">
        <v>7.15</v>
      </c>
      <c r="K148" s="16">
        <v>1250</v>
      </c>
      <c r="L148">
        <v>7.17</v>
      </c>
      <c r="M148" s="16">
        <v>500</v>
      </c>
      <c r="N148">
        <v>7.0000000000000007E-2</v>
      </c>
      <c r="O148">
        <v>7.17</v>
      </c>
      <c r="P148" s="16">
        <v>60</v>
      </c>
      <c r="Q148">
        <v>7.18</v>
      </c>
      <c r="R148" s="16">
        <v>1040</v>
      </c>
      <c r="S148">
        <v>7.19</v>
      </c>
      <c r="T148" s="16">
        <v>1060</v>
      </c>
      <c r="U148" s="16">
        <v>82130</v>
      </c>
      <c r="V148">
        <v>7.1</v>
      </c>
      <c r="W148">
        <v>7.17</v>
      </c>
      <c r="X148">
        <v>7.1</v>
      </c>
      <c r="Y148" s="16">
        <v>63520</v>
      </c>
      <c r="Z148" s="16"/>
    </row>
    <row r="149" spans="1:26">
      <c r="A149" t="s">
        <v>227</v>
      </c>
      <c r="C149">
        <v>74.599999999999994</v>
      </c>
      <c r="D149">
        <v>69.8</v>
      </c>
      <c r="E149">
        <v>65</v>
      </c>
      <c r="F149">
        <v>71</v>
      </c>
      <c r="G149" s="16">
        <v>1740</v>
      </c>
      <c r="H149">
        <v>71.099999999999994</v>
      </c>
      <c r="I149" s="16">
        <v>390</v>
      </c>
      <c r="J149">
        <v>71.599999999999994</v>
      </c>
      <c r="K149" s="16">
        <v>30</v>
      </c>
      <c r="L149">
        <v>71.599999999999994</v>
      </c>
      <c r="M149" s="16">
        <v>370</v>
      </c>
      <c r="N149">
        <v>1.8</v>
      </c>
      <c r="O149">
        <v>71.7</v>
      </c>
      <c r="P149" s="16">
        <v>1770</v>
      </c>
      <c r="Q149">
        <v>71.8</v>
      </c>
      <c r="R149" s="16">
        <v>1000</v>
      </c>
      <c r="S149">
        <v>72</v>
      </c>
      <c r="T149" s="16">
        <v>6790</v>
      </c>
      <c r="U149" s="16">
        <v>81610</v>
      </c>
      <c r="V149">
        <v>69</v>
      </c>
      <c r="W149">
        <v>73</v>
      </c>
      <c r="X149">
        <v>69</v>
      </c>
      <c r="Y149" s="16"/>
      <c r="Z149" s="16">
        <v>530</v>
      </c>
    </row>
    <row r="150" spans="1:26">
      <c r="A150" t="s">
        <v>849</v>
      </c>
      <c r="C150">
        <v>18</v>
      </c>
      <c r="D150">
        <v>15.7</v>
      </c>
      <c r="E150">
        <v>13.4</v>
      </c>
      <c r="F150">
        <v>15</v>
      </c>
      <c r="G150" s="16">
        <v>2000</v>
      </c>
      <c r="H150">
        <v>15.1</v>
      </c>
      <c r="I150" s="16">
        <v>1000</v>
      </c>
      <c r="J150">
        <v>15.5</v>
      </c>
      <c r="K150" s="16">
        <v>600</v>
      </c>
      <c r="L150">
        <v>15.8</v>
      </c>
      <c r="M150" s="16">
        <v>9600</v>
      </c>
      <c r="N150">
        <v>0.1</v>
      </c>
      <c r="O150">
        <v>15.9</v>
      </c>
      <c r="P150" s="16">
        <v>1000</v>
      </c>
      <c r="Q150">
        <v>16</v>
      </c>
      <c r="R150" s="16">
        <v>2400</v>
      </c>
      <c r="S150">
        <v>16.600000000000001</v>
      </c>
      <c r="T150" s="16">
        <v>500</v>
      </c>
      <c r="U150" s="16">
        <v>77000</v>
      </c>
      <c r="V150">
        <v>15.9</v>
      </c>
      <c r="W150">
        <v>15.9</v>
      </c>
      <c r="X150">
        <v>15.7</v>
      </c>
      <c r="Y150" s="16"/>
      <c r="Z150" s="16"/>
    </row>
    <row r="151" spans="1:26">
      <c r="A151" t="s">
        <v>1441</v>
      </c>
      <c r="C151">
        <v>14.7</v>
      </c>
      <c r="D151">
        <v>13.4</v>
      </c>
      <c r="E151">
        <v>12.1</v>
      </c>
      <c r="F151">
        <v>13.3</v>
      </c>
      <c r="G151" s="16">
        <v>5100</v>
      </c>
      <c r="H151">
        <v>13.4</v>
      </c>
      <c r="I151" s="16">
        <v>13400</v>
      </c>
      <c r="J151">
        <v>13.5</v>
      </c>
      <c r="K151" s="16">
        <v>1700</v>
      </c>
      <c r="L151">
        <v>13.6</v>
      </c>
      <c r="M151" s="16">
        <v>8100</v>
      </c>
      <c r="N151">
        <v>0.2</v>
      </c>
      <c r="O151">
        <v>13.6</v>
      </c>
      <c r="P151" s="16">
        <v>12800</v>
      </c>
      <c r="Q151">
        <v>13.7</v>
      </c>
      <c r="R151" s="16">
        <v>9300</v>
      </c>
      <c r="S151">
        <v>13.8</v>
      </c>
      <c r="T151" s="16">
        <v>6100</v>
      </c>
      <c r="U151" s="16">
        <v>74900</v>
      </c>
      <c r="V151">
        <v>13.4</v>
      </c>
      <c r="W151">
        <v>13.6</v>
      </c>
      <c r="X151">
        <v>13.4</v>
      </c>
      <c r="Y151" s="16"/>
      <c r="Z151" s="16"/>
    </row>
    <row r="152" spans="1:26">
      <c r="A152" t="s">
        <v>848</v>
      </c>
      <c r="C152">
        <v>3.13</v>
      </c>
      <c r="D152">
        <v>2.93</v>
      </c>
      <c r="E152">
        <v>2.73</v>
      </c>
      <c r="F152">
        <v>2.82</v>
      </c>
      <c r="G152" s="16">
        <v>10000</v>
      </c>
      <c r="H152">
        <v>2.83</v>
      </c>
      <c r="I152" s="16">
        <v>17970</v>
      </c>
      <c r="J152">
        <v>2.84</v>
      </c>
      <c r="K152" s="16">
        <v>5420</v>
      </c>
      <c r="L152">
        <v>2.9</v>
      </c>
      <c r="M152" s="16">
        <v>5000</v>
      </c>
      <c r="N152">
        <v>-0.03</v>
      </c>
      <c r="O152">
        <v>2.9</v>
      </c>
      <c r="P152" s="16">
        <v>8100</v>
      </c>
      <c r="Q152">
        <v>2.91</v>
      </c>
      <c r="R152" s="16">
        <v>1240</v>
      </c>
      <c r="S152">
        <v>2.92</v>
      </c>
      <c r="T152" s="16">
        <v>4000</v>
      </c>
      <c r="U152" s="16">
        <v>74430</v>
      </c>
      <c r="V152">
        <v>2.85</v>
      </c>
      <c r="W152">
        <v>2.91</v>
      </c>
      <c r="X152">
        <v>2.83</v>
      </c>
      <c r="Y152" s="16"/>
    </row>
    <row r="153" spans="1:26">
      <c r="A153" t="s">
        <v>644</v>
      </c>
      <c r="C153">
        <v>8.93</v>
      </c>
      <c r="D153">
        <v>8.35</v>
      </c>
      <c r="E153">
        <v>7.77</v>
      </c>
      <c r="F153">
        <v>8.34</v>
      </c>
      <c r="G153" s="16">
        <v>1000</v>
      </c>
      <c r="H153">
        <v>8.35</v>
      </c>
      <c r="I153" s="16">
        <v>3050</v>
      </c>
      <c r="J153">
        <v>8.36</v>
      </c>
      <c r="K153" s="16">
        <v>5200</v>
      </c>
      <c r="L153">
        <v>8.49</v>
      </c>
      <c r="M153" s="16">
        <v>2000</v>
      </c>
      <c r="N153">
        <v>0.14000000000000001</v>
      </c>
      <c r="O153">
        <v>8.49</v>
      </c>
      <c r="P153" s="16">
        <v>500</v>
      </c>
      <c r="Q153">
        <v>8.5</v>
      </c>
      <c r="R153" s="16">
        <v>7900</v>
      </c>
      <c r="S153">
        <v>8.51</v>
      </c>
      <c r="T153" s="16">
        <v>50</v>
      </c>
      <c r="U153" s="16">
        <v>74320</v>
      </c>
      <c r="V153">
        <v>8.5299999999999994</v>
      </c>
      <c r="W153">
        <v>8.5299999999999994</v>
      </c>
      <c r="X153">
        <v>8.3000000000000007</v>
      </c>
      <c r="Y153" s="16"/>
      <c r="Z153" s="16"/>
    </row>
    <row r="154" spans="1:26">
      <c r="A154" t="s">
        <v>146</v>
      </c>
      <c r="C154">
        <v>19.3</v>
      </c>
      <c r="D154">
        <v>18.05</v>
      </c>
      <c r="E154">
        <v>16.8</v>
      </c>
      <c r="F154">
        <v>18.399999999999999</v>
      </c>
      <c r="G154" s="16">
        <v>1690</v>
      </c>
      <c r="H154">
        <v>18.45</v>
      </c>
      <c r="I154" s="16">
        <v>100</v>
      </c>
      <c r="J154">
        <v>18.5</v>
      </c>
      <c r="K154" s="16">
        <v>990</v>
      </c>
      <c r="L154">
        <v>18.649999999999999</v>
      </c>
      <c r="M154" s="16">
        <v>10</v>
      </c>
      <c r="N154">
        <v>0.6</v>
      </c>
      <c r="O154">
        <v>18.649999999999999</v>
      </c>
      <c r="P154" s="16">
        <v>3090</v>
      </c>
      <c r="Q154">
        <v>18.7</v>
      </c>
      <c r="R154" s="16">
        <v>5040</v>
      </c>
      <c r="S154">
        <v>18.8</v>
      </c>
      <c r="T154" s="16">
        <v>6510</v>
      </c>
      <c r="U154" s="16">
        <v>73490</v>
      </c>
      <c r="V154">
        <v>18.399999999999999</v>
      </c>
      <c r="W154">
        <v>18.8</v>
      </c>
      <c r="X154">
        <v>18.05</v>
      </c>
      <c r="Y154" s="16"/>
      <c r="Z154" s="16">
        <v>580</v>
      </c>
    </row>
    <row r="155" spans="1:26">
      <c r="A155" t="s">
        <v>480</v>
      </c>
      <c r="C155">
        <v>3.5</v>
      </c>
      <c r="D155">
        <v>3.2</v>
      </c>
      <c r="E155">
        <v>2.9</v>
      </c>
      <c r="F155">
        <v>3</v>
      </c>
      <c r="G155" s="16">
        <v>160000</v>
      </c>
      <c r="H155">
        <v>3.1</v>
      </c>
      <c r="I155" s="16">
        <v>115100</v>
      </c>
      <c r="J155">
        <v>3.2</v>
      </c>
      <c r="K155" s="16">
        <v>14000</v>
      </c>
      <c r="L155">
        <v>3.2</v>
      </c>
      <c r="M155" s="16">
        <v>1000</v>
      </c>
      <c r="N155">
        <v>0</v>
      </c>
      <c r="O155">
        <v>3.3</v>
      </c>
      <c r="P155" s="16">
        <v>94000</v>
      </c>
      <c r="Q155">
        <v>3.4</v>
      </c>
      <c r="R155" s="16">
        <v>72500</v>
      </c>
      <c r="S155">
        <v>3.5</v>
      </c>
      <c r="T155" s="16">
        <v>98400</v>
      </c>
      <c r="U155" s="16">
        <v>73200</v>
      </c>
      <c r="V155">
        <v>3.2</v>
      </c>
      <c r="W155">
        <v>3.2</v>
      </c>
      <c r="X155">
        <v>3.1</v>
      </c>
      <c r="Y155" s="16"/>
    </row>
    <row r="156" spans="1:26">
      <c r="A156" t="s">
        <v>168</v>
      </c>
      <c r="C156">
        <v>15.45</v>
      </c>
      <c r="D156">
        <v>14.45</v>
      </c>
      <c r="E156">
        <v>13.45</v>
      </c>
      <c r="F156">
        <v>14</v>
      </c>
      <c r="G156" s="16">
        <v>23030</v>
      </c>
      <c r="H156">
        <v>14.05</v>
      </c>
      <c r="I156" s="16">
        <v>7620</v>
      </c>
      <c r="J156">
        <v>14.1</v>
      </c>
      <c r="K156" s="16">
        <v>13380</v>
      </c>
      <c r="L156">
        <v>14.2</v>
      </c>
      <c r="M156" s="16">
        <v>3500</v>
      </c>
      <c r="N156">
        <v>-0.25</v>
      </c>
      <c r="O156">
        <v>14.2</v>
      </c>
      <c r="P156" s="16">
        <v>490</v>
      </c>
      <c r="Q156">
        <v>14.4</v>
      </c>
      <c r="R156" s="16">
        <v>2320</v>
      </c>
      <c r="S156">
        <v>14.9</v>
      </c>
      <c r="T156" s="16">
        <v>2110</v>
      </c>
      <c r="U156" s="16">
        <v>72010</v>
      </c>
      <c r="V156">
        <v>13.8</v>
      </c>
      <c r="W156">
        <v>14.4</v>
      </c>
      <c r="X156">
        <v>13.8</v>
      </c>
      <c r="Y156" s="16"/>
      <c r="Z156" s="16"/>
    </row>
    <row r="157" spans="1:26">
      <c r="A157" t="s">
        <v>155</v>
      </c>
      <c r="C157">
        <v>31.55</v>
      </c>
      <c r="D157">
        <v>29.5</v>
      </c>
      <c r="E157">
        <v>27.45</v>
      </c>
      <c r="F157">
        <v>29.65</v>
      </c>
      <c r="G157" s="16">
        <v>1760</v>
      </c>
      <c r="H157">
        <v>29.7</v>
      </c>
      <c r="I157" s="16">
        <v>2410</v>
      </c>
      <c r="J157">
        <v>29.9</v>
      </c>
      <c r="K157" s="16">
        <v>2140</v>
      </c>
      <c r="L157">
        <v>29.95</v>
      </c>
      <c r="M157" s="16">
        <v>2000</v>
      </c>
      <c r="N157">
        <v>0.45</v>
      </c>
      <c r="O157">
        <v>29.95</v>
      </c>
      <c r="P157" s="16">
        <v>570</v>
      </c>
      <c r="Q157">
        <v>30</v>
      </c>
      <c r="R157" s="16">
        <v>15680</v>
      </c>
      <c r="S157">
        <v>30.1</v>
      </c>
      <c r="T157" s="16">
        <v>2290</v>
      </c>
      <c r="U157" s="16">
        <v>71810</v>
      </c>
      <c r="V157">
        <v>29.1</v>
      </c>
      <c r="W157">
        <v>30.1</v>
      </c>
      <c r="X157">
        <v>29.1</v>
      </c>
      <c r="Y157" s="16"/>
      <c r="Z157" s="16">
        <v>10500</v>
      </c>
    </row>
    <row r="158" spans="1:26">
      <c r="A158" t="s">
        <v>927</v>
      </c>
      <c r="C158">
        <v>7.9</v>
      </c>
      <c r="D158">
        <v>6.9</v>
      </c>
      <c r="E158">
        <v>5.9</v>
      </c>
      <c r="F158">
        <v>6.7</v>
      </c>
      <c r="G158" s="16">
        <v>8800</v>
      </c>
      <c r="H158">
        <v>6.8</v>
      </c>
      <c r="I158" s="16">
        <v>1100</v>
      </c>
      <c r="J158">
        <v>6.9</v>
      </c>
      <c r="K158" s="16">
        <v>4300</v>
      </c>
      <c r="L158">
        <v>7.2</v>
      </c>
      <c r="M158" s="16">
        <v>17100</v>
      </c>
      <c r="N158">
        <v>0.3</v>
      </c>
      <c r="O158">
        <v>7.3</v>
      </c>
      <c r="P158" s="16">
        <v>8400</v>
      </c>
      <c r="Q158">
        <v>7.4</v>
      </c>
      <c r="R158" s="16">
        <v>19200</v>
      </c>
      <c r="S158">
        <v>7.5</v>
      </c>
      <c r="T158" s="16">
        <v>73900</v>
      </c>
      <c r="U158" s="16">
        <v>70500</v>
      </c>
      <c r="V158">
        <v>6.9</v>
      </c>
      <c r="W158">
        <v>7.2</v>
      </c>
      <c r="X158">
        <v>6.9</v>
      </c>
      <c r="Y158" s="16"/>
      <c r="Z158" s="16"/>
    </row>
    <row r="159" spans="1:26">
      <c r="A159" t="s">
        <v>636</v>
      </c>
      <c r="C159">
        <v>17.399999999999999</v>
      </c>
      <c r="D159">
        <v>16.3</v>
      </c>
      <c r="E159">
        <v>15.2</v>
      </c>
      <c r="F159">
        <v>16.45</v>
      </c>
      <c r="G159" s="16">
        <v>5000</v>
      </c>
      <c r="H159">
        <v>16.55</v>
      </c>
      <c r="I159" s="16">
        <v>2600</v>
      </c>
      <c r="J159">
        <v>16.600000000000001</v>
      </c>
      <c r="K159" s="16">
        <v>1050</v>
      </c>
      <c r="L159">
        <v>16.8</v>
      </c>
      <c r="M159" s="16">
        <v>750</v>
      </c>
      <c r="N159">
        <v>0.5</v>
      </c>
      <c r="O159">
        <v>16.7</v>
      </c>
      <c r="P159" s="16">
        <v>100</v>
      </c>
      <c r="Q159">
        <v>16.8</v>
      </c>
      <c r="R159" s="16">
        <v>20180</v>
      </c>
      <c r="S159">
        <v>16.850000000000001</v>
      </c>
      <c r="T159" s="16">
        <v>2000</v>
      </c>
      <c r="U159" s="16">
        <v>68100</v>
      </c>
      <c r="V159">
        <v>16.3</v>
      </c>
      <c r="W159">
        <v>16.8</v>
      </c>
      <c r="X159">
        <v>16.100000000000001</v>
      </c>
      <c r="Y159" s="16">
        <v>1950</v>
      </c>
      <c r="Z159" s="16"/>
    </row>
    <row r="160" spans="1:26">
      <c r="A160" t="s">
        <v>288</v>
      </c>
      <c r="C160">
        <v>11.85</v>
      </c>
      <c r="D160">
        <v>11.1</v>
      </c>
      <c r="E160">
        <v>10.35</v>
      </c>
      <c r="F160">
        <v>10.85</v>
      </c>
      <c r="G160" s="16">
        <v>10490</v>
      </c>
      <c r="H160">
        <v>10.9</v>
      </c>
      <c r="I160" s="16">
        <v>8820</v>
      </c>
      <c r="J160">
        <v>10.95</v>
      </c>
      <c r="K160" s="16">
        <v>300</v>
      </c>
      <c r="L160">
        <v>11</v>
      </c>
      <c r="M160" s="16">
        <v>100</v>
      </c>
      <c r="N160">
        <v>-0.1</v>
      </c>
      <c r="O160">
        <v>11</v>
      </c>
      <c r="P160" s="16">
        <v>13080</v>
      </c>
      <c r="Q160">
        <v>11.1</v>
      </c>
      <c r="R160" s="16">
        <v>8490</v>
      </c>
      <c r="S160">
        <v>11.15</v>
      </c>
      <c r="T160" s="16">
        <v>6180</v>
      </c>
      <c r="U160" s="16">
        <v>66030</v>
      </c>
      <c r="V160">
        <v>11</v>
      </c>
      <c r="W160">
        <v>11.2</v>
      </c>
      <c r="X160">
        <v>10.8</v>
      </c>
      <c r="Z160" s="16"/>
    </row>
    <row r="161" spans="1:26">
      <c r="A161" t="s">
        <v>843</v>
      </c>
      <c r="C161">
        <v>1.35</v>
      </c>
      <c r="D161">
        <v>1.27</v>
      </c>
      <c r="E161">
        <v>1.19</v>
      </c>
      <c r="F161">
        <v>1.21</v>
      </c>
      <c r="G161" s="16">
        <v>14800</v>
      </c>
      <c r="H161">
        <v>1.22</v>
      </c>
      <c r="I161" s="16">
        <v>3220</v>
      </c>
      <c r="J161">
        <v>1.23</v>
      </c>
      <c r="K161" s="16">
        <v>10000</v>
      </c>
      <c r="L161">
        <v>1.22</v>
      </c>
      <c r="M161" s="16">
        <v>18280</v>
      </c>
      <c r="N161">
        <v>-0.05</v>
      </c>
      <c r="O161">
        <v>1.25</v>
      </c>
      <c r="P161" s="16">
        <v>12940</v>
      </c>
      <c r="Q161">
        <v>1.26</v>
      </c>
      <c r="R161" s="16">
        <v>5300</v>
      </c>
      <c r="S161">
        <v>1.27</v>
      </c>
      <c r="T161" s="16">
        <v>12030</v>
      </c>
      <c r="U161" s="16">
        <v>65620</v>
      </c>
      <c r="V161">
        <v>1.27</v>
      </c>
      <c r="W161">
        <v>1.27</v>
      </c>
      <c r="X161">
        <v>1.22</v>
      </c>
      <c r="Y161" s="16"/>
      <c r="Z161" s="16"/>
    </row>
    <row r="162" spans="1:26">
      <c r="A162" t="s">
        <v>741</v>
      </c>
      <c r="C162">
        <v>11.7</v>
      </c>
      <c r="D162">
        <v>10.7</v>
      </c>
      <c r="E162">
        <v>9.6999999999999993</v>
      </c>
      <c r="F162">
        <v>10.5</v>
      </c>
      <c r="G162" s="16">
        <v>22100</v>
      </c>
      <c r="H162">
        <v>10.6</v>
      </c>
      <c r="I162" s="16">
        <v>12500</v>
      </c>
      <c r="J162">
        <v>10.7</v>
      </c>
      <c r="K162" s="16">
        <v>7400</v>
      </c>
      <c r="L162">
        <v>10.8</v>
      </c>
      <c r="M162" s="16">
        <v>1000</v>
      </c>
      <c r="N162">
        <v>0.1</v>
      </c>
      <c r="O162">
        <v>10.8</v>
      </c>
      <c r="P162" s="16">
        <v>5700</v>
      </c>
      <c r="Q162">
        <v>10.9</v>
      </c>
      <c r="R162" s="16">
        <v>12500</v>
      </c>
      <c r="S162">
        <v>11</v>
      </c>
      <c r="T162" s="16">
        <v>15800</v>
      </c>
      <c r="U162" s="16">
        <v>65500</v>
      </c>
      <c r="V162">
        <v>10.7</v>
      </c>
      <c r="W162">
        <v>10.8</v>
      </c>
      <c r="X162">
        <v>10.6</v>
      </c>
      <c r="Y162" s="16"/>
      <c r="Z162" s="16"/>
    </row>
    <row r="163" spans="1:26">
      <c r="A163" t="s">
        <v>1637</v>
      </c>
      <c r="C163">
        <v>22</v>
      </c>
      <c r="D163">
        <v>20.6</v>
      </c>
      <c r="E163">
        <v>19.2</v>
      </c>
      <c r="F163">
        <v>20.399999999999999</v>
      </c>
      <c r="G163" s="16">
        <v>8490</v>
      </c>
      <c r="H163">
        <v>20.45</v>
      </c>
      <c r="I163" s="16">
        <v>3830</v>
      </c>
      <c r="J163">
        <v>20.5</v>
      </c>
      <c r="K163" s="16">
        <v>13660</v>
      </c>
      <c r="L163">
        <v>20.55</v>
      </c>
      <c r="M163" s="16">
        <v>1000</v>
      </c>
      <c r="N163">
        <v>-0.05</v>
      </c>
      <c r="O163">
        <v>20.55</v>
      </c>
      <c r="P163" s="16">
        <v>1050</v>
      </c>
      <c r="Q163">
        <v>20.6</v>
      </c>
      <c r="R163" s="16">
        <v>11140</v>
      </c>
      <c r="S163">
        <v>20.65</v>
      </c>
      <c r="T163" s="16">
        <v>6280</v>
      </c>
      <c r="U163" s="16">
        <v>63740</v>
      </c>
      <c r="V163">
        <v>20.6</v>
      </c>
      <c r="W163">
        <v>20.7</v>
      </c>
      <c r="X163">
        <v>20.45</v>
      </c>
      <c r="Z163" s="16"/>
    </row>
    <row r="164" spans="1:26">
      <c r="A164" t="s">
        <v>117</v>
      </c>
      <c r="C164">
        <v>38.85</v>
      </c>
      <c r="D164">
        <v>36.35</v>
      </c>
      <c r="E164">
        <v>33.85</v>
      </c>
      <c r="F164">
        <v>36.9</v>
      </c>
      <c r="G164" s="16">
        <v>20</v>
      </c>
      <c r="H164">
        <v>36.950000000000003</v>
      </c>
      <c r="I164" s="16">
        <v>1000</v>
      </c>
      <c r="J164">
        <v>37</v>
      </c>
      <c r="K164" s="16">
        <v>170</v>
      </c>
      <c r="L164">
        <v>37</v>
      </c>
      <c r="M164" s="16">
        <v>10</v>
      </c>
      <c r="N164">
        <v>0.65</v>
      </c>
      <c r="O164">
        <v>37.200000000000003</v>
      </c>
      <c r="P164" s="16">
        <v>290</v>
      </c>
      <c r="Q164">
        <v>37.299999999999997</v>
      </c>
      <c r="R164" s="16">
        <v>310</v>
      </c>
      <c r="S164">
        <v>37.4</v>
      </c>
      <c r="T164" s="16">
        <v>2330</v>
      </c>
      <c r="U164" s="16">
        <v>61060</v>
      </c>
      <c r="V164">
        <v>36.6</v>
      </c>
      <c r="W164">
        <v>37.450000000000003</v>
      </c>
      <c r="X164">
        <v>36.6</v>
      </c>
      <c r="Y164" s="16"/>
      <c r="Z164" s="16">
        <v>18250</v>
      </c>
    </row>
    <row r="165" spans="1:26">
      <c r="A165" t="s">
        <v>84</v>
      </c>
      <c r="C165">
        <v>32.1</v>
      </c>
      <c r="D165">
        <v>30</v>
      </c>
      <c r="E165">
        <v>27.9</v>
      </c>
      <c r="F165">
        <v>29.6</v>
      </c>
      <c r="G165" s="16">
        <v>200</v>
      </c>
      <c r="H165">
        <v>29.7</v>
      </c>
      <c r="I165" s="16">
        <v>120</v>
      </c>
      <c r="J165">
        <v>29.8</v>
      </c>
      <c r="K165" s="16">
        <v>200</v>
      </c>
      <c r="L165">
        <v>29.9</v>
      </c>
      <c r="M165" s="16">
        <v>1000</v>
      </c>
      <c r="N165">
        <v>-0.1</v>
      </c>
      <c r="O165">
        <v>29.9</v>
      </c>
      <c r="P165" s="16">
        <v>1370</v>
      </c>
      <c r="Q165">
        <v>30</v>
      </c>
      <c r="R165" s="16">
        <v>5650</v>
      </c>
      <c r="S165">
        <v>30.1</v>
      </c>
      <c r="T165" s="16">
        <v>1100</v>
      </c>
      <c r="U165" s="16">
        <v>61040</v>
      </c>
      <c r="V165">
        <v>30</v>
      </c>
      <c r="W165">
        <v>30</v>
      </c>
      <c r="X165">
        <v>29.9</v>
      </c>
      <c r="Y165" s="16"/>
      <c r="Z165" s="16"/>
    </row>
    <row r="166" spans="1:26">
      <c r="A166" t="s">
        <v>336</v>
      </c>
      <c r="C166">
        <v>14.6</v>
      </c>
      <c r="D166">
        <v>13.3</v>
      </c>
      <c r="E166">
        <v>12</v>
      </c>
      <c r="F166">
        <v>13.3</v>
      </c>
      <c r="G166" s="16">
        <v>17100</v>
      </c>
      <c r="H166">
        <v>13.4</v>
      </c>
      <c r="I166" s="16">
        <v>16800</v>
      </c>
      <c r="J166">
        <v>13.5</v>
      </c>
      <c r="K166" s="16">
        <v>4900</v>
      </c>
      <c r="L166">
        <v>13.5</v>
      </c>
      <c r="M166" s="16">
        <v>100</v>
      </c>
      <c r="N166">
        <v>0.2</v>
      </c>
      <c r="O166">
        <v>13.6</v>
      </c>
      <c r="P166" s="16">
        <v>15100</v>
      </c>
      <c r="Q166">
        <v>13.7</v>
      </c>
      <c r="R166" s="16">
        <v>10200</v>
      </c>
      <c r="S166">
        <v>13.8</v>
      </c>
      <c r="T166" s="16">
        <v>10600</v>
      </c>
      <c r="U166" s="16">
        <v>59500</v>
      </c>
      <c r="V166">
        <v>13.1</v>
      </c>
      <c r="W166">
        <v>13.6</v>
      </c>
      <c r="X166">
        <v>13.1</v>
      </c>
      <c r="Y166" s="16">
        <v>100</v>
      </c>
      <c r="Z166" s="16">
        <v>19900</v>
      </c>
    </row>
    <row r="167" spans="1:26">
      <c r="A167" t="s">
        <v>730</v>
      </c>
      <c r="C167">
        <v>21.95</v>
      </c>
      <c r="D167">
        <v>20.55</v>
      </c>
      <c r="E167">
        <v>19.149999999999999</v>
      </c>
      <c r="F167">
        <v>20.7</v>
      </c>
      <c r="G167" s="16">
        <v>1000</v>
      </c>
      <c r="H167">
        <v>20.8</v>
      </c>
      <c r="I167" s="16">
        <v>1000</v>
      </c>
      <c r="J167">
        <v>20.85</v>
      </c>
      <c r="K167" s="16">
        <v>1000</v>
      </c>
      <c r="L167">
        <v>20.9</v>
      </c>
      <c r="M167" s="16">
        <v>4000</v>
      </c>
      <c r="N167">
        <v>0.35</v>
      </c>
      <c r="O167">
        <v>20.9</v>
      </c>
      <c r="P167" s="16">
        <v>6850</v>
      </c>
      <c r="Q167">
        <v>20.95</v>
      </c>
      <c r="R167" s="16">
        <v>13270</v>
      </c>
      <c r="S167">
        <v>21</v>
      </c>
      <c r="T167" s="16">
        <v>13980</v>
      </c>
      <c r="U167" s="16">
        <v>57990</v>
      </c>
      <c r="V167">
        <v>20.55</v>
      </c>
      <c r="W167">
        <v>20.9</v>
      </c>
      <c r="X167">
        <v>20.45</v>
      </c>
      <c r="Y167" s="16"/>
      <c r="Z167" s="16">
        <v>2000</v>
      </c>
    </row>
    <row r="168" spans="1:26">
      <c r="A168" t="s">
        <v>770</v>
      </c>
      <c r="C168">
        <v>5.97</v>
      </c>
      <c r="D168">
        <v>5.58</v>
      </c>
      <c r="E168">
        <v>5.19</v>
      </c>
      <c r="F168">
        <v>5.4</v>
      </c>
      <c r="G168" s="16">
        <v>5010</v>
      </c>
      <c r="H168">
        <v>5.42</v>
      </c>
      <c r="I168" s="16">
        <v>5060</v>
      </c>
      <c r="J168">
        <v>5.43</v>
      </c>
      <c r="K168" s="16">
        <v>1500</v>
      </c>
      <c r="L168">
        <v>5.44</v>
      </c>
      <c r="M168" s="16">
        <v>100</v>
      </c>
      <c r="N168">
        <v>-0.14000000000000001</v>
      </c>
      <c r="O168">
        <v>5.44</v>
      </c>
      <c r="P168" s="16">
        <v>3800</v>
      </c>
      <c r="Q168">
        <v>5.5</v>
      </c>
      <c r="R168" s="16">
        <v>1880</v>
      </c>
      <c r="S168">
        <v>5.55</v>
      </c>
      <c r="T168" s="16">
        <v>1050</v>
      </c>
      <c r="U168" s="16">
        <v>55360</v>
      </c>
      <c r="V168">
        <v>5.58</v>
      </c>
      <c r="W168">
        <v>5.58</v>
      </c>
      <c r="X168">
        <v>5.43</v>
      </c>
      <c r="Y168" s="16"/>
      <c r="Z168" s="16"/>
    </row>
    <row r="169" spans="1:26">
      <c r="A169" t="s">
        <v>609</v>
      </c>
      <c r="C169">
        <v>12.4</v>
      </c>
      <c r="D169">
        <v>11.3</v>
      </c>
      <c r="E169">
        <v>10.199999999999999</v>
      </c>
      <c r="F169">
        <v>11.3</v>
      </c>
      <c r="G169" s="16">
        <v>24900</v>
      </c>
      <c r="H169">
        <v>11.4</v>
      </c>
      <c r="I169" s="16">
        <v>6000</v>
      </c>
      <c r="J169">
        <v>11.5</v>
      </c>
      <c r="K169" s="16">
        <v>11800</v>
      </c>
      <c r="L169">
        <v>11.6</v>
      </c>
      <c r="M169" s="16">
        <v>1000</v>
      </c>
      <c r="N169">
        <v>0.3</v>
      </c>
      <c r="O169">
        <v>11.6</v>
      </c>
      <c r="P169" s="16">
        <v>11400</v>
      </c>
      <c r="Q169">
        <v>11.7</v>
      </c>
      <c r="R169" s="16">
        <v>14100</v>
      </c>
      <c r="S169">
        <v>11.8</v>
      </c>
      <c r="T169" s="16">
        <v>6600</v>
      </c>
      <c r="U169" s="16">
        <v>53700</v>
      </c>
      <c r="V169">
        <v>11.2</v>
      </c>
      <c r="W169">
        <v>11.6</v>
      </c>
      <c r="X169">
        <v>11.2</v>
      </c>
      <c r="Y169" s="16"/>
      <c r="Z169" s="16"/>
    </row>
    <row r="170" spans="1:26">
      <c r="A170" t="s">
        <v>798</v>
      </c>
      <c r="C170">
        <v>12.7</v>
      </c>
      <c r="D170">
        <v>11.9</v>
      </c>
      <c r="E170">
        <v>11.1</v>
      </c>
      <c r="F170">
        <v>11.4</v>
      </c>
      <c r="G170" s="16">
        <v>2330</v>
      </c>
      <c r="H170">
        <v>11.5</v>
      </c>
      <c r="I170" s="16">
        <v>120</v>
      </c>
      <c r="J170">
        <v>11.6</v>
      </c>
      <c r="K170" s="16">
        <v>570</v>
      </c>
      <c r="L170">
        <v>11.7</v>
      </c>
      <c r="M170" s="16">
        <v>570</v>
      </c>
      <c r="N170">
        <v>-0.2</v>
      </c>
      <c r="O170">
        <v>11.7</v>
      </c>
      <c r="P170" s="16">
        <v>4750</v>
      </c>
      <c r="Q170">
        <v>11.8</v>
      </c>
      <c r="R170" s="16">
        <v>5010</v>
      </c>
      <c r="S170">
        <v>11.85</v>
      </c>
      <c r="T170" s="16">
        <v>10</v>
      </c>
      <c r="U170" s="16">
        <v>53240</v>
      </c>
      <c r="V170">
        <v>11.9</v>
      </c>
      <c r="W170">
        <v>11.9</v>
      </c>
      <c r="X170">
        <v>11.6</v>
      </c>
      <c r="Z170" s="16">
        <v>6630</v>
      </c>
    </row>
    <row r="171" spans="1:26">
      <c r="A171" t="s">
        <v>1622</v>
      </c>
      <c r="C171">
        <v>984.1</v>
      </c>
      <c r="D171">
        <v>919.8</v>
      </c>
      <c r="E171">
        <v>855.5</v>
      </c>
      <c r="F171">
        <v>924.3</v>
      </c>
      <c r="G171" s="16">
        <v>24</v>
      </c>
      <c r="H171">
        <v>924.4</v>
      </c>
      <c r="I171" s="16">
        <v>5</v>
      </c>
      <c r="J171">
        <v>924.5</v>
      </c>
      <c r="K171" s="16">
        <v>34</v>
      </c>
      <c r="L171">
        <v>924.5</v>
      </c>
      <c r="M171" s="16">
        <v>5</v>
      </c>
      <c r="N171">
        <v>4.7</v>
      </c>
      <c r="O171">
        <v>924.7</v>
      </c>
      <c r="P171" s="16">
        <v>2</v>
      </c>
      <c r="Q171">
        <v>924.8</v>
      </c>
      <c r="R171" s="16">
        <v>24</v>
      </c>
      <c r="S171">
        <v>924.9</v>
      </c>
      <c r="T171" s="16">
        <v>54</v>
      </c>
      <c r="U171" s="16">
        <v>52763</v>
      </c>
      <c r="V171">
        <v>919.8</v>
      </c>
      <c r="W171">
        <v>926.5</v>
      </c>
      <c r="X171">
        <v>918.2</v>
      </c>
      <c r="Y171" s="16"/>
      <c r="Z171" s="16"/>
    </row>
    <row r="172" spans="1:26">
      <c r="A172" t="s">
        <v>712</v>
      </c>
      <c r="C172">
        <v>3.47</v>
      </c>
      <c r="D172">
        <v>3.25</v>
      </c>
      <c r="E172">
        <v>3.03</v>
      </c>
      <c r="F172">
        <v>3.23</v>
      </c>
      <c r="G172" s="16">
        <v>8170</v>
      </c>
      <c r="H172">
        <v>3.25</v>
      </c>
      <c r="I172" s="16">
        <v>200</v>
      </c>
      <c r="J172">
        <v>3.26</v>
      </c>
      <c r="K172" s="16">
        <v>10000</v>
      </c>
      <c r="L172">
        <v>3.26</v>
      </c>
      <c r="M172" s="16">
        <v>1000</v>
      </c>
      <c r="N172">
        <v>0.01</v>
      </c>
      <c r="O172">
        <v>3.3</v>
      </c>
      <c r="P172" s="16">
        <v>8100</v>
      </c>
      <c r="Q172">
        <v>3.33</v>
      </c>
      <c r="R172" s="16">
        <v>770</v>
      </c>
      <c r="S172">
        <v>3.35</v>
      </c>
      <c r="T172" s="16">
        <v>4090</v>
      </c>
      <c r="U172" s="16">
        <v>51460</v>
      </c>
      <c r="V172">
        <v>3.25</v>
      </c>
      <c r="W172">
        <v>3.35</v>
      </c>
      <c r="X172">
        <v>3.23</v>
      </c>
      <c r="Y172" s="16"/>
      <c r="Z172" s="16">
        <v>10000</v>
      </c>
    </row>
    <row r="173" spans="1:26">
      <c r="A173" t="s">
        <v>847</v>
      </c>
      <c r="C173">
        <v>1.3</v>
      </c>
      <c r="D173">
        <v>1.2</v>
      </c>
      <c r="E173">
        <v>1.1000000000000001</v>
      </c>
      <c r="G173" s="16"/>
      <c r="I173" s="16"/>
      <c r="J173">
        <v>1.1000000000000001</v>
      </c>
      <c r="K173" s="16">
        <v>214100</v>
      </c>
      <c r="L173">
        <v>1.2</v>
      </c>
      <c r="M173" s="16">
        <v>100</v>
      </c>
      <c r="N173">
        <v>0</v>
      </c>
      <c r="O173">
        <v>1.2</v>
      </c>
      <c r="P173" s="16">
        <v>361800</v>
      </c>
      <c r="Q173">
        <v>1.3</v>
      </c>
      <c r="R173" s="16">
        <v>482800</v>
      </c>
      <c r="T173" s="16"/>
      <c r="U173" s="16">
        <v>51400</v>
      </c>
      <c r="V173">
        <v>1.2</v>
      </c>
      <c r="W173">
        <v>1.2</v>
      </c>
      <c r="X173">
        <v>1.1000000000000001</v>
      </c>
      <c r="Y173" s="16"/>
      <c r="Z173" s="16"/>
    </row>
    <row r="174" spans="1:26">
      <c r="A174" t="s">
        <v>694</v>
      </c>
      <c r="C174">
        <v>19.600000000000001</v>
      </c>
      <c r="D174">
        <v>18.350000000000001</v>
      </c>
      <c r="E174">
        <v>17.100000000000001</v>
      </c>
      <c r="F174">
        <v>18.350000000000001</v>
      </c>
      <c r="G174" s="16">
        <v>15000</v>
      </c>
      <c r="H174">
        <v>18.399999999999999</v>
      </c>
      <c r="I174" s="16">
        <v>6700</v>
      </c>
      <c r="J174">
        <v>18.5</v>
      </c>
      <c r="K174" s="16">
        <v>1020</v>
      </c>
      <c r="L174">
        <v>18.5</v>
      </c>
      <c r="M174" s="16">
        <v>5980</v>
      </c>
      <c r="N174">
        <v>0.15</v>
      </c>
      <c r="O174">
        <v>18.600000000000001</v>
      </c>
      <c r="P174" s="16">
        <v>6200</v>
      </c>
      <c r="Q174">
        <v>18.7</v>
      </c>
      <c r="R174" s="16">
        <v>2100</v>
      </c>
      <c r="S174">
        <v>18.8</v>
      </c>
      <c r="T174" s="16">
        <v>26550</v>
      </c>
      <c r="U174" s="16">
        <v>51220</v>
      </c>
      <c r="V174">
        <v>18.350000000000001</v>
      </c>
      <c r="W174">
        <v>18.5</v>
      </c>
      <c r="X174">
        <v>18.2</v>
      </c>
      <c r="Y174" s="16"/>
      <c r="Z174" s="16"/>
    </row>
    <row r="175" spans="1:26">
      <c r="A175" t="s">
        <v>752</v>
      </c>
      <c r="C175">
        <v>8.18</v>
      </c>
      <c r="D175">
        <v>7.65</v>
      </c>
      <c r="E175">
        <v>7.12</v>
      </c>
      <c r="F175">
        <v>7.61</v>
      </c>
      <c r="G175" s="16">
        <v>14780</v>
      </c>
      <c r="H175">
        <v>7.62</v>
      </c>
      <c r="I175" s="16">
        <v>5020</v>
      </c>
      <c r="J175">
        <v>7.63</v>
      </c>
      <c r="K175" s="16">
        <v>5120</v>
      </c>
      <c r="L175">
        <v>7.66</v>
      </c>
      <c r="M175" s="16">
        <v>2000</v>
      </c>
      <c r="N175">
        <v>0.01</v>
      </c>
      <c r="O175">
        <v>7.65</v>
      </c>
      <c r="P175" s="16">
        <v>15000</v>
      </c>
      <c r="Q175">
        <v>7.66</v>
      </c>
      <c r="R175" s="16">
        <v>14500</v>
      </c>
      <c r="S175">
        <v>7.67</v>
      </c>
      <c r="T175" s="16">
        <v>10000</v>
      </c>
      <c r="U175" s="16">
        <v>50470</v>
      </c>
      <c r="V175">
        <v>7.65</v>
      </c>
      <c r="W175">
        <v>7.69</v>
      </c>
      <c r="X175">
        <v>7.6</v>
      </c>
    </row>
    <row r="176" spans="1:26">
      <c r="A176" t="s">
        <v>104</v>
      </c>
      <c r="C176">
        <v>21.85</v>
      </c>
      <c r="D176">
        <v>20.45</v>
      </c>
      <c r="E176">
        <v>19.05</v>
      </c>
      <c r="F176">
        <v>20.399999999999999</v>
      </c>
      <c r="G176" s="16">
        <v>20</v>
      </c>
      <c r="H176">
        <v>20.45</v>
      </c>
      <c r="I176" s="16">
        <v>5200</v>
      </c>
      <c r="J176">
        <v>20.5</v>
      </c>
      <c r="K176" s="16">
        <v>6880</v>
      </c>
      <c r="L176">
        <v>20.55</v>
      </c>
      <c r="M176" s="16">
        <v>400</v>
      </c>
      <c r="N176">
        <v>0.1</v>
      </c>
      <c r="O176">
        <v>20.55</v>
      </c>
      <c r="P176" s="16">
        <v>600</v>
      </c>
      <c r="Q176">
        <v>20.6</v>
      </c>
      <c r="R176" s="16">
        <v>90</v>
      </c>
      <c r="S176">
        <v>20.65</v>
      </c>
      <c r="T176" s="16">
        <v>1260</v>
      </c>
      <c r="U176" s="16">
        <v>50380</v>
      </c>
      <c r="V176">
        <v>20.45</v>
      </c>
      <c r="W176">
        <v>20.7</v>
      </c>
      <c r="X176">
        <v>20.05</v>
      </c>
      <c r="Y176" s="16">
        <v>5200</v>
      </c>
      <c r="Z176" s="16"/>
    </row>
    <row r="177" spans="1:26">
      <c r="A177" t="s">
        <v>716</v>
      </c>
      <c r="C177">
        <v>37.4</v>
      </c>
      <c r="D177">
        <v>34</v>
      </c>
      <c r="E177">
        <v>30.6</v>
      </c>
      <c r="F177">
        <v>33.700000000000003</v>
      </c>
      <c r="G177" s="16">
        <v>9900</v>
      </c>
      <c r="H177">
        <v>33.799999999999997</v>
      </c>
      <c r="I177" s="16">
        <v>10000</v>
      </c>
      <c r="J177">
        <v>33.9</v>
      </c>
      <c r="K177" s="16">
        <v>1500</v>
      </c>
      <c r="L177">
        <v>34</v>
      </c>
      <c r="M177" s="16">
        <v>1000</v>
      </c>
      <c r="N177">
        <v>0</v>
      </c>
      <c r="O177">
        <v>34.200000000000003</v>
      </c>
      <c r="P177" s="16">
        <v>5200</v>
      </c>
      <c r="Q177">
        <v>34.299999999999997</v>
      </c>
      <c r="R177" s="16">
        <v>8400</v>
      </c>
      <c r="S177">
        <v>34.4</v>
      </c>
      <c r="T177" s="16">
        <v>7400</v>
      </c>
      <c r="U177" s="16">
        <v>49100</v>
      </c>
      <c r="V177">
        <v>33.9</v>
      </c>
      <c r="W177">
        <v>34.299999999999997</v>
      </c>
      <c r="X177">
        <v>33.9</v>
      </c>
      <c r="Y177" s="16"/>
      <c r="Z177" s="16">
        <v>24000</v>
      </c>
    </row>
    <row r="178" spans="1:26">
      <c r="A178" t="s">
        <v>237</v>
      </c>
      <c r="C178">
        <v>15.85</v>
      </c>
      <c r="D178">
        <v>14.85</v>
      </c>
      <c r="E178">
        <v>13.85</v>
      </c>
      <c r="F178">
        <v>14.8</v>
      </c>
      <c r="G178" s="16">
        <v>15700</v>
      </c>
      <c r="H178">
        <v>14.85</v>
      </c>
      <c r="I178" s="16">
        <v>10300</v>
      </c>
      <c r="J178">
        <v>14.9</v>
      </c>
      <c r="K178" s="16">
        <v>28900</v>
      </c>
      <c r="L178">
        <v>15.3</v>
      </c>
      <c r="M178" s="16">
        <v>10</v>
      </c>
      <c r="N178">
        <v>0.45</v>
      </c>
      <c r="O178">
        <v>15.3</v>
      </c>
      <c r="P178" s="16">
        <v>2300</v>
      </c>
      <c r="Q178">
        <v>15.35</v>
      </c>
      <c r="R178" s="16">
        <v>3500</v>
      </c>
      <c r="S178">
        <v>15.4</v>
      </c>
      <c r="T178" s="16">
        <v>6000</v>
      </c>
      <c r="U178" s="16">
        <v>49080</v>
      </c>
      <c r="V178">
        <v>14.85</v>
      </c>
      <c r="W178">
        <v>15.3</v>
      </c>
      <c r="X178">
        <v>14.85</v>
      </c>
      <c r="Y178" s="16">
        <v>310</v>
      </c>
      <c r="Z178" s="16"/>
    </row>
    <row r="179" spans="1:26">
      <c r="A179" t="s">
        <v>599</v>
      </c>
      <c r="C179">
        <v>32.1</v>
      </c>
      <c r="D179">
        <v>29.2</v>
      </c>
      <c r="E179">
        <v>26.3</v>
      </c>
      <c r="F179">
        <v>29.2</v>
      </c>
      <c r="G179" s="16">
        <v>7000</v>
      </c>
      <c r="H179">
        <v>29.3</v>
      </c>
      <c r="I179" s="16">
        <v>1000</v>
      </c>
      <c r="J179">
        <v>29.6</v>
      </c>
      <c r="K179" s="16">
        <v>28000</v>
      </c>
      <c r="L179">
        <v>29.7</v>
      </c>
      <c r="M179" s="16">
        <v>300</v>
      </c>
      <c r="N179">
        <v>0.5</v>
      </c>
      <c r="O179">
        <v>29.7</v>
      </c>
      <c r="P179" s="16">
        <v>200</v>
      </c>
      <c r="Q179">
        <v>29.8</v>
      </c>
      <c r="R179" s="16">
        <v>6500</v>
      </c>
      <c r="S179">
        <v>29.9</v>
      </c>
      <c r="T179" s="16">
        <v>51600</v>
      </c>
      <c r="U179" s="16">
        <v>48200</v>
      </c>
      <c r="V179">
        <v>29.9</v>
      </c>
      <c r="W179">
        <v>30</v>
      </c>
      <c r="X179">
        <v>29.2</v>
      </c>
      <c r="Z179" s="16"/>
    </row>
    <row r="180" spans="1:26">
      <c r="A180" t="s">
        <v>101</v>
      </c>
      <c r="C180">
        <v>6.17</v>
      </c>
      <c r="D180">
        <v>5.77</v>
      </c>
      <c r="E180">
        <v>5.37</v>
      </c>
      <c r="F180">
        <v>5.8</v>
      </c>
      <c r="G180" s="16">
        <v>500</v>
      </c>
      <c r="H180">
        <v>5.9</v>
      </c>
      <c r="I180" s="16">
        <v>15210</v>
      </c>
      <c r="J180">
        <v>5.91</v>
      </c>
      <c r="K180" s="16">
        <v>1000</v>
      </c>
      <c r="L180">
        <v>5.97</v>
      </c>
      <c r="M180" s="16">
        <v>1000</v>
      </c>
      <c r="N180">
        <v>0.2</v>
      </c>
      <c r="O180">
        <v>5.98</v>
      </c>
      <c r="P180" s="16">
        <v>7040</v>
      </c>
      <c r="Q180">
        <v>5.99</v>
      </c>
      <c r="R180" s="16">
        <v>2580</v>
      </c>
      <c r="S180">
        <v>6</v>
      </c>
      <c r="T180" s="16">
        <v>22000</v>
      </c>
      <c r="U180" s="16">
        <v>47170</v>
      </c>
      <c r="V180">
        <v>5.8</v>
      </c>
      <c r="W180">
        <v>5.97</v>
      </c>
      <c r="X180">
        <v>5.74</v>
      </c>
      <c r="Y180" s="16">
        <v>2000</v>
      </c>
      <c r="Z180" s="16"/>
    </row>
    <row r="181" spans="1:26">
      <c r="A181" t="s">
        <v>1688</v>
      </c>
      <c r="C181">
        <v>23.2</v>
      </c>
      <c r="D181">
        <v>21.1</v>
      </c>
      <c r="E181">
        <v>19</v>
      </c>
      <c r="F181">
        <v>21.2</v>
      </c>
      <c r="G181" s="16">
        <v>2500</v>
      </c>
      <c r="H181">
        <v>21.3</v>
      </c>
      <c r="I181" s="16">
        <v>1300</v>
      </c>
      <c r="J181">
        <v>21.4</v>
      </c>
      <c r="K181" s="16">
        <v>2800</v>
      </c>
      <c r="L181">
        <v>21.5</v>
      </c>
      <c r="M181" s="16">
        <v>1000</v>
      </c>
      <c r="N181">
        <v>0.4</v>
      </c>
      <c r="O181">
        <v>21.5</v>
      </c>
      <c r="P181" s="16">
        <v>1300</v>
      </c>
      <c r="Q181">
        <v>21.6</v>
      </c>
      <c r="R181" s="16">
        <v>4600</v>
      </c>
      <c r="S181">
        <v>21.7</v>
      </c>
      <c r="T181" s="16">
        <v>2500</v>
      </c>
      <c r="U181" s="16">
        <v>46900</v>
      </c>
      <c r="V181">
        <v>21</v>
      </c>
      <c r="W181">
        <v>21.5</v>
      </c>
      <c r="X181">
        <v>21</v>
      </c>
      <c r="Y181" s="16"/>
    </row>
    <row r="182" spans="1:26">
      <c r="A182" t="s">
        <v>646</v>
      </c>
      <c r="C182">
        <v>32.35</v>
      </c>
      <c r="D182">
        <v>30.25</v>
      </c>
      <c r="E182">
        <v>28.15</v>
      </c>
      <c r="F182">
        <v>30.3</v>
      </c>
      <c r="G182" s="16">
        <v>2100</v>
      </c>
      <c r="H182">
        <v>30.35</v>
      </c>
      <c r="I182" s="16">
        <v>1130</v>
      </c>
      <c r="J182">
        <v>30.4</v>
      </c>
      <c r="K182" s="16">
        <v>20</v>
      </c>
      <c r="L182">
        <v>30.35</v>
      </c>
      <c r="M182" s="16">
        <v>1070</v>
      </c>
      <c r="N182">
        <v>0.1</v>
      </c>
      <c r="O182">
        <v>30.45</v>
      </c>
      <c r="P182" s="16">
        <v>1500</v>
      </c>
      <c r="Q182">
        <v>30.5</v>
      </c>
      <c r="R182" s="16">
        <v>1120</v>
      </c>
      <c r="S182">
        <v>30.6</v>
      </c>
      <c r="T182" s="16">
        <v>1300</v>
      </c>
      <c r="U182" s="16">
        <v>46600</v>
      </c>
      <c r="V182">
        <v>30.35</v>
      </c>
      <c r="W182">
        <v>30.9</v>
      </c>
      <c r="X182">
        <v>30.35</v>
      </c>
      <c r="Y182" s="16"/>
      <c r="Z182" s="16"/>
    </row>
    <row r="183" spans="1:26">
      <c r="A183" t="s">
        <v>861</v>
      </c>
      <c r="C183">
        <v>27.05</v>
      </c>
      <c r="D183">
        <v>25.3</v>
      </c>
      <c r="E183">
        <v>23.55</v>
      </c>
      <c r="F183">
        <v>25.45</v>
      </c>
      <c r="G183" s="16">
        <v>4350</v>
      </c>
      <c r="H183">
        <v>25.5</v>
      </c>
      <c r="I183" s="16">
        <v>8150</v>
      </c>
      <c r="J183">
        <v>25.55</v>
      </c>
      <c r="K183" s="16">
        <v>4520</v>
      </c>
      <c r="L183">
        <v>25.6</v>
      </c>
      <c r="M183" s="16">
        <v>2960</v>
      </c>
      <c r="N183">
        <v>0.3</v>
      </c>
      <c r="O183">
        <v>25.6</v>
      </c>
      <c r="P183" s="16">
        <v>530</v>
      </c>
      <c r="Q183">
        <v>25.65</v>
      </c>
      <c r="R183" s="16">
        <v>1490</v>
      </c>
      <c r="S183">
        <v>25.7</v>
      </c>
      <c r="T183" s="16">
        <v>2000</v>
      </c>
      <c r="U183" s="16">
        <v>45250</v>
      </c>
      <c r="V183">
        <v>25.3</v>
      </c>
      <c r="W183">
        <v>25.8</v>
      </c>
      <c r="X183">
        <v>25.3</v>
      </c>
      <c r="Y183" s="16"/>
      <c r="Z183" s="16"/>
    </row>
    <row r="184" spans="1:26">
      <c r="A184" t="s">
        <v>513</v>
      </c>
      <c r="C184">
        <v>97.3</v>
      </c>
      <c r="D184">
        <v>88.5</v>
      </c>
      <c r="E184">
        <v>79.7</v>
      </c>
      <c r="F184">
        <v>89</v>
      </c>
      <c r="G184" s="16">
        <v>1000</v>
      </c>
      <c r="H184">
        <v>89.4</v>
      </c>
      <c r="I184" s="16">
        <v>2400</v>
      </c>
      <c r="J184">
        <v>89.9</v>
      </c>
      <c r="K184" s="16">
        <v>500</v>
      </c>
      <c r="L184">
        <v>90</v>
      </c>
      <c r="M184" s="16">
        <v>5700</v>
      </c>
      <c r="N184">
        <v>1.5</v>
      </c>
      <c r="O184">
        <v>90</v>
      </c>
      <c r="P184" s="16">
        <v>2800</v>
      </c>
      <c r="Q184">
        <v>90.5</v>
      </c>
      <c r="R184" s="16">
        <v>1300</v>
      </c>
      <c r="S184">
        <v>90.8</v>
      </c>
      <c r="T184" s="16">
        <v>100</v>
      </c>
      <c r="U184" s="16">
        <v>45100</v>
      </c>
      <c r="V184">
        <v>89</v>
      </c>
      <c r="W184">
        <v>90</v>
      </c>
      <c r="X184">
        <v>88</v>
      </c>
      <c r="Y184" s="16"/>
    </row>
    <row r="185" spans="1:26">
      <c r="A185" t="s">
        <v>1440</v>
      </c>
      <c r="C185" s="30">
        <v>13.37</v>
      </c>
      <c r="D185">
        <v>12.5</v>
      </c>
      <c r="E185">
        <v>11.63</v>
      </c>
      <c r="F185">
        <v>12.5</v>
      </c>
      <c r="G185" s="16">
        <v>15300</v>
      </c>
      <c r="H185">
        <v>12.6</v>
      </c>
      <c r="I185" s="16">
        <v>10000</v>
      </c>
      <c r="J185">
        <v>12.65</v>
      </c>
      <c r="K185" s="16">
        <v>5000</v>
      </c>
      <c r="L185">
        <v>12.65</v>
      </c>
      <c r="M185" s="16">
        <v>5000</v>
      </c>
      <c r="N185">
        <v>0.15</v>
      </c>
      <c r="O185">
        <v>12.7</v>
      </c>
      <c r="P185" s="16">
        <v>12000</v>
      </c>
      <c r="Q185">
        <v>12.9</v>
      </c>
      <c r="R185" s="16">
        <v>5000</v>
      </c>
      <c r="S185">
        <v>13</v>
      </c>
      <c r="T185" s="16">
        <v>5000</v>
      </c>
      <c r="U185" s="16">
        <v>44500</v>
      </c>
      <c r="V185">
        <v>12.6</v>
      </c>
      <c r="W185">
        <v>12.65</v>
      </c>
      <c r="X185">
        <v>12.5</v>
      </c>
    </row>
    <row r="186" spans="1:26">
      <c r="A186" t="s">
        <v>273</v>
      </c>
      <c r="C186">
        <v>45.5</v>
      </c>
      <c r="D186">
        <v>41.4</v>
      </c>
      <c r="E186">
        <v>37.299999999999997</v>
      </c>
      <c r="F186">
        <v>39.200000000000003</v>
      </c>
      <c r="G186" s="16">
        <v>400</v>
      </c>
      <c r="H186">
        <v>39.4</v>
      </c>
      <c r="I186" s="16">
        <v>1100</v>
      </c>
      <c r="J186">
        <v>39.5</v>
      </c>
      <c r="K186" s="16">
        <v>400</v>
      </c>
      <c r="L186">
        <v>40</v>
      </c>
      <c r="M186" s="16">
        <v>100</v>
      </c>
      <c r="N186">
        <v>-1.4</v>
      </c>
      <c r="O186">
        <v>40</v>
      </c>
      <c r="P186" s="16">
        <v>4900</v>
      </c>
      <c r="Q186">
        <v>40.5</v>
      </c>
      <c r="R186" s="16">
        <v>400</v>
      </c>
      <c r="S186">
        <v>41</v>
      </c>
      <c r="T186" s="16">
        <v>1500</v>
      </c>
      <c r="U186" s="16">
        <v>42900</v>
      </c>
      <c r="V186">
        <v>39</v>
      </c>
      <c r="W186">
        <v>40.5</v>
      </c>
      <c r="X186">
        <v>37.4</v>
      </c>
      <c r="Y186" s="16"/>
      <c r="Z186" s="16"/>
    </row>
    <row r="187" spans="1:26">
      <c r="A187" t="s">
        <v>761</v>
      </c>
      <c r="C187">
        <v>1.1000000000000001</v>
      </c>
      <c r="D187">
        <v>1</v>
      </c>
      <c r="E187">
        <v>0.9</v>
      </c>
      <c r="G187" s="16"/>
      <c r="I187" s="16"/>
      <c r="J187">
        <v>0.9</v>
      </c>
      <c r="K187" s="16">
        <v>731000</v>
      </c>
      <c r="L187">
        <v>1</v>
      </c>
      <c r="M187" s="16">
        <v>200</v>
      </c>
      <c r="N187">
        <v>0</v>
      </c>
      <c r="O187">
        <v>1</v>
      </c>
      <c r="P187" s="16">
        <v>121900</v>
      </c>
      <c r="Q187">
        <v>1.1000000000000001</v>
      </c>
      <c r="R187" s="16">
        <v>713200</v>
      </c>
      <c r="T187" s="16"/>
      <c r="U187" s="16">
        <v>42500</v>
      </c>
      <c r="V187">
        <v>1</v>
      </c>
      <c r="W187">
        <v>1.1000000000000001</v>
      </c>
      <c r="X187">
        <v>0.9</v>
      </c>
      <c r="Y187" s="16"/>
      <c r="Z187" s="16"/>
    </row>
    <row r="188" spans="1:26">
      <c r="A188" t="s">
        <v>724</v>
      </c>
      <c r="C188" s="30">
        <v>5.48</v>
      </c>
      <c r="D188">
        <v>5.13</v>
      </c>
      <c r="E188">
        <v>4.78</v>
      </c>
      <c r="G188" s="16"/>
      <c r="I188" s="16"/>
      <c r="K188" s="16"/>
      <c r="L188">
        <v>4.78</v>
      </c>
      <c r="M188" s="16">
        <v>500</v>
      </c>
      <c r="N188">
        <v>-0.35</v>
      </c>
      <c r="O188">
        <v>4.78</v>
      </c>
      <c r="P188" s="16">
        <v>2030</v>
      </c>
      <c r="Q188">
        <v>4.82</v>
      </c>
      <c r="R188" s="16">
        <v>3900</v>
      </c>
      <c r="S188">
        <v>4.83</v>
      </c>
      <c r="T188" s="16">
        <v>36150</v>
      </c>
      <c r="U188" s="16">
        <v>41910</v>
      </c>
      <c r="V188">
        <v>4.78</v>
      </c>
      <c r="W188">
        <v>4.83</v>
      </c>
      <c r="X188">
        <v>4.78</v>
      </c>
      <c r="Y188" s="16">
        <v>10</v>
      </c>
      <c r="Z188">
        <v>50</v>
      </c>
    </row>
    <row r="189" spans="1:26">
      <c r="A189" t="s">
        <v>612</v>
      </c>
      <c r="C189">
        <v>11.3</v>
      </c>
      <c r="D189">
        <v>10.3</v>
      </c>
      <c r="E189">
        <v>9.3000000000000007</v>
      </c>
      <c r="F189">
        <v>10.1</v>
      </c>
      <c r="G189" s="16">
        <v>3000</v>
      </c>
      <c r="H189">
        <v>10.199999999999999</v>
      </c>
      <c r="I189" s="16">
        <v>1000</v>
      </c>
      <c r="J189">
        <v>10.3</v>
      </c>
      <c r="K189" s="16">
        <v>3000</v>
      </c>
      <c r="L189">
        <v>10.4</v>
      </c>
      <c r="M189" s="16">
        <v>8900</v>
      </c>
      <c r="N189">
        <v>0.1</v>
      </c>
      <c r="O189">
        <v>10.4</v>
      </c>
      <c r="P189" s="16">
        <v>10900</v>
      </c>
      <c r="Q189">
        <v>10.5</v>
      </c>
      <c r="R189" s="16">
        <v>10000</v>
      </c>
      <c r="S189">
        <v>10.6</v>
      </c>
      <c r="T189" s="16">
        <v>5100</v>
      </c>
      <c r="U189" s="16">
        <v>41200</v>
      </c>
      <c r="V189">
        <v>10.199999999999999</v>
      </c>
      <c r="W189">
        <v>10.4</v>
      </c>
      <c r="X189">
        <v>10.199999999999999</v>
      </c>
      <c r="Y189" s="16"/>
      <c r="Z189" s="16"/>
    </row>
    <row r="190" spans="1:26">
      <c r="A190" t="s">
        <v>356</v>
      </c>
      <c r="C190">
        <v>35.5</v>
      </c>
      <c r="D190">
        <v>32.299999999999997</v>
      </c>
      <c r="E190">
        <v>29.1</v>
      </c>
      <c r="F190">
        <v>33</v>
      </c>
      <c r="G190" s="16">
        <v>1600</v>
      </c>
      <c r="H190">
        <v>33.200000000000003</v>
      </c>
      <c r="I190" s="16">
        <v>3000</v>
      </c>
      <c r="J190">
        <v>33.299999999999997</v>
      </c>
      <c r="K190" s="16">
        <v>100</v>
      </c>
      <c r="L190">
        <v>33.5</v>
      </c>
      <c r="M190" s="16">
        <v>2100</v>
      </c>
      <c r="N190">
        <v>1.2</v>
      </c>
      <c r="O190">
        <v>33.6</v>
      </c>
      <c r="P190" s="16">
        <v>200</v>
      </c>
      <c r="Q190">
        <v>33.9</v>
      </c>
      <c r="R190" s="16">
        <v>3000</v>
      </c>
      <c r="S190">
        <v>34</v>
      </c>
      <c r="T190" s="16">
        <v>2700</v>
      </c>
      <c r="U190" s="16">
        <v>41100</v>
      </c>
      <c r="V190">
        <v>32.5</v>
      </c>
      <c r="W190">
        <v>34</v>
      </c>
      <c r="X190">
        <v>32.299999999999997</v>
      </c>
      <c r="Y190" s="16"/>
      <c r="Z190" s="16"/>
    </row>
    <row r="191" spans="1:26">
      <c r="A191" t="s">
        <v>1339</v>
      </c>
      <c r="C191">
        <v>5.7</v>
      </c>
      <c r="D191">
        <v>5.2</v>
      </c>
      <c r="E191">
        <v>4.7</v>
      </c>
      <c r="G191" s="16"/>
      <c r="H191">
        <v>4.7</v>
      </c>
      <c r="I191" s="16">
        <v>400</v>
      </c>
      <c r="J191">
        <v>4.8</v>
      </c>
      <c r="K191" s="16">
        <v>400</v>
      </c>
      <c r="L191">
        <v>4.8</v>
      </c>
      <c r="M191" s="16">
        <v>20000</v>
      </c>
      <c r="N191">
        <v>-0.4</v>
      </c>
      <c r="O191">
        <v>5.0999999999999996</v>
      </c>
      <c r="P191" s="16">
        <v>100</v>
      </c>
      <c r="Q191">
        <v>5.2</v>
      </c>
      <c r="R191" s="16">
        <v>500</v>
      </c>
      <c r="S191">
        <v>5.3</v>
      </c>
      <c r="T191" s="16">
        <v>500</v>
      </c>
      <c r="U191" s="16">
        <v>41000</v>
      </c>
      <c r="V191">
        <v>4.8</v>
      </c>
      <c r="W191">
        <v>4.8</v>
      </c>
      <c r="X191">
        <v>4.8</v>
      </c>
      <c r="Y191" s="16"/>
    </row>
    <row r="192" spans="1:26">
      <c r="A192" t="s">
        <v>1551</v>
      </c>
      <c r="C192">
        <v>21.7</v>
      </c>
      <c r="D192">
        <v>18.899999999999999</v>
      </c>
      <c r="E192">
        <v>16.100000000000001</v>
      </c>
      <c r="F192">
        <v>18.399999999999999</v>
      </c>
      <c r="G192" s="16">
        <v>1600</v>
      </c>
      <c r="H192">
        <v>18.5</v>
      </c>
      <c r="I192" s="16">
        <v>1300</v>
      </c>
      <c r="J192">
        <v>18.600000000000001</v>
      </c>
      <c r="K192" s="16">
        <v>1400</v>
      </c>
      <c r="L192">
        <v>18.7</v>
      </c>
      <c r="M192" s="16">
        <v>1300</v>
      </c>
      <c r="N192">
        <v>-0.2</v>
      </c>
      <c r="O192">
        <v>18.7</v>
      </c>
      <c r="P192" s="16">
        <v>700</v>
      </c>
      <c r="Q192">
        <v>18.8</v>
      </c>
      <c r="R192" s="16">
        <v>1500</v>
      </c>
      <c r="S192">
        <v>18.899999999999999</v>
      </c>
      <c r="T192" s="16">
        <v>1600</v>
      </c>
      <c r="U192" s="16">
        <v>38700</v>
      </c>
      <c r="V192">
        <v>19</v>
      </c>
      <c r="W192">
        <v>19.3</v>
      </c>
      <c r="X192">
        <v>18.7</v>
      </c>
      <c r="Y192" s="16"/>
      <c r="Z192" s="16"/>
    </row>
    <row r="193" spans="1:26">
      <c r="A193" t="s">
        <v>615</v>
      </c>
      <c r="C193">
        <v>2.9</v>
      </c>
      <c r="D193">
        <v>2.7</v>
      </c>
      <c r="E193">
        <v>2.5</v>
      </c>
      <c r="G193" s="16"/>
      <c r="H193">
        <v>2.5</v>
      </c>
      <c r="I193" s="16">
        <v>41800</v>
      </c>
      <c r="J193">
        <v>2.6</v>
      </c>
      <c r="K193" s="16">
        <v>700</v>
      </c>
      <c r="L193">
        <v>2.6</v>
      </c>
      <c r="M193" s="16">
        <v>1000</v>
      </c>
      <c r="N193">
        <v>-0.1</v>
      </c>
      <c r="O193">
        <v>2.7</v>
      </c>
      <c r="P193" s="16">
        <v>2000</v>
      </c>
      <c r="Q193">
        <v>2.8</v>
      </c>
      <c r="R193" s="16">
        <v>15000</v>
      </c>
      <c r="S193">
        <v>2.9</v>
      </c>
      <c r="T193" s="16">
        <v>35800</v>
      </c>
      <c r="U193" s="16">
        <v>38300</v>
      </c>
      <c r="V193">
        <v>2.6</v>
      </c>
      <c r="W193">
        <v>2.6</v>
      </c>
      <c r="X193">
        <v>2.5</v>
      </c>
      <c r="Z193" s="16"/>
    </row>
    <row r="194" spans="1:26">
      <c r="A194" t="s">
        <v>1188</v>
      </c>
      <c r="C194">
        <v>34.65</v>
      </c>
      <c r="D194">
        <v>32.4</v>
      </c>
      <c r="E194">
        <v>30.15</v>
      </c>
      <c r="F194">
        <v>31.8</v>
      </c>
      <c r="G194" s="16">
        <v>6620</v>
      </c>
      <c r="H194">
        <v>31.9</v>
      </c>
      <c r="I194" s="16">
        <v>10400</v>
      </c>
      <c r="J194">
        <v>31.95</v>
      </c>
      <c r="K194" s="16">
        <v>5840</v>
      </c>
      <c r="L194">
        <v>32</v>
      </c>
      <c r="M194" s="16">
        <v>1320</v>
      </c>
      <c r="N194">
        <v>-0.4</v>
      </c>
      <c r="O194">
        <v>32</v>
      </c>
      <c r="P194" s="16">
        <v>780</v>
      </c>
      <c r="Q194">
        <v>32.1</v>
      </c>
      <c r="R194" s="16">
        <v>1200</v>
      </c>
      <c r="S194">
        <v>32.4</v>
      </c>
      <c r="T194" s="16">
        <v>4590</v>
      </c>
      <c r="U194" s="16">
        <v>36260</v>
      </c>
      <c r="V194">
        <v>32.6</v>
      </c>
      <c r="W194">
        <v>32.65</v>
      </c>
      <c r="X194">
        <v>32</v>
      </c>
      <c r="Y194" s="16">
        <v>15090</v>
      </c>
      <c r="Z194" s="16">
        <v>25320</v>
      </c>
    </row>
    <row r="195" spans="1:26">
      <c r="A195" t="s">
        <v>1687</v>
      </c>
      <c r="C195">
        <v>113.4</v>
      </c>
      <c r="D195">
        <v>106</v>
      </c>
      <c r="E195">
        <v>98.6</v>
      </c>
      <c r="F195">
        <v>105.1</v>
      </c>
      <c r="G195" s="16">
        <v>140</v>
      </c>
      <c r="H195">
        <v>105.2</v>
      </c>
      <c r="I195" s="16">
        <v>140</v>
      </c>
      <c r="J195">
        <v>105.4</v>
      </c>
      <c r="K195" s="16">
        <v>990</v>
      </c>
      <c r="L195">
        <v>105.4</v>
      </c>
      <c r="M195" s="16">
        <v>10</v>
      </c>
      <c r="N195">
        <v>-0.6</v>
      </c>
      <c r="O195">
        <v>105.5</v>
      </c>
      <c r="P195" s="16">
        <v>5140</v>
      </c>
      <c r="Q195">
        <v>105.7</v>
      </c>
      <c r="R195" s="16">
        <v>150</v>
      </c>
      <c r="S195">
        <v>105.8</v>
      </c>
      <c r="T195" s="16">
        <v>7890</v>
      </c>
      <c r="U195" s="16">
        <v>35870</v>
      </c>
      <c r="V195">
        <v>106</v>
      </c>
      <c r="W195">
        <v>106.5</v>
      </c>
      <c r="X195">
        <v>105</v>
      </c>
      <c r="Y195" s="16">
        <v>4650</v>
      </c>
      <c r="Z195" s="16">
        <v>2010</v>
      </c>
    </row>
    <row r="196" spans="1:26">
      <c r="A196" t="s">
        <v>98</v>
      </c>
      <c r="C196">
        <v>9.5399999999999991</v>
      </c>
      <c r="D196">
        <v>8.92</v>
      </c>
      <c r="E196">
        <v>8.3000000000000007</v>
      </c>
      <c r="F196">
        <v>8.92</v>
      </c>
      <c r="G196" s="16">
        <v>290</v>
      </c>
      <c r="H196">
        <v>8.93</v>
      </c>
      <c r="I196" s="16">
        <v>110</v>
      </c>
      <c r="J196">
        <v>8.9499999999999993</v>
      </c>
      <c r="K196" s="16">
        <v>150</v>
      </c>
      <c r="L196">
        <v>9.1</v>
      </c>
      <c r="M196" s="16">
        <v>4000</v>
      </c>
      <c r="N196">
        <v>0.18</v>
      </c>
      <c r="O196">
        <v>9.1</v>
      </c>
      <c r="P196" s="16">
        <v>890</v>
      </c>
      <c r="Q196">
        <v>9.1999999999999993</v>
      </c>
      <c r="R196" s="16">
        <v>520</v>
      </c>
      <c r="S196">
        <v>9.25</v>
      </c>
      <c r="T196" s="16">
        <v>500</v>
      </c>
      <c r="U196" s="16">
        <v>33950</v>
      </c>
      <c r="V196">
        <v>8.92</v>
      </c>
      <c r="W196">
        <v>9.1</v>
      </c>
      <c r="X196">
        <v>8.92</v>
      </c>
      <c r="Y196" s="16">
        <v>3500</v>
      </c>
      <c r="Z196" s="16">
        <v>10000</v>
      </c>
    </row>
    <row r="197" spans="1:26">
      <c r="A197" t="s">
        <v>251</v>
      </c>
      <c r="C197">
        <v>17</v>
      </c>
      <c r="D197">
        <v>15.5</v>
      </c>
      <c r="E197">
        <v>14</v>
      </c>
      <c r="F197">
        <v>15</v>
      </c>
      <c r="G197" s="16">
        <v>300</v>
      </c>
      <c r="H197">
        <v>15.1</v>
      </c>
      <c r="I197" s="16">
        <v>100</v>
      </c>
      <c r="J197">
        <v>15.5</v>
      </c>
      <c r="K197" s="16">
        <v>100</v>
      </c>
      <c r="L197">
        <v>15.6</v>
      </c>
      <c r="M197" s="16">
        <v>500</v>
      </c>
      <c r="N197">
        <v>0.1</v>
      </c>
      <c r="O197">
        <v>15.6</v>
      </c>
      <c r="P197" s="16">
        <v>300</v>
      </c>
      <c r="Q197">
        <v>15.8</v>
      </c>
      <c r="R197" s="16">
        <v>400</v>
      </c>
      <c r="S197">
        <v>16</v>
      </c>
      <c r="T197" s="16">
        <v>3100</v>
      </c>
      <c r="U197" s="16">
        <v>33400</v>
      </c>
      <c r="V197">
        <v>15.5</v>
      </c>
      <c r="W197">
        <v>16</v>
      </c>
      <c r="X197">
        <v>15.5</v>
      </c>
      <c r="Y197" s="16"/>
      <c r="Z197" s="16"/>
    </row>
    <row r="198" spans="1:26">
      <c r="A198" t="s">
        <v>1428</v>
      </c>
      <c r="C198">
        <v>18.600000000000001</v>
      </c>
      <c r="D198">
        <v>17.399999999999999</v>
      </c>
      <c r="E198">
        <v>16.2</v>
      </c>
      <c r="F198">
        <v>17.100000000000001</v>
      </c>
      <c r="G198" s="16">
        <v>6500</v>
      </c>
      <c r="H198">
        <v>17.149999999999999</v>
      </c>
      <c r="I198" s="16">
        <v>1000</v>
      </c>
      <c r="J198">
        <v>17.2</v>
      </c>
      <c r="K198" s="16">
        <v>150</v>
      </c>
      <c r="L198">
        <v>17.2</v>
      </c>
      <c r="M198" s="16">
        <v>2750</v>
      </c>
      <c r="N198">
        <v>-0.2</v>
      </c>
      <c r="O198">
        <v>17.399999999999999</v>
      </c>
      <c r="P198" s="16">
        <v>3340</v>
      </c>
      <c r="Q198">
        <v>17.5</v>
      </c>
      <c r="R198" s="16">
        <v>3000</v>
      </c>
      <c r="S198">
        <v>17.600000000000001</v>
      </c>
      <c r="T198" s="16">
        <v>3580</v>
      </c>
      <c r="U198" s="16">
        <v>33330</v>
      </c>
      <c r="V198">
        <v>17.399999999999999</v>
      </c>
      <c r="W198">
        <v>17.600000000000001</v>
      </c>
      <c r="X198">
        <v>17.2</v>
      </c>
      <c r="Y198" s="16"/>
      <c r="Z198" s="16"/>
    </row>
    <row r="199" spans="1:26">
      <c r="A199" t="s">
        <v>763</v>
      </c>
      <c r="C199">
        <v>1.7</v>
      </c>
      <c r="D199">
        <v>1.6</v>
      </c>
      <c r="E199">
        <v>1.5</v>
      </c>
      <c r="G199" s="16"/>
      <c r="H199">
        <v>1.5</v>
      </c>
      <c r="I199" s="16">
        <v>368200</v>
      </c>
      <c r="J199">
        <v>1.6</v>
      </c>
      <c r="K199" s="16">
        <v>4100</v>
      </c>
      <c r="L199">
        <v>1.6</v>
      </c>
      <c r="M199" s="16">
        <v>1000</v>
      </c>
      <c r="N199">
        <v>0</v>
      </c>
      <c r="O199">
        <v>1.7</v>
      </c>
      <c r="P199" s="16">
        <v>353200</v>
      </c>
      <c r="R199" s="16"/>
      <c r="T199" s="16"/>
      <c r="U199" s="16">
        <v>32600</v>
      </c>
      <c r="V199">
        <v>1.6</v>
      </c>
      <c r="W199">
        <v>1.6</v>
      </c>
      <c r="X199">
        <v>1.6</v>
      </c>
      <c r="Y199" s="16"/>
      <c r="Z199" s="16"/>
    </row>
    <row r="200" spans="1:26">
      <c r="A200" t="s">
        <v>1211</v>
      </c>
      <c r="C200">
        <v>45.4</v>
      </c>
      <c r="D200">
        <v>42.45</v>
      </c>
      <c r="E200">
        <v>39.5</v>
      </c>
      <c r="F200">
        <v>42</v>
      </c>
      <c r="G200" s="16">
        <v>1000</v>
      </c>
      <c r="H200">
        <v>42.45</v>
      </c>
      <c r="I200" s="16">
        <v>510</v>
      </c>
      <c r="J200">
        <v>42.5</v>
      </c>
      <c r="K200" s="16">
        <v>1500</v>
      </c>
      <c r="L200">
        <v>42.55</v>
      </c>
      <c r="M200" s="16">
        <v>200</v>
      </c>
      <c r="N200">
        <v>0.1</v>
      </c>
      <c r="O200">
        <v>42.55</v>
      </c>
      <c r="P200" s="16">
        <v>940</v>
      </c>
      <c r="Q200">
        <v>42.6</v>
      </c>
      <c r="R200" s="16">
        <v>11200</v>
      </c>
      <c r="S200">
        <v>42.7</v>
      </c>
      <c r="T200" s="16">
        <v>5500</v>
      </c>
      <c r="U200" s="16">
        <v>32000</v>
      </c>
      <c r="V200">
        <v>42.4</v>
      </c>
      <c r="W200">
        <v>42.55</v>
      </c>
      <c r="X200">
        <v>42.3</v>
      </c>
      <c r="Y200" s="16"/>
      <c r="Z200" s="16"/>
    </row>
    <row r="201" spans="1:26">
      <c r="A201" t="s">
        <v>1194</v>
      </c>
      <c r="C201">
        <v>45.4</v>
      </c>
      <c r="D201">
        <v>39.5</v>
      </c>
      <c r="E201">
        <v>33.6</v>
      </c>
      <c r="F201">
        <v>39.200000000000003</v>
      </c>
      <c r="G201" s="16">
        <v>29800</v>
      </c>
      <c r="H201">
        <v>39.299999999999997</v>
      </c>
      <c r="I201" s="16">
        <v>400</v>
      </c>
      <c r="J201">
        <v>39.4</v>
      </c>
      <c r="K201" s="16">
        <v>4100</v>
      </c>
      <c r="L201">
        <v>39.5</v>
      </c>
      <c r="M201" s="16">
        <v>200</v>
      </c>
      <c r="N201">
        <v>0</v>
      </c>
      <c r="O201">
        <v>39.5</v>
      </c>
      <c r="P201" s="16">
        <v>25700</v>
      </c>
      <c r="Q201">
        <v>39.6</v>
      </c>
      <c r="R201" s="16">
        <v>1300</v>
      </c>
      <c r="S201">
        <v>39.700000000000003</v>
      </c>
      <c r="T201" s="16">
        <v>12000</v>
      </c>
      <c r="U201" s="16">
        <v>31600</v>
      </c>
      <c r="V201">
        <v>40</v>
      </c>
      <c r="W201">
        <v>40</v>
      </c>
      <c r="X201">
        <v>39.200000000000003</v>
      </c>
      <c r="Y201" s="16">
        <v>4900</v>
      </c>
      <c r="Z201" s="16"/>
    </row>
    <row r="202" spans="1:26">
      <c r="A202" t="s">
        <v>243</v>
      </c>
      <c r="C202">
        <v>28.65</v>
      </c>
      <c r="D202">
        <v>26.8</v>
      </c>
      <c r="E202">
        <v>24.95</v>
      </c>
      <c r="F202">
        <v>26.9</v>
      </c>
      <c r="G202" s="16">
        <v>1350</v>
      </c>
      <c r="H202">
        <v>27</v>
      </c>
      <c r="I202" s="16">
        <v>50</v>
      </c>
      <c r="J202">
        <v>28</v>
      </c>
      <c r="K202" s="16">
        <v>150</v>
      </c>
      <c r="L202">
        <v>28</v>
      </c>
      <c r="M202" s="16">
        <v>20</v>
      </c>
      <c r="N202">
        <v>1.2</v>
      </c>
      <c r="O202">
        <v>28.05</v>
      </c>
      <c r="P202" s="16">
        <v>40</v>
      </c>
      <c r="Q202">
        <v>28.1</v>
      </c>
      <c r="R202" s="16">
        <v>3020</v>
      </c>
      <c r="S202">
        <v>28.35</v>
      </c>
      <c r="T202" s="16">
        <v>30</v>
      </c>
      <c r="U202" s="16">
        <v>31590</v>
      </c>
      <c r="V202">
        <v>28.2</v>
      </c>
      <c r="W202">
        <v>28.2</v>
      </c>
      <c r="X202">
        <v>28</v>
      </c>
      <c r="Y202" s="16"/>
      <c r="Z202" s="16"/>
    </row>
    <row r="203" spans="1:26">
      <c r="A203" t="s">
        <v>762</v>
      </c>
      <c r="C203">
        <v>1.7</v>
      </c>
      <c r="D203">
        <v>1.6</v>
      </c>
      <c r="E203">
        <v>1.5</v>
      </c>
      <c r="G203" s="16"/>
      <c r="H203">
        <v>1.5</v>
      </c>
      <c r="I203" s="16">
        <v>171700</v>
      </c>
      <c r="J203">
        <v>1.6</v>
      </c>
      <c r="K203" s="16">
        <v>48900</v>
      </c>
      <c r="L203">
        <v>1.6</v>
      </c>
      <c r="M203" s="16">
        <v>2000</v>
      </c>
      <c r="N203">
        <v>0</v>
      </c>
      <c r="O203">
        <v>1.7</v>
      </c>
      <c r="P203" s="16">
        <v>216300</v>
      </c>
      <c r="R203" s="16"/>
      <c r="T203" s="16"/>
      <c r="U203" s="16">
        <v>30600</v>
      </c>
      <c r="V203">
        <v>1.6</v>
      </c>
      <c r="W203">
        <v>1.6</v>
      </c>
      <c r="X203">
        <v>1.5</v>
      </c>
      <c r="Y203" s="16"/>
      <c r="Z203" s="16"/>
    </row>
    <row r="204" spans="1:26">
      <c r="A204" t="s">
        <v>242</v>
      </c>
      <c r="C204">
        <v>36.799999999999997</v>
      </c>
      <c r="D204">
        <v>34.4</v>
      </c>
      <c r="E204">
        <v>32</v>
      </c>
      <c r="F204">
        <v>34.1</v>
      </c>
      <c r="G204" s="16">
        <v>13300</v>
      </c>
      <c r="H204">
        <v>34.200000000000003</v>
      </c>
      <c r="I204" s="16">
        <v>1200</v>
      </c>
      <c r="J204">
        <v>34.35</v>
      </c>
      <c r="K204" s="16">
        <v>10</v>
      </c>
      <c r="L204">
        <v>34.4</v>
      </c>
      <c r="M204" s="16">
        <v>1000</v>
      </c>
      <c r="N204">
        <v>0</v>
      </c>
      <c r="O204">
        <v>34.4</v>
      </c>
      <c r="P204" s="16">
        <v>3230</v>
      </c>
      <c r="Q204">
        <v>34.5</v>
      </c>
      <c r="R204" s="16">
        <v>8680</v>
      </c>
      <c r="S204">
        <v>34.6</v>
      </c>
      <c r="T204" s="16">
        <v>1680</v>
      </c>
      <c r="U204" s="16">
        <v>30460</v>
      </c>
      <c r="V204">
        <v>34.4</v>
      </c>
      <c r="W204">
        <v>34.9</v>
      </c>
      <c r="X204">
        <v>34.1</v>
      </c>
      <c r="Y204" s="16">
        <v>7010</v>
      </c>
      <c r="Z204" s="16">
        <v>2770</v>
      </c>
    </row>
    <row r="205" spans="1:26">
      <c r="A205" t="s">
        <v>603</v>
      </c>
      <c r="C205">
        <v>2</v>
      </c>
      <c r="D205">
        <v>1.9</v>
      </c>
      <c r="E205">
        <v>1.8</v>
      </c>
      <c r="G205" s="16"/>
      <c r="I205" s="16"/>
      <c r="J205">
        <v>1.8</v>
      </c>
      <c r="K205" s="16">
        <v>4900</v>
      </c>
      <c r="L205">
        <v>1.8</v>
      </c>
      <c r="M205" s="16">
        <v>100</v>
      </c>
      <c r="N205">
        <v>-0.1</v>
      </c>
      <c r="O205">
        <v>1.9</v>
      </c>
      <c r="P205" s="16">
        <v>80000</v>
      </c>
      <c r="Q205">
        <v>2</v>
      </c>
      <c r="R205" s="16">
        <v>35400</v>
      </c>
      <c r="T205" s="16"/>
      <c r="U205" s="16">
        <v>30100</v>
      </c>
      <c r="V205">
        <v>1.8</v>
      </c>
      <c r="W205">
        <v>1.8</v>
      </c>
      <c r="X205">
        <v>1.8</v>
      </c>
      <c r="Z205" s="16"/>
    </row>
    <row r="206" spans="1:26">
      <c r="A206" t="s">
        <v>512</v>
      </c>
      <c r="C206">
        <v>3.8</v>
      </c>
      <c r="D206">
        <v>3.5</v>
      </c>
      <c r="E206">
        <v>3.2</v>
      </c>
      <c r="G206" s="16"/>
      <c r="H206">
        <v>3.2</v>
      </c>
      <c r="I206" s="16">
        <v>1000</v>
      </c>
      <c r="J206">
        <v>3.3</v>
      </c>
      <c r="K206" s="16">
        <v>4100</v>
      </c>
      <c r="L206">
        <v>3.7</v>
      </c>
      <c r="M206" s="16">
        <v>30000</v>
      </c>
      <c r="N206">
        <v>0.2</v>
      </c>
      <c r="O206">
        <v>3.6</v>
      </c>
      <c r="P206" s="16">
        <v>2300</v>
      </c>
      <c r="Q206">
        <v>3.7</v>
      </c>
      <c r="R206" s="16">
        <v>32300</v>
      </c>
      <c r="S206">
        <v>3.8</v>
      </c>
      <c r="T206" s="16">
        <v>8000</v>
      </c>
      <c r="U206" s="16">
        <v>30000</v>
      </c>
      <c r="V206">
        <v>3.7</v>
      </c>
      <c r="W206">
        <v>3.7</v>
      </c>
      <c r="X206">
        <v>3.7</v>
      </c>
      <c r="Y206" s="16"/>
      <c r="Z206" s="16"/>
    </row>
    <row r="207" spans="1:26">
      <c r="A207" t="s">
        <v>73</v>
      </c>
      <c r="C207">
        <v>4.26</v>
      </c>
      <c r="D207">
        <v>3.99</v>
      </c>
      <c r="E207">
        <v>3.72</v>
      </c>
      <c r="F207">
        <v>3.75</v>
      </c>
      <c r="G207" s="16">
        <v>5000</v>
      </c>
      <c r="H207">
        <v>3.77</v>
      </c>
      <c r="I207" s="16">
        <v>4550</v>
      </c>
      <c r="J207">
        <v>3.8</v>
      </c>
      <c r="K207" s="16">
        <v>2750</v>
      </c>
      <c r="L207">
        <v>3.8</v>
      </c>
      <c r="M207" s="16">
        <v>6000</v>
      </c>
      <c r="N207">
        <v>-0.19</v>
      </c>
      <c r="O207">
        <v>3.95</v>
      </c>
      <c r="P207" s="16">
        <v>1460</v>
      </c>
      <c r="Q207">
        <v>3.98</v>
      </c>
      <c r="R207" s="16">
        <v>10000</v>
      </c>
      <c r="S207">
        <v>3.99</v>
      </c>
      <c r="T207" s="16">
        <v>15270</v>
      </c>
      <c r="U207" s="16">
        <v>29600</v>
      </c>
      <c r="V207">
        <v>3.95</v>
      </c>
      <c r="W207">
        <v>3.95</v>
      </c>
      <c r="X207">
        <v>3.8</v>
      </c>
      <c r="Y207" s="16"/>
      <c r="Z207" s="16"/>
    </row>
    <row r="208" spans="1:26">
      <c r="A208" t="s">
        <v>87</v>
      </c>
      <c r="C208">
        <v>9.1999999999999993</v>
      </c>
      <c r="D208">
        <v>8.6</v>
      </c>
      <c r="E208">
        <v>8</v>
      </c>
      <c r="F208">
        <v>8.59</v>
      </c>
      <c r="G208" s="16">
        <v>3200</v>
      </c>
      <c r="H208">
        <v>8.6</v>
      </c>
      <c r="I208" s="16">
        <v>5280</v>
      </c>
      <c r="J208">
        <v>8.61</v>
      </c>
      <c r="K208" s="16">
        <v>1700</v>
      </c>
      <c r="L208">
        <v>8.67</v>
      </c>
      <c r="M208" s="16">
        <v>10</v>
      </c>
      <c r="N208">
        <v>7.0000000000000007E-2</v>
      </c>
      <c r="O208">
        <v>8.66</v>
      </c>
      <c r="P208" s="16">
        <v>1000</v>
      </c>
      <c r="Q208">
        <v>8.67</v>
      </c>
      <c r="R208" s="16">
        <v>7960</v>
      </c>
      <c r="S208">
        <v>8.69</v>
      </c>
      <c r="T208" s="16">
        <v>8990</v>
      </c>
      <c r="U208" s="16">
        <v>29540</v>
      </c>
      <c r="V208">
        <v>8.68</v>
      </c>
      <c r="W208">
        <v>8.69</v>
      </c>
      <c r="X208">
        <v>8.6</v>
      </c>
      <c r="Y208" s="16"/>
      <c r="Z208" s="16"/>
    </row>
    <row r="209" spans="1:26">
      <c r="A209" t="s">
        <v>290</v>
      </c>
      <c r="C209">
        <v>3.8</v>
      </c>
      <c r="D209">
        <v>3.5</v>
      </c>
      <c r="E209">
        <v>3.2</v>
      </c>
      <c r="G209" s="16"/>
      <c r="H209">
        <v>3.2</v>
      </c>
      <c r="I209" s="16">
        <v>15100</v>
      </c>
      <c r="J209">
        <v>3.3</v>
      </c>
      <c r="K209" s="16">
        <v>1200</v>
      </c>
      <c r="L209">
        <v>3.3</v>
      </c>
      <c r="M209" s="16">
        <v>1500</v>
      </c>
      <c r="N209">
        <v>-0.2</v>
      </c>
      <c r="O209">
        <v>3.4</v>
      </c>
      <c r="P209" s="16">
        <v>4000</v>
      </c>
      <c r="Q209">
        <v>3.5</v>
      </c>
      <c r="R209" s="16">
        <v>4200</v>
      </c>
      <c r="S209">
        <v>3.6</v>
      </c>
      <c r="T209" s="16">
        <v>1100</v>
      </c>
      <c r="U209" s="16">
        <v>29300</v>
      </c>
      <c r="V209">
        <v>3.5</v>
      </c>
      <c r="W209">
        <v>3.5</v>
      </c>
      <c r="X209">
        <v>3.2</v>
      </c>
      <c r="Y209" s="16"/>
    </row>
    <row r="210" spans="1:26">
      <c r="A210" t="s">
        <v>61</v>
      </c>
      <c r="C210">
        <v>58.9</v>
      </c>
      <c r="D210">
        <v>55.1</v>
      </c>
      <c r="E210">
        <v>51.3</v>
      </c>
      <c r="F210">
        <v>55</v>
      </c>
      <c r="G210" s="16">
        <v>7550</v>
      </c>
      <c r="H210">
        <v>55.1</v>
      </c>
      <c r="I210" s="16">
        <v>4900</v>
      </c>
      <c r="J210">
        <v>55.2</v>
      </c>
      <c r="K210" s="16">
        <v>3510</v>
      </c>
      <c r="L210">
        <v>55.4</v>
      </c>
      <c r="M210" s="16">
        <v>1000</v>
      </c>
      <c r="N210">
        <v>0.3</v>
      </c>
      <c r="O210">
        <v>55.4</v>
      </c>
      <c r="P210" s="16">
        <v>50</v>
      </c>
      <c r="Q210">
        <v>55.7</v>
      </c>
      <c r="R210" s="16">
        <v>200</v>
      </c>
      <c r="S210">
        <v>55.8</v>
      </c>
      <c r="T210" s="16">
        <v>360</v>
      </c>
      <c r="U210" s="16">
        <v>29260</v>
      </c>
      <c r="V210">
        <v>55.6</v>
      </c>
      <c r="W210">
        <v>55.8</v>
      </c>
      <c r="X210">
        <v>55.1</v>
      </c>
      <c r="Y210" s="16">
        <v>22420</v>
      </c>
      <c r="Z210" s="16"/>
    </row>
    <row r="211" spans="1:26">
      <c r="A211" t="s">
        <v>844</v>
      </c>
      <c r="C211">
        <v>1.4</v>
      </c>
      <c r="D211">
        <v>1.3</v>
      </c>
      <c r="E211">
        <v>1.2</v>
      </c>
      <c r="G211" s="16"/>
      <c r="I211" s="16"/>
      <c r="K211" s="16"/>
      <c r="L211">
        <v>1.3</v>
      </c>
      <c r="M211" s="16">
        <v>2000</v>
      </c>
      <c r="N211">
        <v>0</v>
      </c>
      <c r="O211">
        <v>1.3</v>
      </c>
      <c r="P211" s="16">
        <v>9500</v>
      </c>
      <c r="Q211">
        <v>1.4</v>
      </c>
      <c r="R211" s="16">
        <v>10600</v>
      </c>
      <c r="T211" s="16"/>
      <c r="U211" s="16">
        <v>29200</v>
      </c>
      <c r="V211">
        <v>1.3</v>
      </c>
      <c r="W211">
        <v>1.3</v>
      </c>
      <c r="X211">
        <v>1.3</v>
      </c>
      <c r="Y211" s="16"/>
      <c r="Z211" s="16"/>
    </row>
    <row r="212" spans="1:26">
      <c r="A212" t="s">
        <v>1576</v>
      </c>
      <c r="C212">
        <v>18.399999999999999</v>
      </c>
      <c r="D212">
        <v>17.2</v>
      </c>
      <c r="E212">
        <v>16</v>
      </c>
      <c r="F212">
        <v>16.7</v>
      </c>
      <c r="G212" s="16">
        <v>600</v>
      </c>
      <c r="H212">
        <v>16.8</v>
      </c>
      <c r="I212" s="16">
        <v>10500</v>
      </c>
      <c r="J212">
        <v>16.899999999999999</v>
      </c>
      <c r="K212" s="16">
        <v>1000</v>
      </c>
      <c r="L212">
        <v>17.2</v>
      </c>
      <c r="M212" s="16">
        <v>1430</v>
      </c>
      <c r="N212">
        <v>0</v>
      </c>
      <c r="O212">
        <v>17.2</v>
      </c>
      <c r="P212" s="16">
        <v>570</v>
      </c>
      <c r="Q212">
        <v>17.3</v>
      </c>
      <c r="R212" s="16">
        <v>1000</v>
      </c>
      <c r="S212">
        <v>17.399999999999999</v>
      </c>
      <c r="T212" s="16">
        <v>1800</v>
      </c>
      <c r="U212" s="16">
        <v>29190</v>
      </c>
      <c r="V212">
        <v>17</v>
      </c>
      <c r="W212">
        <v>17.399999999999999</v>
      </c>
      <c r="X212">
        <v>16.899999999999999</v>
      </c>
      <c r="Y212" s="16"/>
      <c r="Z212" s="16"/>
    </row>
    <row r="213" spans="1:26">
      <c r="A213" t="s">
        <v>83</v>
      </c>
      <c r="C213">
        <v>155.19999999999999</v>
      </c>
      <c r="D213">
        <v>145.1</v>
      </c>
      <c r="E213">
        <v>135</v>
      </c>
      <c r="F213">
        <v>146.6</v>
      </c>
      <c r="G213" s="16">
        <v>2000</v>
      </c>
      <c r="H213">
        <v>147</v>
      </c>
      <c r="I213" s="16">
        <v>1850</v>
      </c>
      <c r="J213">
        <v>147.5</v>
      </c>
      <c r="K213" s="16">
        <v>1690</v>
      </c>
      <c r="L213">
        <v>147.5</v>
      </c>
      <c r="M213" s="16">
        <v>3200</v>
      </c>
      <c r="N213">
        <v>2.4</v>
      </c>
      <c r="O213">
        <v>147.69999999999999</v>
      </c>
      <c r="P213" s="16">
        <v>150</v>
      </c>
      <c r="Q213">
        <v>147.80000000000001</v>
      </c>
      <c r="R213" s="16">
        <v>30</v>
      </c>
      <c r="S213">
        <v>147.9</v>
      </c>
      <c r="T213" s="16">
        <v>210</v>
      </c>
      <c r="U213" s="16">
        <v>28210</v>
      </c>
      <c r="V213">
        <v>146.5</v>
      </c>
      <c r="W213">
        <v>147.69999999999999</v>
      </c>
      <c r="X213">
        <v>145.5</v>
      </c>
      <c r="Y213" s="16">
        <v>9580</v>
      </c>
      <c r="Z213" s="16">
        <v>8200</v>
      </c>
    </row>
    <row r="214" spans="1:26">
      <c r="A214" t="s">
        <v>418</v>
      </c>
      <c r="C214">
        <v>3.1</v>
      </c>
      <c r="D214">
        <v>2.9</v>
      </c>
      <c r="E214">
        <v>2.7</v>
      </c>
      <c r="G214" s="16"/>
      <c r="H214">
        <v>2.7</v>
      </c>
      <c r="I214" s="16">
        <v>18000</v>
      </c>
      <c r="J214">
        <v>2.8</v>
      </c>
      <c r="K214" s="16">
        <v>20100</v>
      </c>
      <c r="L214">
        <v>3</v>
      </c>
      <c r="M214" s="16">
        <v>5000</v>
      </c>
      <c r="N214">
        <v>0.1</v>
      </c>
      <c r="O214">
        <v>3</v>
      </c>
      <c r="P214" s="16">
        <v>14000</v>
      </c>
      <c r="Q214">
        <v>3.1</v>
      </c>
      <c r="R214" s="16">
        <v>12000</v>
      </c>
      <c r="T214" s="16"/>
      <c r="U214" s="16">
        <v>28000</v>
      </c>
      <c r="V214">
        <v>2.9</v>
      </c>
      <c r="W214">
        <v>3</v>
      </c>
      <c r="X214">
        <v>2.8</v>
      </c>
      <c r="Z214" s="16"/>
    </row>
    <row r="215" spans="1:26">
      <c r="A215" t="s">
        <v>123</v>
      </c>
      <c r="C215">
        <v>12.9</v>
      </c>
      <c r="D215">
        <v>12.1</v>
      </c>
      <c r="E215">
        <v>11.3</v>
      </c>
      <c r="F215">
        <v>11.8</v>
      </c>
      <c r="G215" s="16">
        <v>530</v>
      </c>
      <c r="H215">
        <v>11.85</v>
      </c>
      <c r="I215" s="16">
        <v>450</v>
      </c>
      <c r="J215">
        <v>11.9</v>
      </c>
      <c r="K215" s="16">
        <v>30</v>
      </c>
      <c r="L215">
        <v>12</v>
      </c>
      <c r="M215" s="16">
        <v>1430</v>
      </c>
      <c r="N215">
        <v>-0.1</v>
      </c>
      <c r="O215">
        <v>12</v>
      </c>
      <c r="P215" s="16">
        <v>820</v>
      </c>
      <c r="Q215">
        <v>12.1</v>
      </c>
      <c r="R215" s="16">
        <v>12450</v>
      </c>
      <c r="S215">
        <v>12.2</v>
      </c>
      <c r="T215" s="16">
        <v>16300</v>
      </c>
      <c r="U215" s="16">
        <v>27850</v>
      </c>
      <c r="V215">
        <v>12.4</v>
      </c>
      <c r="W215">
        <v>12.4</v>
      </c>
      <c r="X215">
        <v>11.85</v>
      </c>
      <c r="Y215" s="16"/>
      <c r="Z215" s="16">
        <v>9760</v>
      </c>
    </row>
    <row r="216" spans="1:26">
      <c r="A216" t="s">
        <v>219</v>
      </c>
      <c r="C216">
        <v>2.0299999999999998</v>
      </c>
      <c r="D216">
        <v>1.9</v>
      </c>
      <c r="E216">
        <v>1.77</v>
      </c>
      <c r="F216">
        <v>1.84</v>
      </c>
      <c r="G216" s="16">
        <v>12150</v>
      </c>
      <c r="H216">
        <v>1.85</v>
      </c>
      <c r="I216" s="16">
        <v>3000</v>
      </c>
      <c r="J216">
        <v>1.86</v>
      </c>
      <c r="K216" s="16">
        <v>1010</v>
      </c>
      <c r="L216">
        <v>1.89</v>
      </c>
      <c r="M216" s="16">
        <v>250</v>
      </c>
      <c r="N216">
        <v>-0.01</v>
      </c>
      <c r="O216">
        <v>1.89</v>
      </c>
      <c r="P216" s="16">
        <v>7280</v>
      </c>
      <c r="Q216">
        <v>1.9</v>
      </c>
      <c r="R216" s="16">
        <v>33980</v>
      </c>
      <c r="S216">
        <v>1.91</v>
      </c>
      <c r="T216" s="16">
        <v>2000</v>
      </c>
      <c r="U216" s="16">
        <v>27810</v>
      </c>
      <c r="V216">
        <v>1.9</v>
      </c>
      <c r="W216">
        <v>1.9</v>
      </c>
      <c r="X216">
        <v>1.83</v>
      </c>
      <c r="Z216" s="16"/>
    </row>
    <row r="217" spans="1:26">
      <c r="A217" t="s">
        <v>1437</v>
      </c>
      <c r="C217">
        <v>56.2</v>
      </c>
      <c r="D217">
        <v>52.6</v>
      </c>
      <c r="E217">
        <v>48.95</v>
      </c>
      <c r="F217">
        <v>53.3</v>
      </c>
      <c r="G217" s="16">
        <v>210</v>
      </c>
      <c r="H217">
        <v>53.5</v>
      </c>
      <c r="I217" s="16">
        <v>2000</v>
      </c>
      <c r="J217">
        <v>54</v>
      </c>
      <c r="K217" s="16">
        <v>250</v>
      </c>
      <c r="L217">
        <v>54</v>
      </c>
      <c r="M217" s="16">
        <v>3000</v>
      </c>
      <c r="N217">
        <v>1.4</v>
      </c>
      <c r="O217">
        <v>54.4</v>
      </c>
      <c r="P217" s="16">
        <v>1950</v>
      </c>
      <c r="Q217">
        <v>54.5</v>
      </c>
      <c r="R217" s="16">
        <v>2310</v>
      </c>
      <c r="S217">
        <v>55</v>
      </c>
      <c r="T217" s="16">
        <v>2020</v>
      </c>
      <c r="U217" s="16">
        <v>27200</v>
      </c>
      <c r="V217">
        <v>53</v>
      </c>
      <c r="W217">
        <v>54.4</v>
      </c>
      <c r="X217">
        <v>53</v>
      </c>
      <c r="Y217" s="16"/>
      <c r="Z217" s="16"/>
    </row>
    <row r="218" spans="1:26">
      <c r="A218" t="s">
        <v>71</v>
      </c>
      <c r="C218">
        <v>4.03</v>
      </c>
      <c r="D218">
        <v>3.77</v>
      </c>
      <c r="E218">
        <v>3.51</v>
      </c>
      <c r="F218">
        <v>3.72</v>
      </c>
      <c r="G218" s="16">
        <v>5600</v>
      </c>
      <c r="H218">
        <v>3.73</v>
      </c>
      <c r="I218" s="16">
        <v>210</v>
      </c>
      <c r="J218">
        <v>3.74</v>
      </c>
      <c r="K218" s="16">
        <v>200</v>
      </c>
      <c r="L218">
        <v>3.8</v>
      </c>
      <c r="M218" s="16">
        <v>4000</v>
      </c>
      <c r="N218">
        <v>0.03</v>
      </c>
      <c r="O218">
        <v>3.8</v>
      </c>
      <c r="P218" s="16">
        <v>360</v>
      </c>
      <c r="Q218">
        <v>3.81</v>
      </c>
      <c r="R218" s="16">
        <v>2000</v>
      </c>
      <c r="S218">
        <v>3.82</v>
      </c>
      <c r="T218" s="16">
        <v>1290</v>
      </c>
      <c r="U218" s="16">
        <v>25610</v>
      </c>
      <c r="V218">
        <v>3.7</v>
      </c>
      <c r="W218">
        <v>3.87</v>
      </c>
      <c r="X218">
        <v>3.7</v>
      </c>
      <c r="Y218" s="16">
        <v>3000</v>
      </c>
      <c r="Z218" s="16"/>
    </row>
    <row r="219" spans="1:26">
      <c r="A219" t="s">
        <v>774</v>
      </c>
      <c r="C219">
        <v>106.1</v>
      </c>
      <c r="D219">
        <v>99.2</v>
      </c>
      <c r="E219">
        <v>92.3</v>
      </c>
      <c r="F219">
        <v>99.5</v>
      </c>
      <c r="G219" s="16">
        <v>1550</v>
      </c>
      <c r="H219">
        <v>99.6</v>
      </c>
      <c r="I219" s="16">
        <v>3040</v>
      </c>
      <c r="J219">
        <v>99.7</v>
      </c>
      <c r="K219" s="16">
        <v>3440</v>
      </c>
      <c r="L219">
        <v>99.9</v>
      </c>
      <c r="M219" s="16">
        <v>10</v>
      </c>
      <c r="N219">
        <v>0.7</v>
      </c>
      <c r="O219">
        <v>99.9</v>
      </c>
      <c r="P219" s="16">
        <v>3460</v>
      </c>
      <c r="Q219">
        <v>100</v>
      </c>
      <c r="R219" s="16">
        <v>9510</v>
      </c>
      <c r="S219">
        <v>100.3</v>
      </c>
      <c r="T219" s="16">
        <v>310</v>
      </c>
      <c r="U219" s="16">
        <v>25390</v>
      </c>
      <c r="V219">
        <v>99.2</v>
      </c>
      <c r="W219">
        <v>100.1</v>
      </c>
      <c r="X219">
        <v>99.2</v>
      </c>
      <c r="Y219" s="16">
        <v>290</v>
      </c>
      <c r="Z219" s="16">
        <v>2510</v>
      </c>
    </row>
    <row r="220" spans="1:26">
      <c r="A220" t="s">
        <v>863</v>
      </c>
      <c r="C220">
        <v>13.6</v>
      </c>
      <c r="D220">
        <v>11.9</v>
      </c>
      <c r="E220">
        <v>10.199999999999999</v>
      </c>
      <c r="F220">
        <v>12</v>
      </c>
      <c r="G220" s="16">
        <v>14100</v>
      </c>
      <c r="H220">
        <v>12.1</v>
      </c>
      <c r="I220" s="16">
        <v>7300</v>
      </c>
      <c r="J220">
        <v>12.3</v>
      </c>
      <c r="K220" s="16">
        <v>2100</v>
      </c>
      <c r="L220">
        <v>12.3</v>
      </c>
      <c r="M220" s="16">
        <v>12900</v>
      </c>
      <c r="N220">
        <v>0.4</v>
      </c>
      <c r="O220">
        <v>12.4</v>
      </c>
      <c r="P220" s="16">
        <v>10000</v>
      </c>
      <c r="Q220">
        <v>12.5</v>
      </c>
      <c r="R220" s="16">
        <v>2000</v>
      </c>
      <c r="S220">
        <v>12.7</v>
      </c>
      <c r="T220" s="16">
        <v>10000</v>
      </c>
      <c r="U220" s="16">
        <v>24800</v>
      </c>
      <c r="V220">
        <v>12</v>
      </c>
      <c r="W220">
        <v>12.3</v>
      </c>
      <c r="X220">
        <v>12</v>
      </c>
      <c r="Z220" s="16"/>
    </row>
    <row r="221" spans="1:26">
      <c r="A221" t="s">
        <v>145</v>
      </c>
      <c r="C221">
        <v>7.42</v>
      </c>
      <c r="D221">
        <v>6.94</v>
      </c>
      <c r="E221">
        <v>6.46</v>
      </c>
      <c r="F221">
        <v>6.95</v>
      </c>
      <c r="G221" s="16">
        <v>100</v>
      </c>
      <c r="H221">
        <v>6.96</v>
      </c>
      <c r="I221" s="16">
        <v>100</v>
      </c>
      <c r="J221">
        <v>6.97</v>
      </c>
      <c r="K221" s="16">
        <v>100</v>
      </c>
      <c r="L221">
        <v>6.99</v>
      </c>
      <c r="M221" s="16">
        <v>2040</v>
      </c>
      <c r="N221">
        <v>0.05</v>
      </c>
      <c r="O221">
        <v>6.99</v>
      </c>
      <c r="P221" s="16">
        <v>1730</v>
      </c>
      <c r="Q221">
        <v>7</v>
      </c>
      <c r="R221" s="16">
        <v>10450</v>
      </c>
      <c r="S221">
        <v>7.09</v>
      </c>
      <c r="T221" s="16">
        <v>110</v>
      </c>
      <c r="U221" s="16">
        <v>24160</v>
      </c>
      <c r="V221">
        <v>6.94</v>
      </c>
      <c r="W221">
        <v>6.99</v>
      </c>
      <c r="X221">
        <v>6.85</v>
      </c>
      <c r="Y221" s="16"/>
      <c r="Z221">
        <v>980</v>
      </c>
    </row>
    <row r="222" spans="1:26">
      <c r="A222" t="s">
        <v>169</v>
      </c>
      <c r="C222">
        <v>1.28</v>
      </c>
      <c r="D222">
        <v>1.2</v>
      </c>
      <c r="E222">
        <v>1.1200000000000001</v>
      </c>
      <c r="F222">
        <v>1.18</v>
      </c>
      <c r="G222" s="16">
        <v>39200</v>
      </c>
      <c r="H222">
        <v>1.19</v>
      </c>
      <c r="I222" s="16">
        <v>18290</v>
      </c>
      <c r="J222">
        <v>1.2</v>
      </c>
      <c r="K222" s="16">
        <v>7210</v>
      </c>
      <c r="L222">
        <v>1.2</v>
      </c>
      <c r="M222" s="16">
        <v>2990</v>
      </c>
      <c r="N222">
        <v>0</v>
      </c>
      <c r="O222">
        <v>1.21</v>
      </c>
      <c r="P222" s="16">
        <v>16900</v>
      </c>
      <c r="Q222">
        <v>1.22</v>
      </c>
      <c r="R222" s="16">
        <v>13840</v>
      </c>
      <c r="S222">
        <v>1.23</v>
      </c>
      <c r="T222" s="16">
        <v>28740</v>
      </c>
      <c r="U222" s="16">
        <v>24080</v>
      </c>
      <c r="V222">
        <v>1.22</v>
      </c>
      <c r="W222">
        <v>1.22</v>
      </c>
      <c r="X222">
        <v>1.19</v>
      </c>
      <c r="Y222" s="16"/>
      <c r="Z222" s="16"/>
    </row>
    <row r="223" spans="1:26">
      <c r="A223" t="s">
        <v>82</v>
      </c>
      <c r="C223">
        <v>14.2</v>
      </c>
      <c r="D223">
        <v>13.3</v>
      </c>
      <c r="E223">
        <v>12.4</v>
      </c>
      <c r="F223">
        <v>13.3</v>
      </c>
      <c r="G223" s="16">
        <v>17250</v>
      </c>
      <c r="H223">
        <v>13.35</v>
      </c>
      <c r="I223" s="16">
        <v>10000</v>
      </c>
      <c r="J223">
        <v>13.5</v>
      </c>
      <c r="K223" s="16">
        <v>1490</v>
      </c>
      <c r="L223">
        <v>13.5</v>
      </c>
      <c r="M223" s="16">
        <v>500</v>
      </c>
      <c r="N223">
        <v>0.2</v>
      </c>
      <c r="O223">
        <v>13.6</v>
      </c>
      <c r="P223" s="16">
        <v>6740</v>
      </c>
      <c r="Q223">
        <v>13.65</v>
      </c>
      <c r="R223" s="16">
        <v>3150</v>
      </c>
      <c r="S223">
        <v>13.7</v>
      </c>
      <c r="T223" s="16">
        <v>1750</v>
      </c>
      <c r="U223" s="16">
        <v>23730</v>
      </c>
      <c r="V223">
        <v>13.3</v>
      </c>
      <c r="W223">
        <v>13.5</v>
      </c>
      <c r="X223">
        <v>13.3</v>
      </c>
      <c r="Y223" s="16"/>
      <c r="Z223" s="16"/>
    </row>
    <row r="224" spans="1:26">
      <c r="A224" t="s">
        <v>137</v>
      </c>
      <c r="C224">
        <v>3.79</v>
      </c>
      <c r="D224">
        <v>3.55</v>
      </c>
      <c r="E224">
        <v>3.31</v>
      </c>
      <c r="F224">
        <v>3.42</v>
      </c>
      <c r="G224" s="16">
        <v>400</v>
      </c>
      <c r="H224">
        <v>3.45</v>
      </c>
      <c r="I224" s="16">
        <v>7410</v>
      </c>
      <c r="J224">
        <v>3.46</v>
      </c>
      <c r="K224" s="16">
        <v>100</v>
      </c>
      <c r="L224">
        <v>3.54</v>
      </c>
      <c r="M224" s="16">
        <v>1000</v>
      </c>
      <c r="N224">
        <v>-0.01</v>
      </c>
      <c r="O224">
        <v>3.54</v>
      </c>
      <c r="P224" s="16">
        <v>14520</v>
      </c>
      <c r="Q224">
        <v>3.55</v>
      </c>
      <c r="R224" s="16">
        <v>5000</v>
      </c>
      <c r="S224">
        <v>3.56</v>
      </c>
      <c r="T224" s="16">
        <v>550</v>
      </c>
      <c r="U224" s="16">
        <v>23150</v>
      </c>
      <c r="V224">
        <v>3.54</v>
      </c>
      <c r="W224">
        <v>3.54</v>
      </c>
      <c r="X224">
        <v>3.45</v>
      </c>
      <c r="Z224" s="16"/>
    </row>
    <row r="225" spans="1:26">
      <c r="A225" t="s">
        <v>800</v>
      </c>
      <c r="C225">
        <v>37</v>
      </c>
      <c r="D225">
        <v>33.700000000000003</v>
      </c>
      <c r="E225">
        <v>30.4</v>
      </c>
      <c r="F225">
        <v>33.299999999999997</v>
      </c>
      <c r="G225" s="16">
        <v>2500</v>
      </c>
      <c r="H225">
        <v>33.5</v>
      </c>
      <c r="I225" s="16">
        <v>2000</v>
      </c>
      <c r="J225">
        <v>33.700000000000003</v>
      </c>
      <c r="K225" s="16">
        <v>100</v>
      </c>
      <c r="L225">
        <v>33.799999999999997</v>
      </c>
      <c r="M225" s="16">
        <v>1000</v>
      </c>
      <c r="N225">
        <v>0.1</v>
      </c>
      <c r="O225">
        <v>33.799999999999997</v>
      </c>
      <c r="P225" s="16">
        <v>400</v>
      </c>
      <c r="Q225">
        <v>33.9</v>
      </c>
      <c r="R225" s="16">
        <v>6700</v>
      </c>
      <c r="S225">
        <v>34</v>
      </c>
      <c r="T225" s="16">
        <v>10200</v>
      </c>
      <c r="U225" s="16">
        <v>23000</v>
      </c>
      <c r="V225">
        <v>33.6</v>
      </c>
      <c r="W225">
        <v>33.9</v>
      </c>
      <c r="X225">
        <v>33.6</v>
      </c>
      <c r="Y225" s="16"/>
      <c r="Z225" s="16">
        <v>15000</v>
      </c>
    </row>
    <row r="226" spans="1:26">
      <c r="A226" t="s">
        <v>1434</v>
      </c>
      <c r="C226">
        <v>14.35</v>
      </c>
      <c r="D226">
        <v>13.45</v>
      </c>
      <c r="E226">
        <v>12.55</v>
      </c>
      <c r="F226">
        <v>13.2</v>
      </c>
      <c r="G226" s="16">
        <v>7020</v>
      </c>
      <c r="H226">
        <v>13.25</v>
      </c>
      <c r="I226" s="16">
        <v>1400</v>
      </c>
      <c r="J226">
        <v>13.3</v>
      </c>
      <c r="K226" s="16">
        <v>410</v>
      </c>
      <c r="L226">
        <v>13.3</v>
      </c>
      <c r="M226" s="16">
        <v>3000</v>
      </c>
      <c r="N226">
        <v>-0.15</v>
      </c>
      <c r="O226">
        <v>13.5</v>
      </c>
      <c r="P226" s="16">
        <v>400</v>
      </c>
      <c r="Q226">
        <v>13.55</v>
      </c>
      <c r="R226" s="16">
        <v>3920</v>
      </c>
      <c r="S226">
        <v>13.6</v>
      </c>
      <c r="T226" s="16">
        <v>3720</v>
      </c>
      <c r="U226" s="16">
        <v>22920</v>
      </c>
      <c r="V226">
        <v>13.45</v>
      </c>
      <c r="W226">
        <v>13.7</v>
      </c>
      <c r="X226">
        <v>13.3</v>
      </c>
      <c r="Y226" s="16"/>
      <c r="Z226" s="16"/>
    </row>
    <row r="227" spans="1:26">
      <c r="A227" t="s">
        <v>461</v>
      </c>
      <c r="C227">
        <v>6.7</v>
      </c>
      <c r="D227">
        <v>6.1</v>
      </c>
      <c r="E227">
        <v>5.5</v>
      </c>
      <c r="F227">
        <v>5.9</v>
      </c>
      <c r="G227" s="16">
        <v>11200</v>
      </c>
      <c r="H227">
        <v>6</v>
      </c>
      <c r="I227" s="16">
        <v>28400</v>
      </c>
      <c r="J227">
        <v>6.1</v>
      </c>
      <c r="K227" s="16">
        <v>11800</v>
      </c>
      <c r="L227">
        <v>6.2</v>
      </c>
      <c r="M227" s="16">
        <v>2800</v>
      </c>
      <c r="N227">
        <v>0.1</v>
      </c>
      <c r="O227">
        <v>6.3</v>
      </c>
      <c r="P227" s="16">
        <v>14400</v>
      </c>
      <c r="Q227">
        <v>6.4</v>
      </c>
      <c r="R227" s="16">
        <v>13200</v>
      </c>
      <c r="S227">
        <v>6.5</v>
      </c>
      <c r="T227" s="16">
        <v>5000</v>
      </c>
      <c r="U227" s="16">
        <v>22900</v>
      </c>
      <c r="V227">
        <v>6.1</v>
      </c>
      <c r="W227">
        <v>6.2</v>
      </c>
      <c r="X227">
        <v>6.1</v>
      </c>
      <c r="Y227" s="16"/>
      <c r="Z227" s="16"/>
    </row>
    <row r="228" spans="1:26">
      <c r="A228" t="s">
        <v>1553</v>
      </c>
      <c r="C228">
        <v>67.3</v>
      </c>
      <c r="D228">
        <v>62.9</v>
      </c>
      <c r="E228">
        <v>58.5</v>
      </c>
      <c r="F228">
        <v>62.2</v>
      </c>
      <c r="G228" s="16">
        <v>10</v>
      </c>
      <c r="H228">
        <v>62.4</v>
      </c>
      <c r="I228" s="16">
        <v>1850</v>
      </c>
      <c r="J228">
        <v>62.5</v>
      </c>
      <c r="K228" s="16">
        <v>280</v>
      </c>
      <c r="L228">
        <v>62.7</v>
      </c>
      <c r="M228" s="16">
        <v>250</v>
      </c>
      <c r="N228">
        <v>-0.2</v>
      </c>
      <c r="O228">
        <v>62.7</v>
      </c>
      <c r="P228" s="16">
        <v>2160</v>
      </c>
      <c r="Q228">
        <v>63</v>
      </c>
      <c r="R228" s="16">
        <v>2730</v>
      </c>
      <c r="S228">
        <v>63.1</v>
      </c>
      <c r="T228" s="16">
        <v>100</v>
      </c>
      <c r="U228" s="16">
        <v>22380</v>
      </c>
      <c r="V228">
        <v>63</v>
      </c>
      <c r="W228">
        <v>63.2</v>
      </c>
      <c r="X228">
        <v>62.5</v>
      </c>
      <c r="Y228" s="16"/>
      <c r="Z228" s="16">
        <v>1630</v>
      </c>
    </row>
    <row r="229" spans="1:26">
      <c r="A229" t="s">
        <v>623</v>
      </c>
      <c r="C229">
        <v>9.14</v>
      </c>
      <c r="D229">
        <v>8.5500000000000007</v>
      </c>
      <c r="E229">
        <v>7.96</v>
      </c>
      <c r="F229">
        <v>8.51</v>
      </c>
      <c r="G229" s="16">
        <v>3200</v>
      </c>
      <c r="H229">
        <v>8.52</v>
      </c>
      <c r="I229" s="16">
        <v>600</v>
      </c>
      <c r="J229">
        <v>8.5500000000000007</v>
      </c>
      <c r="K229" s="16">
        <v>340</v>
      </c>
      <c r="L229">
        <v>8.5500000000000007</v>
      </c>
      <c r="M229" s="16">
        <v>2660</v>
      </c>
      <c r="N229">
        <v>0</v>
      </c>
      <c r="O229">
        <v>8.58</v>
      </c>
      <c r="P229" s="16">
        <v>3510</v>
      </c>
      <c r="Q229">
        <v>8.6</v>
      </c>
      <c r="R229" s="16">
        <v>4550</v>
      </c>
      <c r="S229">
        <v>8.6199999999999992</v>
      </c>
      <c r="T229" s="16">
        <v>3200</v>
      </c>
      <c r="U229" s="16">
        <v>22250</v>
      </c>
      <c r="V229">
        <v>8.5299999999999994</v>
      </c>
      <c r="W229">
        <v>8.58</v>
      </c>
      <c r="X229">
        <v>8.5</v>
      </c>
      <c r="Y229" s="16"/>
    </row>
    <row r="230" spans="1:26">
      <c r="A230" t="s">
        <v>63</v>
      </c>
      <c r="C230">
        <v>12.65</v>
      </c>
      <c r="D230">
        <v>11.85</v>
      </c>
      <c r="E230">
        <v>11.05</v>
      </c>
      <c r="F230">
        <v>11.65</v>
      </c>
      <c r="G230" s="16">
        <v>500</v>
      </c>
      <c r="H230">
        <v>11.7</v>
      </c>
      <c r="I230" s="16">
        <v>2850</v>
      </c>
      <c r="J230">
        <v>11.8</v>
      </c>
      <c r="K230" s="16">
        <v>500</v>
      </c>
      <c r="L230">
        <v>11.7</v>
      </c>
      <c r="M230" s="16">
        <v>500</v>
      </c>
      <c r="N230">
        <v>-0.15</v>
      </c>
      <c r="O230">
        <v>11.95</v>
      </c>
      <c r="P230" s="16">
        <v>15020</v>
      </c>
      <c r="Q230">
        <v>12</v>
      </c>
      <c r="R230" s="16">
        <v>11380</v>
      </c>
      <c r="S230">
        <v>12.1</v>
      </c>
      <c r="T230" s="16">
        <v>150</v>
      </c>
      <c r="U230" s="16">
        <v>22020</v>
      </c>
      <c r="V230">
        <v>11.7</v>
      </c>
      <c r="W230">
        <v>11.95</v>
      </c>
      <c r="X230">
        <v>11.7</v>
      </c>
      <c r="Y230" s="16"/>
      <c r="Z230" s="16"/>
    </row>
    <row r="231" spans="1:26">
      <c r="A231" t="s">
        <v>89</v>
      </c>
      <c r="C231">
        <v>2.61</v>
      </c>
      <c r="D231">
        <v>2.44</v>
      </c>
      <c r="E231">
        <v>2.27</v>
      </c>
      <c r="F231">
        <v>2.35</v>
      </c>
      <c r="G231" s="16">
        <v>4730</v>
      </c>
      <c r="H231">
        <v>2.36</v>
      </c>
      <c r="I231" s="16">
        <v>2400</v>
      </c>
      <c r="J231">
        <v>2.37</v>
      </c>
      <c r="K231" s="16">
        <v>1000</v>
      </c>
      <c r="L231">
        <v>2.35</v>
      </c>
      <c r="M231" s="16">
        <v>6000</v>
      </c>
      <c r="N231">
        <v>-0.09</v>
      </c>
      <c r="O231">
        <v>2.44</v>
      </c>
      <c r="P231" s="16">
        <v>100</v>
      </c>
      <c r="Q231">
        <v>2.4500000000000002</v>
      </c>
      <c r="R231" s="16">
        <v>160</v>
      </c>
      <c r="S231">
        <v>2.46</v>
      </c>
      <c r="T231" s="16">
        <v>100</v>
      </c>
      <c r="U231" s="16">
        <v>21970</v>
      </c>
      <c r="V231">
        <v>2.5</v>
      </c>
      <c r="W231">
        <v>2.5</v>
      </c>
      <c r="X231">
        <v>2.35</v>
      </c>
      <c r="Y231" s="16"/>
      <c r="Z231" s="16"/>
    </row>
    <row r="232" spans="1:26">
      <c r="A232" t="s">
        <v>113</v>
      </c>
      <c r="C232">
        <v>17.5</v>
      </c>
      <c r="D232">
        <v>16.399999999999999</v>
      </c>
      <c r="E232">
        <v>15.3</v>
      </c>
      <c r="F232">
        <v>16</v>
      </c>
      <c r="G232" s="16">
        <v>11300</v>
      </c>
      <c r="H232">
        <v>16.100000000000001</v>
      </c>
      <c r="I232" s="16">
        <v>4940</v>
      </c>
      <c r="J232">
        <v>16.2</v>
      </c>
      <c r="K232" s="16">
        <v>3010</v>
      </c>
      <c r="L232">
        <v>16.3</v>
      </c>
      <c r="M232" s="16">
        <v>2390</v>
      </c>
      <c r="N232">
        <v>-0.1</v>
      </c>
      <c r="O232">
        <v>16.3</v>
      </c>
      <c r="P232" s="16">
        <v>510</v>
      </c>
      <c r="Q232">
        <v>16.399999999999999</v>
      </c>
      <c r="R232" s="16">
        <v>9820</v>
      </c>
      <c r="S232">
        <v>16.5</v>
      </c>
      <c r="T232" s="16">
        <v>4200</v>
      </c>
      <c r="U232" s="16">
        <v>21330</v>
      </c>
      <c r="V232">
        <v>16.3</v>
      </c>
      <c r="W232">
        <v>16.600000000000001</v>
      </c>
      <c r="X232">
        <v>16</v>
      </c>
      <c r="Y232" s="16"/>
      <c r="Z232" s="16"/>
    </row>
    <row r="233" spans="1:26">
      <c r="A233" t="s">
        <v>1633</v>
      </c>
      <c r="C233">
        <v>79.099999999999994</v>
      </c>
      <c r="D233">
        <v>74</v>
      </c>
      <c r="E233">
        <v>68.900000000000006</v>
      </c>
      <c r="F233">
        <v>71</v>
      </c>
      <c r="G233" s="16">
        <v>2200</v>
      </c>
      <c r="H233">
        <v>72</v>
      </c>
      <c r="I233" s="16">
        <v>5590</v>
      </c>
      <c r="J233">
        <v>72.5</v>
      </c>
      <c r="K233" s="16">
        <v>100</v>
      </c>
      <c r="L233">
        <v>72</v>
      </c>
      <c r="M233" s="16">
        <v>2500</v>
      </c>
      <c r="N233">
        <v>-2</v>
      </c>
      <c r="O233">
        <v>73</v>
      </c>
      <c r="P233" s="16">
        <v>1500</v>
      </c>
      <c r="Q233">
        <v>73.400000000000006</v>
      </c>
      <c r="R233" s="16">
        <v>10</v>
      </c>
      <c r="S233">
        <v>73.5</v>
      </c>
      <c r="T233" s="16">
        <v>100</v>
      </c>
      <c r="U233" s="16">
        <v>21210</v>
      </c>
      <c r="V233">
        <v>70</v>
      </c>
      <c r="W233">
        <v>78</v>
      </c>
      <c r="X233">
        <v>70</v>
      </c>
      <c r="Y233" s="16">
        <v>20420</v>
      </c>
      <c r="Z233" s="16"/>
    </row>
    <row r="234" spans="1:26">
      <c r="A234" t="s">
        <v>88</v>
      </c>
      <c r="C234">
        <v>15.3</v>
      </c>
      <c r="D234">
        <v>14.3</v>
      </c>
      <c r="E234">
        <v>13.3</v>
      </c>
      <c r="F234">
        <v>13.65</v>
      </c>
      <c r="G234" s="16">
        <v>40</v>
      </c>
      <c r="H234">
        <v>13.7</v>
      </c>
      <c r="I234" s="16">
        <v>1600</v>
      </c>
      <c r="J234">
        <v>13.8</v>
      </c>
      <c r="K234" s="16">
        <v>1280</v>
      </c>
      <c r="L234">
        <v>14</v>
      </c>
      <c r="M234" s="16">
        <v>50</v>
      </c>
      <c r="N234">
        <v>-0.3</v>
      </c>
      <c r="O234">
        <v>14.2</v>
      </c>
      <c r="P234" s="16">
        <v>9890</v>
      </c>
      <c r="Q234">
        <v>14.3</v>
      </c>
      <c r="R234" s="16">
        <v>4320</v>
      </c>
      <c r="S234">
        <v>14.45</v>
      </c>
      <c r="T234" s="16">
        <v>200</v>
      </c>
      <c r="U234" s="16">
        <v>20960</v>
      </c>
      <c r="V234">
        <v>14.3</v>
      </c>
      <c r="W234">
        <v>14.3</v>
      </c>
      <c r="X234">
        <v>14</v>
      </c>
      <c r="Y234" s="16">
        <v>2360</v>
      </c>
      <c r="Z234" s="16"/>
    </row>
    <row r="235" spans="1:26">
      <c r="A235" t="s">
        <v>1449</v>
      </c>
      <c r="C235">
        <v>43.8</v>
      </c>
      <c r="D235">
        <v>38.1</v>
      </c>
      <c r="E235">
        <v>32.4</v>
      </c>
      <c r="F235">
        <v>37.5</v>
      </c>
      <c r="G235" s="16">
        <v>700</v>
      </c>
      <c r="H235">
        <v>38</v>
      </c>
      <c r="I235" s="16">
        <v>2700</v>
      </c>
      <c r="J235">
        <v>38.200000000000003</v>
      </c>
      <c r="K235" s="16">
        <v>200</v>
      </c>
      <c r="L235">
        <v>38.6</v>
      </c>
      <c r="M235" s="16">
        <v>100</v>
      </c>
      <c r="N235">
        <v>0.5</v>
      </c>
      <c r="O235">
        <v>38.6</v>
      </c>
      <c r="P235" s="16">
        <v>1900</v>
      </c>
      <c r="Q235">
        <v>38.799999999999997</v>
      </c>
      <c r="R235" s="16">
        <v>1400</v>
      </c>
      <c r="S235">
        <v>38.9</v>
      </c>
      <c r="T235" s="16">
        <v>1700</v>
      </c>
      <c r="U235" s="16">
        <v>20900</v>
      </c>
      <c r="V235">
        <v>38.6</v>
      </c>
      <c r="W235">
        <v>38.6</v>
      </c>
      <c r="X235">
        <v>37.5</v>
      </c>
      <c r="Y235" s="16">
        <v>20000</v>
      </c>
      <c r="Z235" s="16">
        <v>1100</v>
      </c>
    </row>
    <row r="236" spans="1:26">
      <c r="A236" t="s">
        <v>1198</v>
      </c>
      <c r="C236">
        <v>41.9</v>
      </c>
      <c r="D236">
        <v>39.200000000000003</v>
      </c>
      <c r="E236">
        <v>36.5</v>
      </c>
      <c r="F236">
        <v>38.950000000000003</v>
      </c>
      <c r="G236" s="16">
        <v>10</v>
      </c>
      <c r="H236">
        <v>39</v>
      </c>
      <c r="I236" s="16">
        <v>3530</v>
      </c>
      <c r="J236">
        <v>39.049999999999997</v>
      </c>
      <c r="K236" s="16">
        <v>30</v>
      </c>
      <c r="L236">
        <v>39.049999999999997</v>
      </c>
      <c r="M236" s="16">
        <v>500</v>
      </c>
      <c r="N236">
        <v>-0.15</v>
      </c>
      <c r="O236">
        <v>39.200000000000003</v>
      </c>
      <c r="P236" s="16">
        <v>480</v>
      </c>
      <c r="Q236">
        <v>39.299999999999997</v>
      </c>
      <c r="R236" s="16">
        <v>100</v>
      </c>
      <c r="S236">
        <v>39.4</v>
      </c>
      <c r="T236" s="16">
        <v>4450</v>
      </c>
      <c r="U236" s="16">
        <v>20830</v>
      </c>
      <c r="V236">
        <v>41</v>
      </c>
      <c r="W236">
        <v>41</v>
      </c>
      <c r="X236">
        <v>38.700000000000003</v>
      </c>
      <c r="Y236" s="16"/>
      <c r="Z236" s="16"/>
    </row>
    <row r="237" spans="1:26">
      <c r="A237" t="s">
        <v>188</v>
      </c>
      <c r="C237">
        <v>27.65</v>
      </c>
      <c r="D237">
        <v>25.85</v>
      </c>
      <c r="E237">
        <v>24.05</v>
      </c>
      <c r="F237">
        <v>25.6</v>
      </c>
      <c r="G237" s="16">
        <v>15230</v>
      </c>
      <c r="H237">
        <v>25.65</v>
      </c>
      <c r="I237" s="16">
        <v>500</v>
      </c>
      <c r="J237">
        <v>25.7</v>
      </c>
      <c r="K237" s="16">
        <v>300</v>
      </c>
      <c r="L237">
        <v>25.9</v>
      </c>
      <c r="M237" s="16">
        <v>430</v>
      </c>
      <c r="N237">
        <v>0.05</v>
      </c>
      <c r="O237">
        <v>25.9</v>
      </c>
      <c r="P237" s="16">
        <v>4660</v>
      </c>
      <c r="Q237">
        <v>26</v>
      </c>
      <c r="R237" s="16">
        <v>1260</v>
      </c>
      <c r="S237">
        <v>26.1</v>
      </c>
      <c r="T237" s="16">
        <v>29830</v>
      </c>
      <c r="U237" s="16">
        <v>20810</v>
      </c>
      <c r="V237">
        <v>26.1</v>
      </c>
      <c r="W237">
        <v>26.1</v>
      </c>
      <c r="X237">
        <v>25.6</v>
      </c>
      <c r="Y237" s="16">
        <v>10</v>
      </c>
      <c r="Z237" s="16">
        <v>8000</v>
      </c>
    </row>
    <row r="238" spans="1:26">
      <c r="A238" t="s">
        <v>890</v>
      </c>
      <c r="C238">
        <v>9.3000000000000007</v>
      </c>
      <c r="D238">
        <v>8.1</v>
      </c>
      <c r="E238">
        <v>6.9</v>
      </c>
      <c r="F238">
        <v>7.2</v>
      </c>
      <c r="G238" s="16">
        <v>3600</v>
      </c>
      <c r="H238">
        <v>7.3</v>
      </c>
      <c r="I238" s="16">
        <v>3000</v>
      </c>
      <c r="J238">
        <v>8</v>
      </c>
      <c r="K238" s="16">
        <v>4000</v>
      </c>
      <c r="L238">
        <v>7.2</v>
      </c>
      <c r="M238" s="16">
        <v>2600</v>
      </c>
      <c r="N238">
        <v>-0.9</v>
      </c>
      <c r="O238">
        <v>8.9</v>
      </c>
      <c r="P238" s="16">
        <v>5000</v>
      </c>
      <c r="Q238">
        <v>9</v>
      </c>
      <c r="R238" s="16">
        <v>4400</v>
      </c>
      <c r="S238">
        <v>9.3000000000000007</v>
      </c>
      <c r="T238" s="16">
        <v>3200</v>
      </c>
      <c r="U238" s="16">
        <v>20600</v>
      </c>
      <c r="V238">
        <v>7.2</v>
      </c>
      <c r="W238">
        <v>7.3</v>
      </c>
      <c r="X238">
        <v>7.2</v>
      </c>
      <c r="Y238" s="16"/>
      <c r="Z238" s="16"/>
    </row>
    <row r="239" spans="1:26">
      <c r="A239" t="s">
        <v>368</v>
      </c>
      <c r="C239">
        <v>4.4000000000000004</v>
      </c>
      <c r="D239">
        <v>4</v>
      </c>
      <c r="E239">
        <v>3.6</v>
      </c>
      <c r="F239">
        <v>3.7</v>
      </c>
      <c r="G239" s="16">
        <v>20000</v>
      </c>
      <c r="H239">
        <v>3.8</v>
      </c>
      <c r="I239" s="16">
        <v>28500</v>
      </c>
      <c r="J239">
        <v>3.9</v>
      </c>
      <c r="K239" s="16">
        <v>20500</v>
      </c>
      <c r="L239">
        <v>4</v>
      </c>
      <c r="M239" s="16">
        <v>2000</v>
      </c>
      <c r="N239">
        <v>0</v>
      </c>
      <c r="O239">
        <v>4</v>
      </c>
      <c r="P239" s="16">
        <v>5700</v>
      </c>
      <c r="Q239">
        <v>4.0999999999999996</v>
      </c>
      <c r="R239" s="16">
        <v>22100</v>
      </c>
      <c r="S239">
        <v>4.2</v>
      </c>
      <c r="T239" s="16">
        <v>6100</v>
      </c>
      <c r="U239" s="16">
        <v>19700</v>
      </c>
      <c r="V239">
        <v>4</v>
      </c>
      <c r="W239">
        <v>4</v>
      </c>
      <c r="X239">
        <v>4</v>
      </c>
      <c r="Y239" s="16"/>
      <c r="Z239" s="16"/>
    </row>
    <row r="240" spans="1:26">
      <c r="A240" t="s">
        <v>1433</v>
      </c>
      <c r="C240">
        <v>1.1000000000000001</v>
      </c>
      <c r="D240">
        <v>1</v>
      </c>
      <c r="E240">
        <v>0.9</v>
      </c>
      <c r="G240" s="16"/>
      <c r="H240">
        <v>0.9</v>
      </c>
      <c r="I240" s="16">
        <v>224300</v>
      </c>
      <c r="J240">
        <v>1</v>
      </c>
      <c r="K240" s="16">
        <v>39100</v>
      </c>
      <c r="L240">
        <v>1</v>
      </c>
      <c r="M240" s="16">
        <v>2000</v>
      </c>
      <c r="N240">
        <v>0</v>
      </c>
      <c r="O240">
        <v>1.1000000000000001</v>
      </c>
      <c r="P240" s="16">
        <v>461500</v>
      </c>
      <c r="R240" s="16"/>
      <c r="T240" s="16"/>
      <c r="U240" s="16">
        <v>19100</v>
      </c>
      <c r="V240">
        <v>1.1000000000000001</v>
      </c>
      <c r="W240">
        <v>1.1000000000000001</v>
      </c>
      <c r="X240">
        <v>1</v>
      </c>
      <c r="Z240" s="16"/>
    </row>
    <row r="241" spans="1:26">
      <c r="A241" t="s">
        <v>707</v>
      </c>
      <c r="C241">
        <v>33.15</v>
      </c>
      <c r="D241">
        <v>31</v>
      </c>
      <c r="E241">
        <v>28.85</v>
      </c>
      <c r="F241">
        <v>31.5</v>
      </c>
      <c r="G241" s="16">
        <v>800</v>
      </c>
      <c r="H241">
        <v>31.6</v>
      </c>
      <c r="I241" s="16">
        <v>120</v>
      </c>
      <c r="J241">
        <v>31.65</v>
      </c>
      <c r="K241" s="16">
        <v>40</v>
      </c>
      <c r="L241">
        <v>32.799999999999997</v>
      </c>
      <c r="M241" s="16">
        <v>950</v>
      </c>
      <c r="N241">
        <v>1.8</v>
      </c>
      <c r="O241">
        <v>32.799999999999997</v>
      </c>
      <c r="P241" s="16">
        <v>230</v>
      </c>
      <c r="Q241">
        <v>32.85</v>
      </c>
      <c r="R241" s="16">
        <v>1110</v>
      </c>
      <c r="S241">
        <v>32.9</v>
      </c>
      <c r="T241" s="16">
        <v>1410</v>
      </c>
      <c r="U241" s="16">
        <v>18900</v>
      </c>
      <c r="V241">
        <v>31.7</v>
      </c>
      <c r="W241">
        <v>33</v>
      </c>
      <c r="X241">
        <v>30.5</v>
      </c>
      <c r="Y241" s="16"/>
      <c r="Z241" s="16"/>
    </row>
    <row r="242" spans="1:26">
      <c r="A242" t="s">
        <v>1690</v>
      </c>
      <c r="C242">
        <v>18.2</v>
      </c>
      <c r="D242">
        <v>15.9</v>
      </c>
      <c r="E242">
        <v>13.6</v>
      </c>
      <c r="F242">
        <v>15.3</v>
      </c>
      <c r="G242" s="16">
        <v>2400</v>
      </c>
      <c r="H242">
        <v>15.8</v>
      </c>
      <c r="I242" s="16">
        <v>5200</v>
      </c>
      <c r="J242">
        <v>15.9</v>
      </c>
      <c r="K242" s="16">
        <v>4200</v>
      </c>
      <c r="L242">
        <v>16.100000000000001</v>
      </c>
      <c r="M242" s="16">
        <v>5000</v>
      </c>
      <c r="N242">
        <v>0.2</v>
      </c>
      <c r="O242">
        <v>16.100000000000001</v>
      </c>
      <c r="P242" s="16">
        <v>100</v>
      </c>
      <c r="Q242">
        <v>16.2</v>
      </c>
      <c r="R242" s="16">
        <v>1000</v>
      </c>
      <c r="S242">
        <v>16.5</v>
      </c>
      <c r="T242" s="16">
        <v>1000</v>
      </c>
      <c r="U242" s="16">
        <v>18800</v>
      </c>
      <c r="V242">
        <v>16</v>
      </c>
      <c r="W242">
        <v>16.5</v>
      </c>
      <c r="X242">
        <v>15.9</v>
      </c>
      <c r="Y242" s="16">
        <v>1800</v>
      </c>
      <c r="Z242" s="16"/>
    </row>
    <row r="243" spans="1:26">
      <c r="A243" t="s">
        <v>1352</v>
      </c>
      <c r="C243">
        <v>15.7</v>
      </c>
      <c r="D243">
        <v>13.7</v>
      </c>
      <c r="E243">
        <v>11.7</v>
      </c>
      <c r="F243">
        <v>13.5</v>
      </c>
      <c r="G243" s="16">
        <v>5600</v>
      </c>
      <c r="H243">
        <v>13.6</v>
      </c>
      <c r="I243" s="16">
        <v>6400</v>
      </c>
      <c r="J243">
        <v>13.7</v>
      </c>
      <c r="K243" s="16">
        <v>2800</v>
      </c>
      <c r="L243">
        <v>13.8</v>
      </c>
      <c r="M243" s="16">
        <v>5000</v>
      </c>
      <c r="N243">
        <v>0.1</v>
      </c>
      <c r="O243">
        <v>13.9</v>
      </c>
      <c r="P243" s="16">
        <v>8500</v>
      </c>
      <c r="Q243">
        <v>14</v>
      </c>
      <c r="R243" s="16">
        <v>2000</v>
      </c>
      <c r="S243">
        <v>14.3</v>
      </c>
      <c r="T243" s="16">
        <v>5900</v>
      </c>
      <c r="U243" s="16">
        <v>18400</v>
      </c>
      <c r="V243">
        <v>13.7</v>
      </c>
      <c r="W243">
        <v>13.8</v>
      </c>
      <c r="X243">
        <v>13.7</v>
      </c>
      <c r="Y243" s="16"/>
    </row>
    <row r="244" spans="1:26">
      <c r="A244" t="s">
        <v>492</v>
      </c>
      <c r="C244">
        <v>123.2</v>
      </c>
      <c r="D244">
        <v>112</v>
      </c>
      <c r="E244">
        <v>100.8</v>
      </c>
      <c r="F244">
        <v>109</v>
      </c>
      <c r="G244" s="16">
        <v>3500</v>
      </c>
      <c r="H244">
        <v>109.1</v>
      </c>
      <c r="I244" s="16">
        <v>600</v>
      </c>
      <c r="J244">
        <v>109.2</v>
      </c>
      <c r="K244" s="16">
        <v>400</v>
      </c>
      <c r="L244">
        <v>109.5</v>
      </c>
      <c r="M244" s="16">
        <v>1400</v>
      </c>
      <c r="N244">
        <v>-2.5</v>
      </c>
      <c r="O244">
        <v>110</v>
      </c>
      <c r="P244" s="16">
        <v>1700</v>
      </c>
      <c r="Q244">
        <v>110.5</v>
      </c>
      <c r="R244" s="16">
        <v>400</v>
      </c>
      <c r="S244">
        <v>111</v>
      </c>
      <c r="T244" s="16">
        <v>800</v>
      </c>
      <c r="U244" s="16">
        <v>18000</v>
      </c>
      <c r="V244">
        <v>112</v>
      </c>
      <c r="W244">
        <v>112.2</v>
      </c>
      <c r="X244">
        <v>109.2</v>
      </c>
      <c r="Y244" s="16"/>
      <c r="Z244" s="16">
        <v>2600</v>
      </c>
    </row>
    <row r="245" spans="1:26">
      <c r="A245" t="s">
        <v>238</v>
      </c>
      <c r="C245">
        <v>1.74</v>
      </c>
      <c r="D245">
        <v>1.63</v>
      </c>
      <c r="E245">
        <v>1.52</v>
      </c>
      <c r="F245">
        <v>1.58</v>
      </c>
      <c r="G245" s="16">
        <v>11300</v>
      </c>
      <c r="H245">
        <v>1.59</v>
      </c>
      <c r="I245" s="16">
        <v>1820</v>
      </c>
      <c r="J245">
        <v>1.6</v>
      </c>
      <c r="K245" s="16">
        <v>1100</v>
      </c>
      <c r="L245">
        <v>1.61</v>
      </c>
      <c r="M245" s="16">
        <v>900</v>
      </c>
      <c r="N245">
        <v>-0.02</v>
      </c>
      <c r="O245">
        <v>1.61</v>
      </c>
      <c r="P245" s="16">
        <v>1800</v>
      </c>
      <c r="Q245">
        <v>1.62</v>
      </c>
      <c r="R245" s="16">
        <v>30830</v>
      </c>
      <c r="S245">
        <v>1.63</v>
      </c>
      <c r="T245" s="16">
        <v>15040</v>
      </c>
      <c r="U245" s="16">
        <v>17300</v>
      </c>
      <c r="V245">
        <v>1.62</v>
      </c>
      <c r="W245">
        <v>1.62</v>
      </c>
      <c r="X245">
        <v>1.6</v>
      </c>
      <c r="Y245" s="16"/>
      <c r="Z245" s="16"/>
    </row>
    <row r="246" spans="1:26">
      <c r="A246" t="s">
        <v>307</v>
      </c>
      <c r="C246">
        <v>15.1</v>
      </c>
      <c r="D246">
        <v>13.8</v>
      </c>
      <c r="E246">
        <v>12.5</v>
      </c>
      <c r="F246">
        <v>12.6</v>
      </c>
      <c r="G246" s="16">
        <v>2000</v>
      </c>
      <c r="H246">
        <v>13</v>
      </c>
      <c r="I246" s="16">
        <v>100</v>
      </c>
      <c r="J246">
        <v>13.1</v>
      </c>
      <c r="K246" s="16">
        <v>300</v>
      </c>
      <c r="L246">
        <v>13.8</v>
      </c>
      <c r="M246" s="16">
        <v>1000</v>
      </c>
      <c r="N246">
        <v>0</v>
      </c>
      <c r="O246">
        <v>13.8</v>
      </c>
      <c r="P246" s="16">
        <v>5000</v>
      </c>
      <c r="Q246">
        <v>13.9</v>
      </c>
      <c r="R246" s="16">
        <v>100</v>
      </c>
      <c r="S246">
        <v>14</v>
      </c>
      <c r="T246" s="16">
        <v>1000</v>
      </c>
      <c r="U246" s="16">
        <v>17000</v>
      </c>
      <c r="V246">
        <v>13.5</v>
      </c>
      <c r="W246">
        <v>13.9</v>
      </c>
      <c r="X246">
        <v>13.5</v>
      </c>
      <c r="Y246" s="16"/>
      <c r="Z246" s="16">
        <v>5900</v>
      </c>
    </row>
    <row r="247" spans="1:26">
      <c r="A247" t="s">
        <v>100</v>
      </c>
      <c r="C247">
        <v>17.5</v>
      </c>
      <c r="D247">
        <v>16.399999999999999</v>
      </c>
      <c r="E247">
        <v>15.3</v>
      </c>
      <c r="F247">
        <v>16.3</v>
      </c>
      <c r="G247" s="16">
        <v>490</v>
      </c>
      <c r="H247">
        <v>16.350000000000001</v>
      </c>
      <c r="I247" s="16">
        <v>700</v>
      </c>
      <c r="J247">
        <v>16.5</v>
      </c>
      <c r="K247" s="16">
        <v>1660</v>
      </c>
      <c r="L247">
        <v>16.5</v>
      </c>
      <c r="M247" s="16">
        <v>1340</v>
      </c>
      <c r="N247">
        <v>0.1</v>
      </c>
      <c r="O247">
        <v>16.600000000000001</v>
      </c>
      <c r="P247" s="16">
        <v>1200</v>
      </c>
      <c r="Q247">
        <v>16.649999999999999</v>
      </c>
      <c r="R247" s="16">
        <v>2000</v>
      </c>
      <c r="S247">
        <v>16.7</v>
      </c>
      <c r="T247" s="16">
        <v>5300</v>
      </c>
      <c r="U247" s="16">
        <v>16640</v>
      </c>
      <c r="V247">
        <v>16.2</v>
      </c>
      <c r="W247">
        <v>16.899999999999999</v>
      </c>
      <c r="X247">
        <v>16.2</v>
      </c>
      <c r="Y247" s="16"/>
      <c r="Z247" s="16"/>
    </row>
    <row r="248" spans="1:26">
      <c r="A248" t="s">
        <v>326</v>
      </c>
      <c r="C248">
        <v>11</v>
      </c>
      <c r="D248">
        <v>10</v>
      </c>
      <c r="E248">
        <v>9</v>
      </c>
      <c r="F248">
        <v>9.1999999999999993</v>
      </c>
      <c r="G248" s="16">
        <v>900</v>
      </c>
      <c r="H248">
        <v>9.6999999999999993</v>
      </c>
      <c r="I248" s="16">
        <v>700</v>
      </c>
      <c r="J248">
        <v>9.8000000000000007</v>
      </c>
      <c r="K248" s="16">
        <v>200</v>
      </c>
      <c r="L248">
        <v>10</v>
      </c>
      <c r="M248" s="16">
        <v>100</v>
      </c>
      <c r="N248">
        <v>0</v>
      </c>
      <c r="O248">
        <v>10</v>
      </c>
      <c r="P248" s="16">
        <v>6000</v>
      </c>
      <c r="Q248">
        <v>10.1</v>
      </c>
      <c r="R248" s="16">
        <v>5200</v>
      </c>
      <c r="S248">
        <v>10.199999999999999</v>
      </c>
      <c r="T248" s="16">
        <v>7800</v>
      </c>
      <c r="U248" s="16">
        <v>16600</v>
      </c>
      <c r="V248">
        <v>10</v>
      </c>
      <c r="W248">
        <v>10.199999999999999</v>
      </c>
      <c r="X248">
        <v>10</v>
      </c>
      <c r="Y248" s="16"/>
      <c r="Z248" s="16"/>
    </row>
    <row r="249" spans="1:26">
      <c r="A249" t="s">
        <v>372</v>
      </c>
      <c r="C249">
        <v>4</v>
      </c>
      <c r="D249">
        <v>3.7</v>
      </c>
      <c r="E249">
        <v>3.4</v>
      </c>
      <c r="F249">
        <v>3.4</v>
      </c>
      <c r="G249" s="16">
        <v>500</v>
      </c>
      <c r="H249">
        <v>3.5</v>
      </c>
      <c r="I249" s="16">
        <v>600</v>
      </c>
      <c r="J249">
        <v>3.6</v>
      </c>
      <c r="K249" s="16">
        <v>200</v>
      </c>
      <c r="L249">
        <v>3.6</v>
      </c>
      <c r="M249" s="16">
        <v>100</v>
      </c>
      <c r="N249">
        <v>-0.1</v>
      </c>
      <c r="O249">
        <v>3.8</v>
      </c>
      <c r="P249" s="16">
        <v>500</v>
      </c>
      <c r="Q249">
        <v>4</v>
      </c>
      <c r="R249" s="16">
        <v>1900</v>
      </c>
      <c r="T249" s="16"/>
      <c r="U249" s="16">
        <v>16100</v>
      </c>
      <c r="V249">
        <v>3.7</v>
      </c>
      <c r="W249">
        <v>3.7</v>
      </c>
      <c r="X249">
        <v>3.6</v>
      </c>
      <c r="Z249" s="16"/>
    </row>
    <row r="250" spans="1:26">
      <c r="A250" t="s">
        <v>400</v>
      </c>
      <c r="C250">
        <v>17.3</v>
      </c>
      <c r="D250">
        <v>15.8</v>
      </c>
      <c r="E250">
        <v>14.3</v>
      </c>
      <c r="F250">
        <v>15.4</v>
      </c>
      <c r="G250" s="16">
        <v>3800</v>
      </c>
      <c r="H250">
        <v>15.5</v>
      </c>
      <c r="I250" s="16">
        <v>11800</v>
      </c>
      <c r="J250">
        <v>15.6</v>
      </c>
      <c r="K250" s="16">
        <v>2900</v>
      </c>
      <c r="L250">
        <v>15.7</v>
      </c>
      <c r="M250" s="16">
        <v>100</v>
      </c>
      <c r="N250">
        <v>-0.1</v>
      </c>
      <c r="O250">
        <v>15.7</v>
      </c>
      <c r="P250" s="16">
        <v>500</v>
      </c>
      <c r="Q250">
        <v>15.8</v>
      </c>
      <c r="R250" s="16">
        <v>7000</v>
      </c>
      <c r="S250">
        <v>15.9</v>
      </c>
      <c r="T250" s="16">
        <v>6700</v>
      </c>
      <c r="U250" s="16">
        <v>15600</v>
      </c>
      <c r="V250">
        <v>15.8</v>
      </c>
      <c r="W250">
        <v>15.9</v>
      </c>
      <c r="X250">
        <v>15.6</v>
      </c>
    </row>
    <row r="251" spans="1:26">
      <c r="A251" t="s">
        <v>124</v>
      </c>
      <c r="C251">
        <v>12.7</v>
      </c>
      <c r="D251">
        <v>11.9</v>
      </c>
      <c r="E251">
        <v>11.1</v>
      </c>
      <c r="F251">
        <v>11.7</v>
      </c>
      <c r="G251" s="16">
        <v>8010</v>
      </c>
      <c r="H251">
        <v>11.75</v>
      </c>
      <c r="I251" s="16">
        <v>5500</v>
      </c>
      <c r="J251">
        <v>11.8</v>
      </c>
      <c r="K251" s="16">
        <v>2900</v>
      </c>
      <c r="L251">
        <v>11.85</v>
      </c>
      <c r="M251" s="16">
        <v>70</v>
      </c>
      <c r="N251">
        <v>-0.05</v>
      </c>
      <c r="O251">
        <v>11.9</v>
      </c>
      <c r="P251" s="16">
        <v>4920</v>
      </c>
      <c r="Q251">
        <v>12</v>
      </c>
      <c r="R251" s="16">
        <v>2000</v>
      </c>
      <c r="S251">
        <v>12.15</v>
      </c>
      <c r="T251" s="16">
        <v>1000</v>
      </c>
      <c r="U251" s="16">
        <v>15370</v>
      </c>
      <c r="V251">
        <v>11.9</v>
      </c>
      <c r="W251">
        <v>11.9</v>
      </c>
      <c r="X251">
        <v>11.8</v>
      </c>
      <c r="Z251" s="16">
        <v>570</v>
      </c>
    </row>
    <row r="252" spans="1:26">
      <c r="A252" t="s">
        <v>815</v>
      </c>
      <c r="C252">
        <v>7.38</v>
      </c>
      <c r="D252">
        <v>6.9</v>
      </c>
      <c r="E252">
        <v>6.42</v>
      </c>
      <c r="F252">
        <v>6.8</v>
      </c>
      <c r="G252" s="16">
        <v>2000</v>
      </c>
      <c r="H252">
        <v>6.9</v>
      </c>
      <c r="I252" s="16">
        <v>2300</v>
      </c>
      <c r="J252">
        <v>6.95</v>
      </c>
      <c r="K252" s="16">
        <v>500</v>
      </c>
      <c r="L252">
        <v>7</v>
      </c>
      <c r="M252" s="16">
        <v>110</v>
      </c>
      <c r="N252">
        <v>0.1</v>
      </c>
      <c r="O252">
        <v>7</v>
      </c>
      <c r="P252" s="16">
        <v>790</v>
      </c>
      <c r="Q252">
        <v>7.05</v>
      </c>
      <c r="R252" s="16">
        <v>2600</v>
      </c>
      <c r="S252">
        <v>7.1</v>
      </c>
      <c r="T252" s="16">
        <v>16090</v>
      </c>
      <c r="U252" s="16">
        <v>15360</v>
      </c>
      <c r="V252">
        <v>6.9</v>
      </c>
      <c r="W252">
        <v>7</v>
      </c>
      <c r="X252">
        <v>6.9</v>
      </c>
      <c r="Y252" s="16"/>
      <c r="Z252" s="16"/>
    </row>
    <row r="253" spans="1:26">
      <c r="A253" t="s">
        <v>606</v>
      </c>
      <c r="C253">
        <v>11</v>
      </c>
      <c r="D253">
        <v>10</v>
      </c>
      <c r="E253">
        <v>9</v>
      </c>
      <c r="F253">
        <v>9.6999999999999993</v>
      </c>
      <c r="G253" s="16">
        <v>3200</v>
      </c>
      <c r="H253">
        <v>9.8000000000000007</v>
      </c>
      <c r="I253" s="16">
        <v>11100</v>
      </c>
      <c r="J253">
        <v>9.9</v>
      </c>
      <c r="K253" s="16">
        <v>2400</v>
      </c>
      <c r="L253">
        <v>9.9</v>
      </c>
      <c r="M253" s="16">
        <v>7600</v>
      </c>
      <c r="N253">
        <v>-0.1</v>
      </c>
      <c r="O253">
        <v>10</v>
      </c>
      <c r="P253" s="16">
        <v>19100</v>
      </c>
      <c r="Q253">
        <v>10.1</v>
      </c>
      <c r="R253" s="16">
        <v>7000</v>
      </c>
      <c r="S253">
        <v>10.199999999999999</v>
      </c>
      <c r="T253" s="16">
        <v>7500</v>
      </c>
      <c r="U253" s="16">
        <v>15300</v>
      </c>
      <c r="V253">
        <v>10</v>
      </c>
      <c r="W253">
        <v>10</v>
      </c>
      <c r="X253">
        <v>9.9</v>
      </c>
      <c r="Y253" s="16"/>
      <c r="Z253" s="16"/>
    </row>
    <row r="254" spans="1:26">
      <c r="A254" t="s">
        <v>66</v>
      </c>
      <c r="C254">
        <v>79.099999999999994</v>
      </c>
      <c r="D254">
        <v>74</v>
      </c>
      <c r="E254">
        <v>68.900000000000006</v>
      </c>
      <c r="F254">
        <v>73.7</v>
      </c>
      <c r="G254" s="16">
        <v>110</v>
      </c>
      <c r="H254">
        <v>73.8</v>
      </c>
      <c r="I254" s="16">
        <v>10</v>
      </c>
      <c r="J254">
        <v>73.900000000000006</v>
      </c>
      <c r="K254" s="16">
        <v>980</v>
      </c>
      <c r="L254">
        <v>73.900000000000006</v>
      </c>
      <c r="M254" s="16">
        <v>300</v>
      </c>
      <c r="N254">
        <v>-0.1</v>
      </c>
      <c r="O254">
        <v>74</v>
      </c>
      <c r="P254" s="16">
        <v>6260</v>
      </c>
      <c r="Q254">
        <v>74.2</v>
      </c>
      <c r="R254" s="16">
        <v>2130</v>
      </c>
      <c r="S254">
        <v>74.400000000000006</v>
      </c>
      <c r="T254" s="16">
        <v>600</v>
      </c>
      <c r="U254" s="16">
        <v>15290</v>
      </c>
      <c r="V254">
        <v>75</v>
      </c>
      <c r="W254">
        <v>75</v>
      </c>
      <c r="X254">
        <v>73.3</v>
      </c>
      <c r="Y254" s="16">
        <v>1640</v>
      </c>
      <c r="Z254" s="16"/>
    </row>
    <row r="255" spans="1:26">
      <c r="A255" t="s">
        <v>629</v>
      </c>
      <c r="C255">
        <v>3.4</v>
      </c>
      <c r="D255">
        <v>3.18</v>
      </c>
      <c r="E255">
        <v>2.96</v>
      </c>
      <c r="G255" s="16"/>
      <c r="I255" s="16"/>
      <c r="J255">
        <v>2.96</v>
      </c>
      <c r="K255" s="16">
        <v>2050</v>
      </c>
      <c r="L255">
        <v>2.96</v>
      </c>
      <c r="M255" s="16">
        <v>5000</v>
      </c>
      <c r="N255">
        <v>-0.22</v>
      </c>
      <c r="O255">
        <v>3.1</v>
      </c>
      <c r="P255" s="16">
        <v>4800</v>
      </c>
      <c r="Q255">
        <v>3.18</v>
      </c>
      <c r="R255" s="16">
        <v>780</v>
      </c>
      <c r="S255">
        <v>3.38</v>
      </c>
      <c r="T255" s="16">
        <v>10</v>
      </c>
      <c r="U255" s="16">
        <v>15010</v>
      </c>
      <c r="V255">
        <v>2.96</v>
      </c>
      <c r="W255">
        <v>3.18</v>
      </c>
      <c r="X255">
        <v>2.96</v>
      </c>
      <c r="Y255" s="16"/>
      <c r="Z255" s="16"/>
    </row>
    <row r="256" spans="1:26">
      <c r="A256" t="s">
        <v>618</v>
      </c>
      <c r="C256">
        <v>15.1</v>
      </c>
      <c r="D256">
        <v>14.15</v>
      </c>
      <c r="E256">
        <v>13.2</v>
      </c>
      <c r="F256">
        <v>13.95</v>
      </c>
      <c r="G256" s="16">
        <v>1880</v>
      </c>
      <c r="H256">
        <v>14</v>
      </c>
      <c r="I256" s="16">
        <v>24250</v>
      </c>
      <c r="J256">
        <v>14.05</v>
      </c>
      <c r="K256" s="16">
        <v>1000</v>
      </c>
      <c r="L256">
        <v>14.1</v>
      </c>
      <c r="M256" s="16">
        <v>10000</v>
      </c>
      <c r="N256">
        <v>-0.05</v>
      </c>
      <c r="O256">
        <v>14.1</v>
      </c>
      <c r="P256" s="16">
        <v>140</v>
      </c>
      <c r="Q256">
        <v>14.15</v>
      </c>
      <c r="R256" s="16">
        <v>740</v>
      </c>
      <c r="S256">
        <v>14.2</v>
      </c>
      <c r="T256" s="16">
        <v>17780</v>
      </c>
      <c r="U256" s="16">
        <v>14090</v>
      </c>
      <c r="V256">
        <v>14.1</v>
      </c>
      <c r="W256">
        <v>14.1</v>
      </c>
      <c r="X256">
        <v>14</v>
      </c>
      <c r="Y256" s="16"/>
    </row>
    <row r="257" spans="1:26">
      <c r="A257" t="s">
        <v>1689</v>
      </c>
      <c r="C257">
        <v>14.7</v>
      </c>
      <c r="D257">
        <v>13.4</v>
      </c>
      <c r="E257">
        <v>12.1</v>
      </c>
      <c r="F257">
        <v>13.3</v>
      </c>
      <c r="G257" s="16">
        <v>2000</v>
      </c>
      <c r="H257">
        <v>13.4</v>
      </c>
      <c r="I257" s="16">
        <v>1500</v>
      </c>
      <c r="J257">
        <v>13.5</v>
      </c>
      <c r="K257" s="16">
        <v>900</v>
      </c>
      <c r="L257">
        <v>13.6</v>
      </c>
      <c r="M257" s="16">
        <v>500</v>
      </c>
      <c r="N257">
        <v>0.2</v>
      </c>
      <c r="O257">
        <v>13.7</v>
      </c>
      <c r="P257" s="16">
        <v>4600</v>
      </c>
      <c r="Q257">
        <v>13.8</v>
      </c>
      <c r="R257" s="16">
        <v>3600</v>
      </c>
      <c r="S257">
        <v>13.9</v>
      </c>
      <c r="T257" s="16">
        <v>3000</v>
      </c>
      <c r="U257" s="16">
        <v>13700</v>
      </c>
      <c r="V257">
        <v>13.5</v>
      </c>
      <c r="W257">
        <v>13.8</v>
      </c>
      <c r="X257">
        <v>13.5</v>
      </c>
      <c r="Y257" s="16"/>
      <c r="Z257" s="16"/>
    </row>
    <row r="258" spans="1:26">
      <c r="A258" t="s">
        <v>454</v>
      </c>
      <c r="C258">
        <v>7.08</v>
      </c>
      <c r="D258">
        <v>6.62</v>
      </c>
      <c r="E258">
        <v>6.16</v>
      </c>
      <c r="F258">
        <v>6.21</v>
      </c>
      <c r="G258" s="16">
        <v>4230</v>
      </c>
      <c r="H258">
        <v>6.22</v>
      </c>
      <c r="I258" s="16">
        <v>2200</v>
      </c>
      <c r="J258">
        <v>6.23</v>
      </c>
      <c r="K258" s="16">
        <v>1060</v>
      </c>
      <c r="L258">
        <v>6.21</v>
      </c>
      <c r="M258" s="16">
        <v>1480</v>
      </c>
      <c r="N258">
        <v>-0.41</v>
      </c>
      <c r="O258">
        <v>6.78</v>
      </c>
      <c r="P258" s="16">
        <v>230</v>
      </c>
      <c r="Q258">
        <v>6.79</v>
      </c>
      <c r="R258" s="16">
        <v>6700</v>
      </c>
      <c r="S258">
        <v>6.8</v>
      </c>
      <c r="T258" s="16">
        <v>2690</v>
      </c>
      <c r="U258" s="16">
        <v>13510</v>
      </c>
      <c r="V258">
        <v>6.38</v>
      </c>
      <c r="W258">
        <v>6.8</v>
      </c>
      <c r="X258">
        <v>6.21</v>
      </c>
    </row>
    <row r="259" spans="1:26">
      <c r="A259" t="s">
        <v>775</v>
      </c>
      <c r="C259">
        <v>41.3</v>
      </c>
      <c r="D259">
        <v>38.6</v>
      </c>
      <c r="E259">
        <v>35.9</v>
      </c>
      <c r="F259">
        <v>38.5</v>
      </c>
      <c r="G259" s="16">
        <v>900</v>
      </c>
      <c r="H259">
        <v>38.6</v>
      </c>
      <c r="I259" s="16">
        <v>950</v>
      </c>
      <c r="J259">
        <v>38.700000000000003</v>
      </c>
      <c r="K259" s="16">
        <v>2210</v>
      </c>
      <c r="L259">
        <v>38.799999999999997</v>
      </c>
      <c r="M259" s="16">
        <v>130</v>
      </c>
      <c r="N259">
        <v>0.2</v>
      </c>
      <c r="O259">
        <v>38.799999999999997</v>
      </c>
      <c r="P259" s="16">
        <v>3470</v>
      </c>
      <c r="Q259">
        <v>38.9</v>
      </c>
      <c r="R259" s="16">
        <v>14860</v>
      </c>
      <c r="S259">
        <v>39</v>
      </c>
      <c r="T259" s="16">
        <v>7590</v>
      </c>
      <c r="U259" s="16">
        <v>13380</v>
      </c>
      <c r="V259">
        <v>38.700000000000003</v>
      </c>
      <c r="W259">
        <v>38.9</v>
      </c>
      <c r="X259">
        <v>38.6</v>
      </c>
      <c r="Y259" s="16">
        <v>2270</v>
      </c>
      <c r="Z259" s="16"/>
    </row>
    <row r="260" spans="1:26">
      <c r="A260" t="s">
        <v>132</v>
      </c>
      <c r="C260">
        <v>54.5</v>
      </c>
      <c r="D260">
        <v>51</v>
      </c>
      <c r="E260">
        <v>47.45</v>
      </c>
      <c r="F260">
        <v>47.5</v>
      </c>
      <c r="G260" s="16">
        <v>400</v>
      </c>
      <c r="H260">
        <v>49.4</v>
      </c>
      <c r="I260" s="16">
        <v>180</v>
      </c>
      <c r="J260">
        <v>50</v>
      </c>
      <c r="K260" s="16">
        <v>540</v>
      </c>
      <c r="L260">
        <v>50</v>
      </c>
      <c r="M260" s="16">
        <v>60</v>
      </c>
      <c r="N260">
        <v>-1</v>
      </c>
      <c r="O260">
        <v>51</v>
      </c>
      <c r="P260" s="16">
        <v>430</v>
      </c>
      <c r="Q260">
        <v>51.5</v>
      </c>
      <c r="R260" s="16">
        <v>90</v>
      </c>
      <c r="S260">
        <v>51.6</v>
      </c>
      <c r="T260" s="16">
        <v>100</v>
      </c>
      <c r="U260" s="16">
        <v>13350</v>
      </c>
      <c r="V260">
        <v>51.9</v>
      </c>
      <c r="W260">
        <v>51.9</v>
      </c>
      <c r="X260">
        <v>50</v>
      </c>
      <c r="Y260" s="16">
        <v>20</v>
      </c>
      <c r="Z260" s="16"/>
    </row>
    <row r="261" spans="1:26">
      <c r="A261" t="s">
        <v>181</v>
      </c>
      <c r="C261">
        <v>9.09</v>
      </c>
      <c r="D261">
        <v>8.5</v>
      </c>
      <c r="E261">
        <v>7.91</v>
      </c>
      <c r="F261">
        <v>8.11</v>
      </c>
      <c r="G261" s="16">
        <v>1000</v>
      </c>
      <c r="H261">
        <v>8.1199999999999992</v>
      </c>
      <c r="I261" s="16">
        <v>880</v>
      </c>
      <c r="J261">
        <v>8.1300000000000008</v>
      </c>
      <c r="K261" s="16">
        <v>500</v>
      </c>
      <c r="L261">
        <v>8.35</v>
      </c>
      <c r="M261" s="16">
        <v>250</v>
      </c>
      <c r="N261">
        <v>-0.15</v>
      </c>
      <c r="O261">
        <v>8.4</v>
      </c>
      <c r="P261" s="16">
        <v>100</v>
      </c>
      <c r="Q261">
        <v>8.5</v>
      </c>
      <c r="R261" s="16">
        <v>130</v>
      </c>
      <c r="S261">
        <v>8.99</v>
      </c>
      <c r="T261" s="16">
        <v>990</v>
      </c>
      <c r="U261" s="16">
        <v>13300</v>
      </c>
      <c r="V261">
        <v>8.11</v>
      </c>
      <c r="W261">
        <v>8.35</v>
      </c>
      <c r="X261">
        <v>8.11</v>
      </c>
      <c r="Y261" s="16"/>
      <c r="Z261" s="16"/>
    </row>
    <row r="262" spans="1:26">
      <c r="A262" t="s">
        <v>726</v>
      </c>
      <c r="C262">
        <v>35.299999999999997</v>
      </c>
      <c r="D262">
        <v>33</v>
      </c>
      <c r="E262">
        <v>30.7</v>
      </c>
      <c r="F262">
        <v>33.15</v>
      </c>
      <c r="G262" s="16">
        <v>30</v>
      </c>
      <c r="H262">
        <v>33.200000000000003</v>
      </c>
      <c r="I262" s="16">
        <v>2380</v>
      </c>
      <c r="J262">
        <v>33.299999999999997</v>
      </c>
      <c r="K262" s="16">
        <v>100</v>
      </c>
      <c r="L262">
        <v>33.450000000000003</v>
      </c>
      <c r="M262" s="16">
        <v>40</v>
      </c>
      <c r="N262">
        <v>0.45</v>
      </c>
      <c r="O262">
        <v>33.4</v>
      </c>
      <c r="P262" s="16">
        <v>4160</v>
      </c>
      <c r="Q262">
        <v>33.549999999999997</v>
      </c>
      <c r="R262" s="16">
        <v>200</v>
      </c>
      <c r="S262">
        <v>33.65</v>
      </c>
      <c r="T262" s="16">
        <v>120</v>
      </c>
      <c r="U262" s="16">
        <v>13050</v>
      </c>
      <c r="V262">
        <v>34.4</v>
      </c>
      <c r="W262">
        <v>34.4</v>
      </c>
      <c r="X262">
        <v>33.200000000000003</v>
      </c>
      <c r="Y262" s="16"/>
      <c r="Z262" s="16"/>
    </row>
    <row r="263" spans="1:26">
      <c r="A263" t="s">
        <v>427</v>
      </c>
      <c r="C263">
        <v>24.8</v>
      </c>
      <c r="D263">
        <v>22.6</v>
      </c>
      <c r="E263">
        <v>20.399999999999999</v>
      </c>
      <c r="F263">
        <v>22</v>
      </c>
      <c r="G263" s="16">
        <v>3000</v>
      </c>
      <c r="H263">
        <v>22.1</v>
      </c>
      <c r="I263" s="16">
        <v>200</v>
      </c>
      <c r="J263">
        <v>22.2</v>
      </c>
      <c r="K263" s="16">
        <v>2000</v>
      </c>
      <c r="L263">
        <v>22.8</v>
      </c>
      <c r="M263" s="16">
        <v>5000</v>
      </c>
      <c r="N263">
        <v>0.2</v>
      </c>
      <c r="O263">
        <v>22.8</v>
      </c>
      <c r="P263" s="16">
        <v>700</v>
      </c>
      <c r="Q263">
        <v>22.9</v>
      </c>
      <c r="R263" s="16">
        <v>2700</v>
      </c>
      <c r="S263">
        <v>23</v>
      </c>
      <c r="T263" s="16">
        <v>2100</v>
      </c>
      <c r="U263" s="16">
        <v>13000</v>
      </c>
      <c r="V263">
        <v>22.7</v>
      </c>
      <c r="W263">
        <v>22.9</v>
      </c>
      <c r="X263">
        <v>22.7</v>
      </c>
      <c r="Y263" s="16"/>
      <c r="Z263" s="16"/>
    </row>
    <row r="264" spans="1:26">
      <c r="A264" t="s">
        <v>1709</v>
      </c>
      <c r="C264">
        <v>27.8</v>
      </c>
      <c r="D264">
        <v>24.2</v>
      </c>
      <c r="E264">
        <v>20.6</v>
      </c>
      <c r="G264" s="16"/>
      <c r="H264">
        <v>20.6</v>
      </c>
      <c r="I264" s="16">
        <v>1000</v>
      </c>
      <c r="J264">
        <v>23</v>
      </c>
      <c r="K264" s="16">
        <v>1000</v>
      </c>
      <c r="L264">
        <v>26.7</v>
      </c>
      <c r="M264" s="16">
        <v>12600</v>
      </c>
      <c r="N264">
        <v>2.5</v>
      </c>
      <c r="O264">
        <v>26.8</v>
      </c>
      <c r="P264" s="16">
        <v>300</v>
      </c>
      <c r="Q264">
        <v>27.5</v>
      </c>
      <c r="R264" s="16">
        <v>2000</v>
      </c>
      <c r="T264" s="16"/>
      <c r="U264" s="16">
        <v>12800</v>
      </c>
      <c r="V264">
        <v>25.8</v>
      </c>
      <c r="W264">
        <v>26.7</v>
      </c>
      <c r="X264">
        <v>25.8</v>
      </c>
      <c r="Y264" s="16"/>
      <c r="Z264" s="16"/>
    </row>
    <row r="265" spans="1:26">
      <c r="A265" t="s">
        <v>649</v>
      </c>
      <c r="C265">
        <v>18.5</v>
      </c>
      <c r="D265">
        <v>17.3</v>
      </c>
      <c r="E265">
        <v>16.100000000000001</v>
      </c>
      <c r="F265">
        <v>17.100000000000001</v>
      </c>
      <c r="G265" s="16">
        <v>1300</v>
      </c>
      <c r="H265">
        <v>17.2</v>
      </c>
      <c r="I265" s="16">
        <v>12200</v>
      </c>
      <c r="J265">
        <v>17.3</v>
      </c>
      <c r="K265" s="16">
        <v>3880</v>
      </c>
      <c r="L265">
        <v>17.3</v>
      </c>
      <c r="M265" s="16">
        <v>1120</v>
      </c>
      <c r="N265">
        <v>0</v>
      </c>
      <c r="O265">
        <v>17.350000000000001</v>
      </c>
      <c r="P265" s="16">
        <v>1990</v>
      </c>
      <c r="Q265">
        <v>17.399999999999999</v>
      </c>
      <c r="R265" s="16">
        <v>5000</v>
      </c>
      <c r="S265">
        <v>17.5</v>
      </c>
      <c r="T265" s="16">
        <v>11050</v>
      </c>
      <c r="U265" s="16">
        <v>12320</v>
      </c>
      <c r="V265">
        <v>17.3</v>
      </c>
      <c r="W265">
        <v>17.350000000000001</v>
      </c>
      <c r="X265">
        <v>17.3</v>
      </c>
      <c r="Y265" s="16"/>
      <c r="Z265" s="16"/>
    </row>
    <row r="266" spans="1:26">
      <c r="A266" t="s">
        <v>718</v>
      </c>
      <c r="C266">
        <v>5.9</v>
      </c>
      <c r="D266">
        <v>5.4</v>
      </c>
      <c r="E266">
        <v>4.9000000000000004</v>
      </c>
      <c r="F266">
        <v>4.9000000000000004</v>
      </c>
      <c r="G266" s="16">
        <v>13300</v>
      </c>
      <c r="H266">
        <v>5</v>
      </c>
      <c r="I266" s="16">
        <v>10300</v>
      </c>
      <c r="J266">
        <v>5.2</v>
      </c>
      <c r="K266" s="16">
        <v>300</v>
      </c>
      <c r="L266">
        <v>5.3</v>
      </c>
      <c r="M266" s="16">
        <v>200</v>
      </c>
      <c r="N266">
        <v>-0.1</v>
      </c>
      <c r="O266">
        <v>5.3</v>
      </c>
      <c r="P266" s="16">
        <v>100</v>
      </c>
      <c r="Q266">
        <v>5.4</v>
      </c>
      <c r="R266" s="16">
        <v>400</v>
      </c>
      <c r="S266">
        <v>5.5</v>
      </c>
      <c r="T266" s="16">
        <v>500</v>
      </c>
      <c r="U266" s="16">
        <v>12300</v>
      </c>
      <c r="V266">
        <v>4.9000000000000004</v>
      </c>
      <c r="W266">
        <v>5.3</v>
      </c>
      <c r="X266">
        <v>4.9000000000000004</v>
      </c>
      <c r="Y266" s="16"/>
    </row>
    <row r="267" spans="1:26">
      <c r="A267" t="s">
        <v>756</v>
      </c>
      <c r="C267">
        <v>31.35</v>
      </c>
      <c r="D267">
        <v>29.3</v>
      </c>
      <c r="E267">
        <v>27.25</v>
      </c>
      <c r="F267">
        <v>28.4</v>
      </c>
      <c r="G267" s="16">
        <v>200</v>
      </c>
      <c r="H267">
        <v>28.5</v>
      </c>
      <c r="I267" s="16">
        <v>780</v>
      </c>
      <c r="J267">
        <v>29</v>
      </c>
      <c r="K267" s="16">
        <v>10</v>
      </c>
      <c r="L267">
        <v>29</v>
      </c>
      <c r="M267" s="16">
        <v>900</v>
      </c>
      <c r="N267">
        <v>-0.3</v>
      </c>
      <c r="O267">
        <v>29.3</v>
      </c>
      <c r="P267" s="16">
        <v>3310</v>
      </c>
      <c r="Q267">
        <v>29.5</v>
      </c>
      <c r="R267" s="16">
        <v>230</v>
      </c>
      <c r="S267">
        <v>29.85</v>
      </c>
      <c r="T267" s="16">
        <v>310</v>
      </c>
      <c r="U267" s="16">
        <v>12280</v>
      </c>
      <c r="V267">
        <v>29.3</v>
      </c>
      <c r="W267">
        <v>29.3</v>
      </c>
      <c r="X267">
        <v>28.9</v>
      </c>
      <c r="Z267" s="16"/>
    </row>
    <row r="268" spans="1:26">
      <c r="A268" t="s">
        <v>868</v>
      </c>
      <c r="C268">
        <v>2.1</v>
      </c>
      <c r="D268">
        <v>1.9</v>
      </c>
      <c r="E268">
        <v>1.7</v>
      </c>
      <c r="G268" s="16"/>
      <c r="H268">
        <v>1.7</v>
      </c>
      <c r="I268" s="16">
        <v>460300</v>
      </c>
      <c r="J268">
        <v>1.8</v>
      </c>
      <c r="K268" s="16">
        <v>183400</v>
      </c>
      <c r="L268">
        <v>1.9</v>
      </c>
      <c r="M268" s="16">
        <v>1000</v>
      </c>
      <c r="N268">
        <v>0</v>
      </c>
      <c r="O268">
        <v>1.9</v>
      </c>
      <c r="P268" s="16">
        <v>80700</v>
      </c>
      <c r="Q268">
        <v>2</v>
      </c>
      <c r="R268" s="16">
        <v>219100</v>
      </c>
      <c r="S268">
        <v>2.1</v>
      </c>
      <c r="T268" s="16">
        <v>430000</v>
      </c>
      <c r="U268" s="16">
        <v>12100</v>
      </c>
      <c r="V268">
        <v>1.9</v>
      </c>
      <c r="W268">
        <v>1.9</v>
      </c>
      <c r="X268">
        <v>1.8</v>
      </c>
      <c r="Z268" s="16"/>
    </row>
    <row r="269" spans="1:26">
      <c r="A269" t="s">
        <v>373</v>
      </c>
      <c r="C269">
        <v>2.2000000000000002</v>
      </c>
      <c r="D269">
        <v>2</v>
      </c>
      <c r="E269">
        <v>1.8</v>
      </c>
      <c r="G269" s="16"/>
      <c r="H269">
        <v>2.1</v>
      </c>
      <c r="I269" s="16">
        <v>10000</v>
      </c>
      <c r="J269">
        <v>2.2000000000000002</v>
      </c>
      <c r="K269" s="16">
        <v>71300</v>
      </c>
      <c r="L269">
        <v>2.2000000000000002</v>
      </c>
      <c r="M269" s="16">
        <v>10000</v>
      </c>
      <c r="N269">
        <v>0.2</v>
      </c>
      <c r="P269" s="16"/>
      <c r="R269" s="16"/>
      <c r="T269" s="16"/>
      <c r="U269" s="16">
        <v>11900</v>
      </c>
      <c r="V269">
        <v>2.2000000000000002</v>
      </c>
      <c r="W269">
        <v>2.2000000000000002</v>
      </c>
      <c r="X269">
        <v>2.2000000000000002</v>
      </c>
      <c r="Z269" s="16"/>
    </row>
    <row r="270" spans="1:26">
      <c r="A270" t="s">
        <v>1146</v>
      </c>
      <c r="C270">
        <v>18.399999999999999</v>
      </c>
      <c r="D270">
        <v>16</v>
      </c>
      <c r="E270">
        <v>13.6</v>
      </c>
      <c r="F270">
        <v>15.7</v>
      </c>
      <c r="G270" s="16">
        <v>1000</v>
      </c>
      <c r="H270">
        <v>15.9</v>
      </c>
      <c r="I270" s="16">
        <v>5000</v>
      </c>
      <c r="J270">
        <v>16</v>
      </c>
      <c r="K270" s="16">
        <v>1000</v>
      </c>
      <c r="L270">
        <v>16</v>
      </c>
      <c r="M270" s="16">
        <v>600</v>
      </c>
      <c r="N270">
        <v>0</v>
      </c>
      <c r="O270">
        <v>16.2</v>
      </c>
      <c r="P270" s="16">
        <v>100</v>
      </c>
      <c r="Q270">
        <v>16.3</v>
      </c>
      <c r="R270" s="16">
        <v>2000</v>
      </c>
      <c r="S270">
        <v>16.399999999999999</v>
      </c>
      <c r="T270" s="16">
        <v>100</v>
      </c>
      <c r="U270" s="16">
        <v>11500</v>
      </c>
      <c r="V270">
        <v>16</v>
      </c>
      <c r="W270">
        <v>16</v>
      </c>
      <c r="X270">
        <v>16</v>
      </c>
      <c r="Y270" s="16"/>
      <c r="Z270" s="16"/>
    </row>
    <row r="271" spans="1:26">
      <c r="A271" t="s">
        <v>68</v>
      </c>
      <c r="C271">
        <v>28</v>
      </c>
      <c r="D271">
        <v>26.2</v>
      </c>
      <c r="E271">
        <v>24.4</v>
      </c>
      <c r="F271">
        <v>26.15</v>
      </c>
      <c r="G271" s="16">
        <v>50</v>
      </c>
      <c r="H271">
        <v>26.2</v>
      </c>
      <c r="I271" s="16">
        <v>150</v>
      </c>
      <c r="J271">
        <v>26.3</v>
      </c>
      <c r="K271" s="16">
        <v>310</v>
      </c>
      <c r="L271">
        <v>26.4</v>
      </c>
      <c r="M271" s="16">
        <v>40</v>
      </c>
      <c r="N271">
        <v>0.2</v>
      </c>
      <c r="O271">
        <v>26.4</v>
      </c>
      <c r="P271" s="16">
        <v>1480</v>
      </c>
      <c r="Q271">
        <v>26.5</v>
      </c>
      <c r="R271" s="16">
        <v>7860</v>
      </c>
      <c r="S271">
        <v>26.55</v>
      </c>
      <c r="T271" s="16">
        <v>180</v>
      </c>
      <c r="U271" s="16">
        <v>11410</v>
      </c>
      <c r="V271">
        <v>26.4</v>
      </c>
      <c r="W271">
        <v>26.5</v>
      </c>
      <c r="X271">
        <v>26</v>
      </c>
      <c r="Y271" s="16">
        <v>7350</v>
      </c>
      <c r="Z271" s="16"/>
    </row>
    <row r="272" spans="1:26">
      <c r="A272" t="s">
        <v>385</v>
      </c>
      <c r="C272">
        <v>15.2</v>
      </c>
      <c r="D272">
        <v>13.9</v>
      </c>
      <c r="E272">
        <v>12.6</v>
      </c>
      <c r="F272">
        <v>13.7</v>
      </c>
      <c r="G272" s="16">
        <v>14800</v>
      </c>
      <c r="H272">
        <v>13.8</v>
      </c>
      <c r="I272" s="16">
        <v>6700</v>
      </c>
      <c r="J272">
        <v>13.9</v>
      </c>
      <c r="K272" s="16">
        <v>500</v>
      </c>
      <c r="L272">
        <v>14</v>
      </c>
      <c r="M272" s="16">
        <v>500</v>
      </c>
      <c r="N272">
        <v>0.1</v>
      </c>
      <c r="O272">
        <v>14</v>
      </c>
      <c r="P272" s="16">
        <v>3400</v>
      </c>
      <c r="Q272">
        <v>14.1</v>
      </c>
      <c r="R272" s="16">
        <v>3500</v>
      </c>
      <c r="S272">
        <v>14.2</v>
      </c>
      <c r="T272" s="16">
        <v>4000</v>
      </c>
      <c r="U272" s="16">
        <v>11400</v>
      </c>
      <c r="V272">
        <v>13.8</v>
      </c>
      <c r="W272">
        <v>14</v>
      </c>
      <c r="X272">
        <v>13.8</v>
      </c>
      <c r="Y272" s="16"/>
      <c r="Z272" s="16"/>
    </row>
    <row r="273" spans="1:26">
      <c r="A273" t="s">
        <v>110</v>
      </c>
      <c r="C273">
        <v>3.98</v>
      </c>
      <c r="D273">
        <v>3.72</v>
      </c>
      <c r="E273">
        <v>3.46</v>
      </c>
      <c r="F273">
        <v>3.65</v>
      </c>
      <c r="G273" s="16">
        <v>14000</v>
      </c>
      <c r="H273">
        <v>3.67</v>
      </c>
      <c r="I273" s="16">
        <v>1020</v>
      </c>
      <c r="J273">
        <v>3.68</v>
      </c>
      <c r="K273" s="16">
        <v>51000</v>
      </c>
      <c r="L273">
        <v>3.71</v>
      </c>
      <c r="M273" s="16">
        <v>500</v>
      </c>
      <c r="N273">
        <v>-0.01</v>
      </c>
      <c r="O273">
        <v>3.72</v>
      </c>
      <c r="P273" s="16">
        <v>1190</v>
      </c>
      <c r="Q273">
        <v>3.76</v>
      </c>
      <c r="R273" s="16">
        <v>1000</v>
      </c>
      <c r="S273">
        <v>3.78</v>
      </c>
      <c r="T273" s="16">
        <v>50</v>
      </c>
      <c r="U273" s="16">
        <v>11150</v>
      </c>
      <c r="V273">
        <v>3.72</v>
      </c>
      <c r="W273">
        <v>3.79</v>
      </c>
      <c r="X273">
        <v>3.7</v>
      </c>
      <c r="Z273" s="16">
        <v>1810</v>
      </c>
    </row>
    <row r="274" spans="1:26">
      <c r="A274" t="s">
        <v>1199</v>
      </c>
      <c r="C274">
        <v>105.4</v>
      </c>
      <c r="D274">
        <v>91.7</v>
      </c>
      <c r="E274">
        <v>78</v>
      </c>
      <c r="F274">
        <v>88.1</v>
      </c>
      <c r="G274" s="16">
        <v>100</v>
      </c>
      <c r="H274">
        <v>91.7</v>
      </c>
      <c r="I274" s="16">
        <v>19000</v>
      </c>
      <c r="J274">
        <v>92</v>
      </c>
      <c r="K274" s="16">
        <v>700</v>
      </c>
      <c r="L274">
        <v>92</v>
      </c>
      <c r="M274" s="16">
        <v>300</v>
      </c>
      <c r="N274">
        <v>0.3</v>
      </c>
      <c r="O274">
        <v>94.9</v>
      </c>
      <c r="P274" s="16">
        <v>300</v>
      </c>
      <c r="Q274">
        <v>95</v>
      </c>
      <c r="R274" s="16">
        <v>10200</v>
      </c>
      <c r="S274">
        <v>105</v>
      </c>
      <c r="T274" s="16">
        <v>300</v>
      </c>
      <c r="U274" s="16">
        <v>11000</v>
      </c>
      <c r="V274">
        <v>92</v>
      </c>
      <c r="W274">
        <v>92</v>
      </c>
      <c r="X274">
        <v>92</v>
      </c>
      <c r="Z274" s="16"/>
    </row>
    <row r="275" spans="1:26">
      <c r="A275" t="s">
        <v>1281</v>
      </c>
      <c r="C275">
        <v>12</v>
      </c>
      <c r="D275">
        <v>10.5</v>
      </c>
      <c r="E275">
        <v>9</v>
      </c>
      <c r="F275">
        <v>10.5</v>
      </c>
      <c r="G275" s="16">
        <v>1000</v>
      </c>
      <c r="H275">
        <v>11</v>
      </c>
      <c r="I275" s="16">
        <v>5000</v>
      </c>
      <c r="J275">
        <v>12</v>
      </c>
      <c r="K275" s="16">
        <v>8000</v>
      </c>
      <c r="L275">
        <v>10.6</v>
      </c>
      <c r="M275" s="16">
        <v>2200</v>
      </c>
      <c r="N275">
        <v>0.1</v>
      </c>
      <c r="P275" s="16"/>
      <c r="R275" s="16"/>
      <c r="T275" s="16"/>
      <c r="U275" s="16">
        <v>10800</v>
      </c>
      <c r="V275">
        <v>10.5</v>
      </c>
      <c r="W275">
        <v>10.6</v>
      </c>
      <c r="X275">
        <v>10.5</v>
      </c>
      <c r="Y275" s="16"/>
      <c r="Z275" s="16"/>
    </row>
    <row r="276" spans="1:26">
      <c r="A276" t="s">
        <v>489</v>
      </c>
      <c r="C276">
        <v>5.8</v>
      </c>
      <c r="D276">
        <v>5.3</v>
      </c>
      <c r="E276">
        <v>4.8</v>
      </c>
      <c r="G276" s="16"/>
      <c r="H276">
        <v>4.8</v>
      </c>
      <c r="I276" s="16">
        <v>700</v>
      </c>
      <c r="J276">
        <v>5.3</v>
      </c>
      <c r="K276" s="16">
        <v>6000</v>
      </c>
      <c r="L276">
        <v>5.5</v>
      </c>
      <c r="M276" s="16">
        <v>10800</v>
      </c>
      <c r="N276">
        <v>0.2</v>
      </c>
      <c r="O276">
        <v>5.5</v>
      </c>
      <c r="P276" s="16">
        <v>300</v>
      </c>
      <c r="Q276">
        <v>5.6</v>
      </c>
      <c r="R276" s="16">
        <v>2000</v>
      </c>
      <c r="S276">
        <v>5.7</v>
      </c>
      <c r="T276" s="16">
        <v>3000</v>
      </c>
      <c r="U276" s="16">
        <v>10800</v>
      </c>
      <c r="V276">
        <v>5.5</v>
      </c>
      <c r="W276">
        <v>5.5</v>
      </c>
      <c r="X276">
        <v>5.5</v>
      </c>
    </row>
    <row r="277" spans="1:26">
      <c r="A277" t="s">
        <v>1193</v>
      </c>
      <c r="C277">
        <v>92.4</v>
      </c>
      <c r="D277">
        <v>80.400000000000006</v>
      </c>
      <c r="E277">
        <v>68.400000000000006</v>
      </c>
      <c r="F277">
        <v>80.099999999999994</v>
      </c>
      <c r="G277" s="16">
        <v>1000</v>
      </c>
      <c r="H277">
        <v>80.2</v>
      </c>
      <c r="I277" s="16">
        <v>300</v>
      </c>
      <c r="J277">
        <v>80.3</v>
      </c>
      <c r="K277" s="16">
        <v>100</v>
      </c>
      <c r="L277">
        <v>80.2</v>
      </c>
      <c r="M277" s="16">
        <v>2800</v>
      </c>
      <c r="N277">
        <v>-0.2</v>
      </c>
      <c r="O277">
        <v>81</v>
      </c>
      <c r="P277" s="16">
        <v>600</v>
      </c>
      <c r="Q277">
        <v>81.3</v>
      </c>
      <c r="R277" s="16">
        <v>200</v>
      </c>
      <c r="S277">
        <v>81.400000000000006</v>
      </c>
      <c r="T277" s="16">
        <v>2000</v>
      </c>
      <c r="U277" s="16">
        <v>10700</v>
      </c>
      <c r="V277">
        <v>80.400000000000006</v>
      </c>
      <c r="W277">
        <v>81</v>
      </c>
      <c r="X277">
        <v>80</v>
      </c>
      <c r="Y277" s="16">
        <v>1700</v>
      </c>
    </row>
    <row r="278" spans="1:26">
      <c r="A278" t="s">
        <v>65</v>
      </c>
      <c r="C278">
        <v>12</v>
      </c>
      <c r="D278">
        <v>11.25</v>
      </c>
      <c r="E278">
        <v>10.5</v>
      </c>
      <c r="F278">
        <v>11</v>
      </c>
      <c r="G278" s="16">
        <v>5100</v>
      </c>
      <c r="H278">
        <v>11.15</v>
      </c>
      <c r="I278" s="16">
        <v>3010</v>
      </c>
      <c r="J278">
        <v>11.2</v>
      </c>
      <c r="K278" s="16">
        <v>2800</v>
      </c>
      <c r="L278">
        <v>11.2</v>
      </c>
      <c r="M278" s="16">
        <v>2100</v>
      </c>
      <c r="N278">
        <v>-0.05</v>
      </c>
      <c r="O278">
        <v>11.25</v>
      </c>
      <c r="P278" s="16">
        <v>1830</v>
      </c>
      <c r="Q278">
        <v>11.3</v>
      </c>
      <c r="R278" s="16">
        <v>18800</v>
      </c>
      <c r="S278">
        <v>11.35</v>
      </c>
      <c r="T278" s="16">
        <v>1240</v>
      </c>
      <c r="U278" s="16">
        <v>10670</v>
      </c>
      <c r="V278">
        <v>11.25</v>
      </c>
      <c r="W278">
        <v>11.25</v>
      </c>
      <c r="X278">
        <v>11.2</v>
      </c>
      <c r="Y278" s="16"/>
      <c r="Z278" s="16">
        <v>670</v>
      </c>
    </row>
    <row r="279" spans="1:26">
      <c r="A279" t="s">
        <v>648</v>
      </c>
      <c r="C279">
        <v>6.9</v>
      </c>
      <c r="D279">
        <v>6.45</v>
      </c>
      <c r="E279">
        <v>6</v>
      </c>
      <c r="F279">
        <v>6.42</v>
      </c>
      <c r="G279" s="16">
        <v>100</v>
      </c>
      <c r="H279">
        <v>6.43</v>
      </c>
      <c r="I279" s="16">
        <v>100</v>
      </c>
      <c r="J279">
        <v>6.44</v>
      </c>
      <c r="K279" s="16">
        <v>60</v>
      </c>
      <c r="L279">
        <v>6.44</v>
      </c>
      <c r="M279" s="16">
        <v>10</v>
      </c>
      <c r="N279">
        <v>-0.01</v>
      </c>
      <c r="O279">
        <v>6.45</v>
      </c>
      <c r="P279" s="16">
        <v>190</v>
      </c>
      <c r="Q279">
        <v>6.46</v>
      </c>
      <c r="R279" s="16">
        <v>2260</v>
      </c>
      <c r="S279">
        <v>6.48</v>
      </c>
      <c r="T279" s="16">
        <v>850</v>
      </c>
      <c r="U279" s="16">
        <v>10540</v>
      </c>
      <c r="V279">
        <v>6.49</v>
      </c>
      <c r="W279">
        <v>6.5</v>
      </c>
      <c r="X279">
        <v>6.44</v>
      </c>
      <c r="Y279" s="16"/>
      <c r="Z279" s="16"/>
    </row>
    <row r="280" spans="1:26">
      <c r="A280" t="s">
        <v>1632</v>
      </c>
      <c r="C280">
        <v>10.4</v>
      </c>
      <c r="D280">
        <v>9.1</v>
      </c>
      <c r="E280">
        <v>7.8</v>
      </c>
      <c r="F280">
        <v>8.6999999999999993</v>
      </c>
      <c r="G280" s="16">
        <v>2000</v>
      </c>
      <c r="H280">
        <v>8.8000000000000007</v>
      </c>
      <c r="I280" s="16">
        <v>500</v>
      </c>
      <c r="J280">
        <v>9</v>
      </c>
      <c r="K280" s="16">
        <v>1500</v>
      </c>
      <c r="L280">
        <v>9</v>
      </c>
      <c r="M280" s="16">
        <v>500</v>
      </c>
      <c r="N280">
        <v>-0.1</v>
      </c>
      <c r="O280">
        <v>9.1</v>
      </c>
      <c r="P280" s="16">
        <v>10000</v>
      </c>
      <c r="Q280">
        <v>9.1999999999999993</v>
      </c>
      <c r="R280" s="16">
        <v>10000</v>
      </c>
      <c r="S280">
        <v>9.3000000000000007</v>
      </c>
      <c r="T280" s="16">
        <v>50000</v>
      </c>
      <c r="U280" s="16">
        <v>10500</v>
      </c>
      <c r="V280">
        <v>9.1</v>
      </c>
      <c r="W280">
        <v>9.1</v>
      </c>
      <c r="X280">
        <v>9</v>
      </c>
      <c r="Y280" s="16"/>
    </row>
    <row r="281" spans="1:26">
      <c r="A281" t="s">
        <v>788</v>
      </c>
      <c r="C281">
        <v>2.2000000000000002</v>
      </c>
      <c r="D281">
        <v>2</v>
      </c>
      <c r="E281">
        <v>1.8</v>
      </c>
      <c r="G281" s="16"/>
      <c r="I281" s="16"/>
      <c r="K281" s="16"/>
      <c r="L281">
        <v>1.8</v>
      </c>
      <c r="M281" s="16">
        <v>10000</v>
      </c>
      <c r="N281">
        <v>-0.2</v>
      </c>
      <c r="O281">
        <v>1.8</v>
      </c>
      <c r="P281" s="16">
        <v>10000</v>
      </c>
      <c r="Q281">
        <v>1.9</v>
      </c>
      <c r="R281" s="16">
        <v>2900</v>
      </c>
      <c r="S281">
        <v>2</v>
      </c>
      <c r="T281" s="16">
        <v>28400</v>
      </c>
      <c r="U281" s="16">
        <v>10200</v>
      </c>
      <c r="V281">
        <v>1.8</v>
      </c>
      <c r="W281">
        <v>1.8</v>
      </c>
      <c r="X281">
        <v>1.8</v>
      </c>
      <c r="Y281" s="16"/>
      <c r="Z281" s="16"/>
    </row>
    <row r="282" spans="1:26">
      <c r="A282" t="s">
        <v>1074</v>
      </c>
      <c r="C282">
        <v>5.6</v>
      </c>
      <c r="D282">
        <v>4.9000000000000004</v>
      </c>
      <c r="E282">
        <v>4.2</v>
      </c>
      <c r="F282">
        <v>4.5999999999999996</v>
      </c>
      <c r="G282" s="16">
        <v>4200</v>
      </c>
      <c r="H282">
        <v>4.7</v>
      </c>
      <c r="I282" s="16">
        <v>4200</v>
      </c>
      <c r="J282">
        <v>4.8</v>
      </c>
      <c r="K282" s="16">
        <v>400</v>
      </c>
      <c r="L282">
        <v>4.8</v>
      </c>
      <c r="M282" s="16">
        <v>100</v>
      </c>
      <c r="N282">
        <v>-0.1</v>
      </c>
      <c r="O282">
        <v>4.9000000000000004</v>
      </c>
      <c r="P282" s="16">
        <v>1200</v>
      </c>
      <c r="Q282">
        <v>5</v>
      </c>
      <c r="R282" s="16">
        <v>12300</v>
      </c>
      <c r="S282">
        <v>5.0999999999999996</v>
      </c>
      <c r="T282" s="16">
        <v>2700</v>
      </c>
      <c r="U282" s="16">
        <v>10100</v>
      </c>
      <c r="V282">
        <v>4.9000000000000004</v>
      </c>
      <c r="W282">
        <v>4.9000000000000004</v>
      </c>
      <c r="X282">
        <v>4.5</v>
      </c>
    </row>
    <row r="283" spans="1:26">
      <c r="A283" t="s">
        <v>745</v>
      </c>
      <c r="C283">
        <v>33.15</v>
      </c>
      <c r="D283">
        <v>31</v>
      </c>
      <c r="E283">
        <v>28.85</v>
      </c>
      <c r="F283">
        <v>29.85</v>
      </c>
      <c r="G283" s="16">
        <v>40</v>
      </c>
      <c r="H283">
        <v>29.9</v>
      </c>
      <c r="I283" s="16">
        <v>50</v>
      </c>
      <c r="J283">
        <v>30</v>
      </c>
      <c r="K283" s="16">
        <v>1050</v>
      </c>
      <c r="L283">
        <v>30.8</v>
      </c>
      <c r="M283" s="16">
        <v>200</v>
      </c>
      <c r="N283">
        <v>-0.2</v>
      </c>
      <c r="O283">
        <v>30.8</v>
      </c>
      <c r="P283" s="16">
        <v>470</v>
      </c>
      <c r="Q283">
        <v>31</v>
      </c>
      <c r="R283" s="16">
        <v>14630</v>
      </c>
      <c r="S283">
        <v>31.4</v>
      </c>
      <c r="T283" s="16">
        <v>1000</v>
      </c>
      <c r="U283" s="16">
        <v>10010</v>
      </c>
      <c r="V283">
        <v>30.5</v>
      </c>
      <c r="W283">
        <v>30.8</v>
      </c>
      <c r="X283">
        <v>29.8</v>
      </c>
      <c r="Y283" s="16">
        <v>70</v>
      </c>
      <c r="Z283" s="16"/>
    </row>
    <row r="284" spans="1:26">
      <c r="A284" t="s">
        <v>701</v>
      </c>
      <c r="C284">
        <v>7.39</v>
      </c>
      <c r="D284">
        <v>6.91</v>
      </c>
      <c r="E284">
        <v>6.43</v>
      </c>
      <c r="F284">
        <v>6.9</v>
      </c>
      <c r="G284" s="16">
        <v>200</v>
      </c>
      <c r="H284">
        <v>6.91</v>
      </c>
      <c r="I284" s="16">
        <v>200</v>
      </c>
      <c r="J284">
        <v>6.92</v>
      </c>
      <c r="K284" s="16">
        <v>2000</v>
      </c>
      <c r="L284">
        <v>6.97</v>
      </c>
      <c r="M284" s="16">
        <v>10</v>
      </c>
      <c r="N284">
        <v>0.06</v>
      </c>
      <c r="O284">
        <v>6.97</v>
      </c>
      <c r="P284" s="16">
        <v>99990</v>
      </c>
      <c r="Q284">
        <v>7.1</v>
      </c>
      <c r="R284" s="16">
        <v>1010</v>
      </c>
      <c r="S284">
        <v>7.14</v>
      </c>
      <c r="T284" s="16">
        <v>1000</v>
      </c>
      <c r="U284" s="16">
        <v>10010</v>
      </c>
      <c r="V284">
        <v>6.92</v>
      </c>
      <c r="W284">
        <v>6.97</v>
      </c>
      <c r="X284">
        <v>6.92</v>
      </c>
      <c r="Y284" s="16"/>
      <c r="Z284" s="16">
        <v>10</v>
      </c>
    </row>
    <row r="285" spans="1:26">
      <c r="A285" t="s">
        <v>866</v>
      </c>
      <c r="C285">
        <v>16.05</v>
      </c>
      <c r="D285">
        <v>15</v>
      </c>
      <c r="E285">
        <v>13.95</v>
      </c>
      <c r="F285">
        <v>15</v>
      </c>
      <c r="G285" s="16">
        <v>21890</v>
      </c>
      <c r="H285">
        <v>15.1</v>
      </c>
      <c r="I285" s="16">
        <v>5000</v>
      </c>
      <c r="J285">
        <v>15.15</v>
      </c>
      <c r="K285" s="16">
        <v>30</v>
      </c>
      <c r="L285">
        <v>15</v>
      </c>
      <c r="M285" s="16">
        <v>10000</v>
      </c>
      <c r="N285">
        <v>0</v>
      </c>
      <c r="O285">
        <v>15.4</v>
      </c>
      <c r="P285" s="16">
        <v>1000</v>
      </c>
      <c r="Q285">
        <v>15.5</v>
      </c>
      <c r="R285" s="16">
        <v>3000</v>
      </c>
      <c r="S285">
        <v>15.6</v>
      </c>
      <c r="T285" s="16">
        <v>500</v>
      </c>
      <c r="U285" s="16">
        <v>10010</v>
      </c>
      <c r="V285">
        <v>15.1</v>
      </c>
      <c r="W285">
        <v>15.1</v>
      </c>
      <c r="X285">
        <v>15</v>
      </c>
      <c r="Y285" s="16"/>
      <c r="Z285" s="16"/>
    </row>
    <row r="286" spans="1:26">
      <c r="A286" t="s">
        <v>882</v>
      </c>
      <c r="C286">
        <v>19.2</v>
      </c>
      <c r="D286">
        <v>16.7</v>
      </c>
      <c r="E286">
        <v>14.2</v>
      </c>
      <c r="F286">
        <v>16</v>
      </c>
      <c r="G286" s="16">
        <v>700</v>
      </c>
      <c r="H286">
        <v>16.5</v>
      </c>
      <c r="I286" s="16">
        <v>5000</v>
      </c>
      <c r="J286">
        <v>16.600000000000001</v>
      </c>
      <c r="K286" s="16">
        <v>22500</v>
      </c>
      <c r="L286">
        <v>16.7</v>
      </c>
      <c r="M286" s="16">
        <v>5000</v>
      </c>
      <c r="N286">
        <v>0</v>
      </c>
      <c r="P286" s="16"/>
      <c r="R286" s="16"/>
      <c r="T286" s="16"/>
      <c r="U286" s="16">
        <v>10000</v>
      </c>
      <c r="V286">
        <v>16.600000000000001</v>
      </c>
      <c r="W286">
        <v>16.7</v>
      </c>
      <c r="X286">
        <v>16.600000000000001</v>
      </c>
      <c r="Z286" s="16"/>
    </row>
    <row r="287" spans="1:26">
      <c r="A287" t="s">
        <v>625</v>
      </c>
      <c r="C287">
        <v>14.2</v>
      </c>
      <c r="D287">
        <v>13.3</v>
      </c>
      <c r="E287">
        <v>12.4</v>
      </c>
      <c r="F287">
        <v>12.6</v>
      </c>
      <c r="G287" s="16">
        <v>100</v>
      </c>
      <c r="H287">
        <v>12.8</v>
      </c>
      <c r="I287" s="16">
        <v>100</v>
      </c>
      <c r="J287">
        <v>12.9</v>
      </c>
      <c r="K287" s="16">
        <v>10020</v>
      </c>
      <c r="L287">
        <v>13.3</v>
      </c>
      <c r="M287" s="16">
        <v>10000</v>
      </c>
      <c r="N287">
        <v>0</v>
      </c>
      <c r="O287">
        <v>13.3</v>
      </c>
      <c r="P287" s="16">
        <v>10000</v>
      </c>
      <c r="Q287">
        <v>13.4</v>
      </c>
      <c r="R287" s="16">
        <v>10100</v>
      </c>
      <c r="T287" s="16"/>
      <c r="U287" s="16">
        <v>10000</v>
      </c>
      <c r="V287">
        <v>13.3</v>
      </c>
      <c r="W287">
        <v>13.3</v>
      </c>
      <c r="X287">
        <v>13.3</v>
      </c>
      <c r="Y287" s="16"/>
    </row>
    <row r="288" spans="1:26">
      <c r="A288" t="s">
        <v>1212</v>
      </c>
      <c r="C288">
        <v>221.4</v>
      </c>
      <c r="D288">
        <v>207</v>
      </c>
      <c r="E288">
        <v>192.6</v>
      </c>
      <c r="F288">
        <v>204.5</v>
      </c>
      <c r="G288" s="16">
        <v>1140</v>
      </c>
      <c r="H288">
        <v>204.6</v>
      </c>
      <c r="I288" s="16">
        <v>180</v>
      </c>
      <c r="J288">
        <v>205</v>
      </c>
      <c r="K288" s="16">
        <v>770</v>
      </c>
      <c r="L288">
        <v>205</v>
      </c>
      <c r="M288" s="16">
        <v>10</v>
      </c>
      <c r="N288">
        <v>-2</v>
      </c>
      <c r="O288">
        <v>205.3</v>
      </c>
      <c r="P288" s="16">
        <v>3210</v>
      </c>
      <c r="Q288">
        <v>205.5</v>
      </c>
      <c r="R288" s="16">
        <v>60</v>
      </c>
      <c r="S288">
        <v>206</v>
      </c>
      <c r="T288" s="16">
        <v>130</v>
      </c>
      <c r="U288" s="16">
        <v>9970</v>
      </c>
      <c r="V288">
        <v>203.1</v>
      </c>
      <c r="W288">
        <v>206.9</v>
      </c>
      <c r="X288">
        <v>203.1</v>
      </c>
      <c r="Y288" s="16">
        <v>500</v>
      </c>
      <c r="Z288" s="16">
        <v>3230</v>
      </c>
    </row>
    <row r="289" spans="1:26">
      <c r="A289" t="s">
        <v>86</v>
      </c>
      <c r="C289">
        <v>69</v>
      </c>
      <c r="D289">
        <v>64.5</v>
      </c>
      <c r="E289">
        <v>60</v>
      </c>
      <c r="F289">
        <v>64.400000000000006</v>
      </c>
      <c r="G289" s="16">
        <v>3820</v>
      </c>
      <c r="H289">
        <v>64.900000000000006</v>
      </c>
      <c r="I289" s="16">
        <v>2100</v>
      </c>
      <c r="J289">
        <v>65</v>
      </c>
      <c r="K289" s="16">
        <v>60</v>
      </c>
      <c r="L289">
        <v>66</v>
      </c>
      <c r="M289" s="16">
        <v>500</v>
      </c>
      <c r="N289">
        <v>1.5</v>
      </c>
      <c r="O289">
        <v>66</v>
      </c>
      <c r="P289" s="16">
        <v>4800</v>
      </c>
      <c r="Q289">
        <v>66.2</v>
      </c>
      <c r="R289" s="16">
        <v>50</v>
      </c>
      <c r="S289">
        <v>66.5</v>
      </c>
      <c r="T289" s="16">
        <v>1500</v>
      </c>
      <c r="U289" s="16">
        <v>9940</v>
      </c>
      <c r="V289">
        <v>64</v>
      </c>
      <c r="W289">
        <v>66</v>
      </c>
      <c r="X289">
        <v>64</v>
      </c>
      <c r="Y289" s="16"/>
      <c r="Z289" s="16">
        <v>4000</v>
      </c>
    </row>
    <row r="290" spans="1:26">
      <c r="A290" t="s">
        <v>80</v>
      </c>
      <c r="C290">
        <v>5.83</v>
      </c>
      <c r="D290">
        <v>5.45</v>
      </c>
      <c r="E290">
        <v>5.07</v>
      </c>
      <c r="G290" s="16"/>
      <c r="I290" s="16"/>
      <c r="J290">
        <v>5.0999999999999996</v>
      </c>
      <c r="K290" s="16">
        <v>120</v>
      </c>
      <c r="L290">
        <v>5.1100000000000003</v>
      </c>
      <c r="M290" s="16">
        <v>9780</v>
      </c>
      <c r="N290">
        <v>-0.34</v>
      </c>
      <c r="O290">
        <v>5.1100000000000003</v>
      </c>
      <c r="P290" s="16">
        <v>13730</v>
      </c>
      <c r="Q290">
        <v>5.45</v>
      </c>
      <c r="R290" s="16">
        <v>6620</v>
      </c>
      <c r="S290">
        <v>5.6</v>
      </c>
      <c r="T290" s="16">
        <v>430</v>
      </c>
      <c r="U290" s="16">
        <v>9800</v>
      </c>
      <c r="V290">
        <v>5.3</v>
      </c>
      <c r="W290">
        <v>5.3</v>
      </c>
      <c r="X290">
        <v>5.1100000000000003</v>
      </c>
      <c r="Z290" s="16"/>
    </row>
    <row r="291" spans="1:26">
      <c r="A291" t="s">
        <v>1195</v>
      </c>
      <c r="C291">
        <v>14.25</v>
      </c>
      <c r="D291">
        <v>13.35</v>
      </c>
      <c r="E291">
        <v>12.45</v>
      </c>
      <c r="F291">
        <v>12.85</v>
      </c>
      <c r="G291" s="16">
        <v>11800</v>
      </c>
      <c r="H291">
        <v>12.9</v>
      </c>
      <c r="I291" s="16">
        <v>5300</v>
      </c>
      <c r="J291">
        <v>13</v>
      </c>
      <c r="K291" s="16">
        <v>3510</v>
      </c>
      <c r="L291">
        <v>12.8</v>
      </c>
      <c r="M291" s="16">
        <v>2640</v>
      </c>
      <c r="N291">
        <v>-0.55000000000000004</v>
      </c>
      <c r="O291">
        <v>13.3</v>
      </c>
      <c r="P291" s="16">
        <v>390</v>
      </c>
      <c r="Q291">
        <v>13.35</v>
      </c>
      <c r="R291" s="16">
        <v>7800</v>
      </c>
      <c r="S291">
        <v>13.4</v>
      </c>
      <c r="T291" s="16">
        <v>880</v>
      </c>
      <c r="U291" s="16">
        <v>9640</v>
      </c>
      <c r="V291">
        <v>13</v>
      </c>
      <c r="W291">
        <v>13</v>
      </c>
      <c r="X291">
        <v>12.8</v>
      </c>
      <c r="Y291" s="16">
        <v>1000</v>
      </c>
    </row>
    <row r="292" spans="1:26">
      <c r="A292" t="s">
        <v>1530</v>
      </c>
      <c r="C292">
        <v>74.900000000000006</v>
      </c>
      <c r="D292">
        <v>70</v>
      </c>
      <c r="E292">
        <v>65.099999999999994</v>
      </c>
      <c r="F292">
        <v>68.900000000000006</v>
      </c>
      <c r="G292" s="16">
        <v>500</v>
      </c>
      <c r="H292">
        <v>69.5</v>
      </c>
      <c r="I292" s="16">
        <v>60</v>
      </c>
      <c r="J292">
        <v>69.599999999999994</v>
      </c>
      <c r="K292" s="16">
        <v>400</v>
      </c>
      <c r="L292">
        <v>69.599999999999994</v>
      </c>
      <c r="M292" s="16">
        <v>4600</v>
      </c>
      <c r="N292">
        <v>-0.4</v>
      </c>
      <c r="O292">
        <v>70</v>
      </c>
      <c r="P292" s="16">
        <v>13570</v>
      </c>
      <c r="Q292">
        <v>70.099999999999994</v>
      </c>
      <c r="R292" s="16">
        <v>250</v>
      </c>
      <c r="S292">
        <v>70.3</v>
      </c>
      <c r="T292" s="16">
        <v>3000</v>
      </c>
      <c r="U292" s="16">
        <v>9630</v>
      </c>
      <c r="V292">
        <v>69.900000000000006</v>
      </c>
      <c r="W292">
        <v>70</v>
      </c>
      <c r="X292">
        <v>69.599999999999994</v>
      </c>
      <c r="Y292" s="16"/>
    </row>
    <row r="293" spans="1:26">
      <c r="A293" t="s">
        <v>600</v>
      </c>
      <c r="C293">
        <v>2.2000000000000002</v>
      </c>
      <c r="D293">
        <v>2</v>
      </c>
      <c r="E293">
        <v>1.8</v>
      </c>
      <c r="G293" s="16"/>
      <c r="I293" s="16"/>
      <c r="J293">
        <v>1.8</v>
      </c>
      <c r="K293" s="16">
        <v>16000</v>
      </c>
      <c r="L293">
        <v>1.8</v>
      </c>
      <c r="M293" s="16">
        <v>4000</v>
      </c>
      <c r="N293">
        <v>-0.2</v>
      </c>
      <c r="O293">
        <v>1.9</v>
      </c>
      <c r="P293" s="16">
        <v>3900</v>
      </c>
      <c r="Q293">
        <v>2</v>
      </c>
      <c r="R293" s="16">
        <v>45700</v>
      </c>
      <c r="S293">
        <v>2.1</v>
      </c>
      <c r="T293" s="16">
        <v>4000</v>
      </c>
      <c r="U293" s="16">
        <v>9500</v>
      </c>
      <c r="V293">
        <v>1.9</v>
      </c>
      <c r="W293">
        <v>1.9</v>
      </c>
      <c r="X293">
        <v>1.8</v>
      </c>
    </row>
    <row r="294" spans="1:26">
      <c r="A294" t="s">
        <v>1545</v>
      </c>
      <c r="C294">
        <v>5.8</v>
      </c>
      <c r="D294">
        <v>5.0999999999999996</v>
      </c>
      <c r="E294">
        <v>4.4000000000000004</v>
      </c>
      <c r="F294">
        <v>4.5999999999999996</v>
      </c>
      <c r="G294" s="16">
        <v>800</v>
      </c>
      <c r="H294">
        <v>4.7</v>
      </c>
      <c r="I294" s="16">
        <v>800</v>
      </c>
      <c r="J294">
        <v>4.8</v>
      </c>
      <c r="K294" s="16">
        <v>1600</v>
      </c>
      <c r="L294">
        <v>5</v>
      </c>
      <c r="M294" s="16">
        <v>1100</v>
      </c>
      <c r="N294">
        <v>-0.1</v>
      </c>
      <c r="O294">
        <v>5.0999999999999996</v>
      </c>
      <c r="P294" s="16">
        <v>2000</v>
      </c>
      <c r="Q294">
        <v>5.3</v>
      </c>
      <c r="R294" s="16">
        <v>500</v>
      </c>
      <c r="S294">
        <v>5.4</v>
      </c>
      <c r="T294" s="16">
        <v>1700</v>
      </c>
      <c r="U294" s="16">
        <v>9400</v>
      </c>
      <c r="V294">
        <v>5.2</v>
      </c>
      <c r="W294">
        <v>5.2</v>
      </c>
      <c r="X294">
        <v>5</v>
      </c>
      <c r="Y294" s="16"/>
    </row>
    <row r="295" spans="1:26">
      <c r="A295" t="s">
        <v>57</v>
      </c>
      <c r="C295">
        <v>5.72</v>
      </c>
      <c r="D295">
        <v>5.35</v>
      </c>
      <c r="E295">
        <v>4.9800000000000004</v>
      </c>
      <c r="F295">
        <v>5.32</v>
      </c>
      <c r="G295" s="16">
        <v>1300</v>
      </c>
      <c r="H295">
        <v>5.33</v>
      </c>
      <c r="I295" s="16">
        <v>1890</v>
      </c>
      <c r="J295">
        <v>5.35</v>
      </c>
      <c r="K295" s="16">
        <v>30</v>
      </c>
      <c r="L295">
        <v>5.44</v>
      </c>
      <c r="M295" s="16">
        <v>10</v>
      </c>
      <c r="N295">
        <v>0.09</v>
      </c>
      <c r="O295">
        <v>5.44</v>
      </c>
      <c r="P295" s="16">
        <v>290</v>
      </c>
      <c r="Q295">
        <v>5.45</v>
      </c>
      <c r="R295" s="16">
        <v>1270</v>
      </c>
      <c r="S295">
        <v>5.49</v>
      </c>
      <c r="T295" s="16">
        <v>10</v>
      </c>
      <c r="U295" s="16">
        <v>9050</v>
      </c>
      <c r="V295">
        <v>5.35</v>
      </c>
      <c r="W295">
        <v>5.44</v>
      </c>
      <c r="X295">
        <v>5.32</v>
      </c>
      <c r="Y295" s="16">
        <v>6900</v>
      </c>
    </row>
    <row r="296" spans="1:26">
      <c r="A296" t="s">
        <v>217</v>
      </c>
      <c r="C296">
        <v>24.05</v>
      </c>
      <c r="D296">
        <v>22.5</v>
      </c>
      <c r="E296">
        <v>20.95</v>
      </c>
      <c r="F296">
        <v>22</v>
      </c>
      <c r="G296" s="16">
        <v>2000</v>
      </c>
      <c r="H296">
        <v>22.4</v>
      </c>
      <c r="I296" s="16">
        <v>4000</v>
      </c>
      <c r="J296">
        <v>22.5</v>
      </c>
      <c r="K296" s="16">
        <v>2030</v>
      </c>
      <c r="L296">
        <v>22.5</v>
      </c>
      <c r="M296" s="16">
        <v>1000</v>
      </c>
      <c r="N296">
        <v>0</v>
      </c>
      <c r="O296">
        <v>22.55</v>
      </c>
      <c r="P296" s="16">
        <v>3000</v>
      </c>
      <c r="Q296">
        <v>23</v>
      </c>
      <c r="R296" s="16">
        <v>9910</v>
      </c>
      <c r="S296">
        <v>23.45</v>
      </c>
      <c r="T296" s="16">
        <v>100</v>
      </c>
      <c r="U296" s="16">
        <v>8410</v>
      </c>
      <c r="V296">
        <v>22.55</v>
      </c>
      <c r="W296">
        <v>22.55</v>
      </c>
      <c r="X296">
        <v>22.5</v>
      </c>
      <c r="Y296" s="16">
        <v>3300</v>
      </c>
    </row>
    <row r="297" spans="1:26">
      <c r="A297" t="s">
        <v>162</v>
      </c>
      <c r="C297">
        <v>15.1</v>
      </c>
      <c r="D297">
        <v>14.15</v>
      </c>
      <c r="E297">
        <v>13.2</v>
      </c>
      <c r="F297">
        <v>13.7</v>
      </c>
      <c r="G297" s="16">
        <v>9700</v>
      </c>
      <c r="H297">
        <v>13.8</v>
      </c>
      <c r="I297" s="16">
        <v>11000</v>
      </c>
      <c r="J297">
        <v>13.9</v>
      </c>
      <c r="K297" s="16">
        <v>10100</v>
      </c>
      <c r="L297">
        <v>14</v>
      </c>
      <c r="M297" s="16">
        <v>290</v>
      </c>
      <c r="N297">
        <v>-0.15</v>
      </c>
      <c r="O297">
        <v>14</v>
      </c>
      <c r="P297" s="16">
        <v>2710</v>
      </c>
      <c r="Q297">
        <v>14.2</v>
      </c>
      <c r="R297" s="16">
        <v>500</v>
      </c>
      <c r="S297">
        <v>14.35</v>
      </c>
      <c r="T297" s="16">
        <v>1300</v>
      </c>
      <c r="U297" s="16">
        <v>8360</v>
      </c>
      <c r="V297">
        <v>14.1</v>
      </c>
      <c r="W297">
        <v>14.1</v>
      </c>
      <c r="X297">
        <v>14</v>
      </c>
      <c r="Y297" s="16"/>
      <c r="Z297" s="16"/>
    </row>
    <row r="298" spans="1:26">
      <c r="A298" t="s">
        <v>869</v>
      </c>
      <c r="C298">
        <v>48.4</v>
      </c>
      <c r="D298">
        <v>44</v>
      </c>
      <c r="E298">
        <v>39.6</v>
      </c>
      <c r="F298">
        <v>44</v>
      </c>
      <c r="G298" s="16">
        <v>500</v>
      </c>
      <c r="H298">
        <v>44.2</v>
      </c>
      <c r="I298" s="16">
        <v>500</v>
      </c>
      <c r="J298">
        <v>44.3</v>
      </c>
      <c r="K298" s="16">
        <v>400</v>
      </c>
      <c r="L298">
        <v>44.7</v>
      </c>
      <c r="M298" s="16">
        <v>2000</v>
      </c>
      <c r="N298">
        <v>0.7</v>
      </c>
      <c r="O298">
        <v>44.8</v>
      </c>
      <c r="P298" s="16">
        <v>400</v>
      </c>
      <c r="Q298">
        <v>45</v>
      </c>
      <c r="R298" s="16">
        <v>500</v>
      </c>
      <c r="S298">
        <v>46</v>
      </c>
      <c r="T298" s="16">
        <v>300</v>
      </c>
      <c r="U298" s="16">
        <v>8300</v>
      </c>
      <c r="V298">
        <v>44</v>
      </c>
      <c r="W298">
        <v>44.7</v>
      </c>
      <c r="X298">
        <v>44</v>
      </c>
      <c r="Y298" s="16">
        <v>500</v>
      </c>
      <c r="Z298" s="16">
        <v>1500</v>
      </c>
    </row>
    <row r="299" spans="1:26">
      <c r="A299" t="s">
        <v>1492</v>
      </c>
      <c r="C299">
        <v>21.9</v>
      </c>
      <c r="D299">
        <v>19.100000000000001</v>
      </c>
      <c r="E299">
        <v>16.3</v>
      </c>
      <c r="F299">
        <v>18.5</v>
      </c>
      <c r="G299" s="16">
        <v>500</v>
      </c>
      <c r="H299">
        <v>18.600000000000001</v>
      </c>
      <c r="I299" s="16">
        <v>6200</v>
      </c>
      <c r="J299">
        <v>18.7</v>
      </c>
      <c r="K299" s="16">
        <v>200</v>
      </c>
      <c r="L299">
        <v>21</v>
      </c>
      <c r="M299" s="16">
        <v>100</v>
      </c>
      <c r="N299">
        <v>1.9</v>
      </c>
      <c r="O299">
        <v>19.899999999999999</v>
      </c>
      <c r="P299" s="16">
        <v>1100</v>
      </c>
      <c r="Q299">
        <v>20</v>
      </c>
      <c r="R299" s="16">
        <v>3500</v>
      </c>
      <c r="S299">
        <v>20.5</v>
      </c>
      <c r="T299" s="16">
        <v>2700</v>
      </c>
      <c r="U299" s="16">
        <v>8200</v>
      </c>
      <c r="V299">
        <v>21.1</v>
      </c>
      <c r="W299">
        <v>21.1</v>
      </c>
      <c r="X299">
        <v>21</v>
      </c>
      <c r="Y299" s="16"/>
      <c r="Z299" s="16"/>
    </row>
    <row r="300" spans="1:26">
      <c r="A300" t="s">
        <v>515</v>
      </c>
      <c r="C300">
        <v>8.1300000000000008</v>
      </c>
      <c r="D300">
        <v>7.6</v>
      </c>
      <c r="E300">
        <v>7.07</v>
      </c>
      <c r="F300">
        <v>7.51</v>
      </c>
      <c r="G300" s="16">
        <v>50</v>
      </c>
      <c r="H300">
        <v>7.52</v>
      </c>
      <c r="I300" s="16">
        <v>70</v>
      </c>
      <c r="J300">
        <v>7.68</v>
      </c>
      <c r="K300" s="16">
        <v>10</v>
      </c>
      <c r="L300">
        <v>7.75</v>
      </c>
      <c r="M300" s="16">
        <v>10</v>
      </c>
      <c r="N300">
        <v>0.15</v>
      </c>
      <c r="O300">
        <v>7.74</v>
      </c>
      <c r="P300" s="16">
        <v>40</v>
      </c>
      <c r="Q300">
        <v>7.75</v>
      </c>
      <c r="R300" s="16">
        <v>310</v>
      </c>
      <c r="S300">
        <v>7.76</v>
      </c>
      <c r="T300" s="16">
        <v>40</v>
      </c>
      <c r="U300" s="16">
        <v>8150</v>
      </c>
      <c r="V300">
        <v>7.68</v>
      </c>
      <c r="W300">
        <v>7.75</v>
      </c>
      <c r="X300">
        <v>7.52</v>
      </c>
    </row>
    <row r="301" spans="1:26">
      <c r="A301" t="s">
        <v>584</v>
      </c>
      <c r="C301">
        <v>3.3</v>
      </c>
      <c r="D301">
        <v>3</v>
      </c>
      <c r="E301">
        <v>2.7</v>
      </c>
      <c r="F301">
        <v>2.7</v>
      </c>
      <c r="G301" s="16">
        <v>300</v>
      </c>
      <c r="H301">
        <v>2.8</v>
      </c>
      <c r="I301" s="16">
        <v>43900</v>
      </c>
      <c r="J301">
        <v>2.9</v>
      </c>
      <c r="K301" s="16">
        <v>93300</v>
      </c>
      <c r="L301">
        <v>2.9</v>
      </c>
      <c r="M301" s="16">
        <v>1000</v>
      </c>
      <c r="N301">
        <v>-0.1</v>
      </c>
      <c r="O301">
        <v>3</v>
      </c>
      <c r="P301" s="16">
        <v>19200</v>
      </c>
      <c r="Q301">
        <v>3.1</v>
      </c>
      <c r="R301" s="16">
        <v>149200</v>
      </c>
      <c r="S301">
        <v>3.2</v>
      </c>
      <c r="T301" s="16">
        <v>19700</v>
      </c>
      <c r="U301" s="16">
        <v>8000</v>
      </c>
      <c r="V301">
        <v>2.9</v>
      </c>
      <c r="W301">
        <v>2.9</v>
      </c>
      <c r="X301">
        <v>2.9</v>
      </c>
      <c r="Y301" s="16"/>
    </row>
    <row r="302" spans="1:26">
      <c r="A302" t="s">
        <v>703</v>
      </c>
      <c r="C302">
        <v>19.95</v>
      </c>
      <c r="D302">
        <v>18.649999999999999</v>
      </c>
      <c r="E302">
        <v>17.350000000000001</v>
      </c>
      <c r="F302">
        <v>18.600000000000001</v>
      </c>
      <c r="G302" s="16">
        <v>8660</v>
      </c>
      <c r="H302">
        <v>18.649999999999999</v>
      </c>
      <c r="I302" s="16">
        <v>3150</v>
      </c>
      <c r="J302">
        <v>18.7</v>
      </c>
      <c r="K302" s="16">
        <v>2100</v>
      </c>
      <c r="L302">
        <v>18.649999999999999</v>
      </c>
      <c r="M302" s="16">
        <v>500</v>
      </c>
      <c r="N302">
        <v>0</v>
      </c>
      <c r="O302">
        <v>18.899999999999999</v>
      </c>
      <c r="P302" s="16">
        <v>6480</v>
      </c>
      <c r="Q302">
        <v>18.95</v>
      </c>
      <c r="R302" s="16">
        <v>2180</v>
      </c>
      <c r="S302">
        <v>19</v>
      </c>
      <c r="T302" s="16">
        <v>3420</v>
      </c>
      <c r="U302" s="16">
        <v>7740</v>
      </c>
      <c r="V302">
        <v>18.7</v>
      </c>
      <c r="W302">
        <v>19</v>
      </c>
      <c r="X302">
        <v>18.649999999999999</v>
      </c>
      <c r="Y302" s="16"/>
      <c r="Z302" s="16"/>
    </row>
    <row r="303" spans="1:26">
      <c r="A303" t="s">
        <v>632</v>
      </c>
      <c r="C303">
        <v>5.23</v>
      </c>
      <c r="D303">
        <v>4.8899999999999997</v>
      </c>
      <c r="E303">
        <v>4.55</v>
      </c>
      <c r="F303">
        <v>4.7</v>
      </c>
      <c r="G303" s="16">
        <v>20</v>
      </c>
      <c r="H303">
        <v>4.72</v>
      </c>
      <c r="I303" s="16">
        <v>2000</v>
      </c>
      <c r="J303">
        <v>4.7300000000000004</v>
      </c>
      <c r="K303" s="16">
        <v>2450</v>
      </c>
      <c r="L303">
        <v>4.6500000000000004</v>
      </c>
      <c r="M303" s="16">
        <v>200</v>
      </c>
      <c r="N303">
        <v>-0.24</v>
      </c>
      <c r="O303">
        <v>4.9400000000000004</v>
      </c>
      <c r="P303" s="16">
        <v>10</v>
      </c>
      <c r="Q303">
        <v>4.95</v>
      </c>
      <c r="R303" s="16">
        <v>10</v>
      </c>
      <c r="S303">
        <v>4.96</v>
      </c>
      <c r="T303" s="16">
        <v>10</v>
      </c>
      <c r="U303" s="16">
        <v>7570</v>
      </c>
      <c r="V303">
        <v>4.8899999999999997</v>
      </c>
      <c r="W303">
        <v>4.8899999999999997</v>
      </c>
      <c r="X303">
        <v>4.6500000000000004</v>
      </c>
      <c r="Y303" s="16"/>
      <c r="Z303" s="16"/>
    </row>
    <row r="304" spans="1:26">
      <c r="A304" t="s">
        <v>460</v>
      </c>
      <c r="C304">
        <v>1.2</v>
      </c>
      <c r="D304">
        <v>1.1000000000000001</v>
      </c>
      <c r="E304">
        <v>1</v>
      </c>
      <c r="G304" s="16"/>
      <c r="I304" s="16"/>
      <c r="J304">
        <v>1</v>
      </c>
      <c r="K304" s="16">
        <v>337900</v>
      </c>
      <c r="L304">
        <v>1.1000000000000001</v>
      </c>
      <c r="M304" s="16">
        <v>100</v>
      </c>
      <c r="N304">
        <v>0</v>
      </c>
      <c r="O304">
        <v>1.1000000000000001</v>
      </c>
      <c r="P304" s="16">
        <v>74500</v>
      </c>
      <c r="Q304">
        <v>1.2</v>
      </c>
      <c r="R304" s="16">
        <v>463700</v>
      </c>
      <c r="T304" s="16"/>
      <c r="U304" s="16">
        <v>7500</v>
      </c>
      <c r="V304">
        <v>1.1000000000000001</v>
      </c>
      <c r="W304">
        <v>1.1000000000000001</v>
      </c>
      <c r="X304">
        <v>1.1000000000000001</v>
      </c>
      <c r="Y304" s="16"/>
      <c r="Z304" s="16"/>
    </row>
    <row r="305" spans="1:26">
      <c r="A305" t="s">
        <v>77</v>
      </c>
      <c r="C305">
        <v>22.1</v>
      </c>
      <c r="D305">
        <v>20.7</v>
      </c>
      <c r="E305">
        <v>19.3</v>
      </c>
      <c r="F305">
        <v>20.2</v>
      </c>
      <c r="G305" s="16">
        <v>1560</v>
      </c>
      <c r="H305">
        <v>20.25</v>
      </c>
      <c r="I305" s="16">
        <v>1000</v>
      </c>
      <c r="J305">
        <v>20.3</v>
      </c>
      <c r="K305" s="16">
        <v>350</v>
      </c>
      <c r="L305">
        <v>20.399999999999999</v>
      </c>
      <c r="M305" s="16">
        <v>2240</v>
      </c>
      <c r="N305">
        <v>-0.3</v>
      </c>
      <c r="O305">
        <v>20.7</v>
      </c>
      <c r="P305" s="16">
        <v>5720</v>
      </c>
      <c r="Q305">
        <v>20.9</v>
      </c>
      <c r="R305" s="16">
        <v>1100</v>
      </c>
      <c r="S305">
        <v>21</v>
      </c>
      <c r="T305" s="16">
        <v>1390</v>
      </c>
      <c r="U305" s="16">
        <v>7480</v>
      </c>
      <c r="V305">
        <v>20.350000000000001</v>
      </c>
      <c r="W305">
        <v>20.7</v>
      </c>
      <c r="X305">
        <v>20.3</v>
      </c>
      <c r="Y305" s="16"/>
      <c r="Z305" s="16"/>
    </row>
    <row r="306" spans="1:26">
      <c r="A306" t="s">
        <v>133</v>
      </c>
      <c r="C306">
        <v>12.65</v>
      </c>
      <c r="D306">
        <v>11.85</v>
      </c>
      <c r="E306">
        <v>11.05</v>
      </c>
      <c r="F306">
        <v>11.6</v>
      </c>
      <c r="G306" s="16">
        <v>3000</v>
      </c>
      <c r="H306">
        <v>11.85</v>
      </c>
      <c r="I306" s="16">
        <v>7900</v>
      </c>
      <c r="J306">
        <v>11.9</v>
      </c>
      <c r="K306" s="16">
        <v>60</v>
      </c>
      <c r="L306">
        <v>11.9</v>
      </c>
      <c r="M306" s="16">
        <v>2000</v>
      </c>
      <c r="N306">
        <v>0.05</v>
      </c>
      <c r="O306">
        <v>11.95</v>
      </c>
      <c r="P306" s="16">
        <v>4900</v>
      </c>
      <c r="Q306">
        <v>12</v>
      </c>
      <c r="R306" s="16">
        <v>3400</v>
      </c>
      <c r="S306">
        <v>12.1</v>
      </c>
      <c r="T306" s="16">
        <v>50</v>
      </c>
      <c r="U306" s="16">
        <v>7400</v>
      </c>
      <c r="V306">
        <v>11.85</v>
      </c>
      <c r="W306">
        <v>11.95</v>
      </c>
      <c r="X306">
        <v>11.85</v>
      </c>
      <c r="Y306" s="16">
        <v>1800</v>
      </c>
      <c r="Z306" s="16"/>
    </row>
    <row r="307" spans="1:26">
      <c r="A307" t="s">
        <v>628</v>
      </c>
      <c r="C307">
        <v>9.73</v>
      </c>
      <c r="D307">
        <v>9.1</v>
      </c>
      <c r="E307">
        <v>8.4700000000000006</v>
      </c>
      <c r="F307">
        <v>9</v>
      </c>
      <c r="G307" s="16">
        <v>10</v>
      </c>
      <c r="H307">
        <v>9.1</v>
      </c>
      <c r="I307" s="16">
        <v>2300</v>
      </c>
      <c r="J307">
        <v>9.11</v>
      </c>
      <c r="K307" s="16">
        <v>1210</v>
      </c>
      <c r="L307">
        <v>9.11</v>
      </c>
      <c r="M307" s="16">
        <v>720</v>
      </c>
      <c r="N307">
        <v>0.01</v>
      </c>
      <c r="O307">
        <v>9.14</v>
      </c>
      <c r="P307" s="16">
        <v>4340</v>
      </c>
      <c r="Q307">
        <v>9.15</v>
      </c>
      <c r="R307" s="16">
        <v>50</v>
      </c>
      <c r="S307">
        <v>9.18</v>
      </c>
      <c r="T307" s="16">
        <v>10</v>
      </c>
      <c r="U307" s="16">
        <v>7290</v>
      </c>
      <c r="V307">
        <v>9.09</v>
      </c>
      <c r="W307">
        <v>9.11</v>
      </c>
      <c r="X307">
        <v>9.09</v>
      </c>
      <c r="Y307" s="16"/>
      <c r="Z307" s="16"/>
    </row>
    <row r="308" spans="1:26">
      <c r="A308" t="s">
        <v>1470</v>
      </c>
      <c r="C308">
        <v>42.6</v>
      </c>
      <c r="D308">
        <v>37.1</v>
      </c>
      <c r="E308">
        <v>31.6</v>
      </c>
      <c r="F308">
        <v>36.5</v>
      </c>
      <c r="G308" s="16">
        <v>1700</v>
      </c>
      <c r="H308">
        <v>36.6</v>
      </c>
      <c r="I308" s="16">
        <v>2300</v>
      </c>
      <c r="J308">
        <v>36.700000000000003</v>
      </c>
      <c r="K308" s="16">
        <v>500</v>
      </c>
      <c r="L308">
        <v>37.1</v>
      </c>
      <c r="M308" s="16">
        <v>1000</v>
      </c>
      <c r="N308">
        <v>0</v>
      </c>
      <c r="O308">
        <v>37.200000000000003</v>
      </c>
      <c r="P308" s="16">
        <v>8000</v>
      </c>
      <c r="Q308">
        <v>37.5</v>
      </c>
      <c r="R308" s="16">
        <v>6700</v>
      </c>
      <c r="S308">
        <v>37.9</v>
      </c>
      <c r="T308" s="16">
        <v>100</v>
      </c>
      <c r="U308" s="16">
        <v>7200</v>
      </c>
      <c r="V308">
        <v>37.5</v>
      </c>
      <c r="W308">
        <v>37.5</v>
      </c>
      <c r="X308">
        <v>36.6</v>
      </c>
      <c r="Y308" s="16"/>
    </row>
    <row r="309" spans="1:26">
      <c r="A309" t="s">
        <v>235</v>
      </c>
      <c r="C309">
        <v>18.149999999999999</v>
      </c>
      <c r="D309">
        <v>17</v>
      </c>
      <c r="E309">
        <v>15.85</v>
      </c>
      <c r="F309">
        <v>15.85</v>
      </c>
      <c r="G309" s="16">
        <v>20</v>
      </c>
      <c r="H309">
        <v>16</v>
      </c>
      <c r="I309" s="16">
        <v>10</v>
      </c>
      <c r="J309">
        <v>16.5</v>
      </c>
      <c r="K309" s="16">
        <v>50</v>
      </c>
      <c r="L309">
        <v>17</v>
      </c>
      <c r="M309" s="16">
        <v>100</v>
      </c>
      <c r="N309">
        <v>0</v>
      </c>
      <c r="O309">
        <v>17</v>
      </c>
      <c r="P309" s="16">
        <v>2930</v>
      </c>
      <c r="Q309">
        <v>17.649999999999999</v>
      </c>
      <c r="R309" s="16">
        <v>10</v>
      </c>
      <c r="S309">
        <v>17.75</v>
      </c>
      <c r="T309" s="16">
        <v>10</v>
      </c>
      <c r="U309" s="16">
        <v>7190</v>
      </c>
      <c r="V309">
        <v>17</v>
      </c>
      <c r="W309">
        <v>17</v>
      </c>
      <c r="X309">
        <v>17</v>
      </c>
      <c r="Y309" s="16">
        <v>6490</v>
      </c>
    </row>
    <row r="310" spans="1:26">
      <c r="A310" t="s">
        <v>223</v>
      </c>
      <c r="C310">
        <v>10.9</v>
      </c>
      <c r="D310">
        <v>10.199999999999999</v>
      </c>
      <c r="E310">
        <v>9.49</v>
      </c>
      <c r="F310">
        <v>10</v>
      </c>
      <c r="G310" s="16">
        <v>6400</v>
      </c>
      <c r="H310">
        <v>10.1</v>
      </c>
      <c r="I310" s="16">
        <v>5200</v>
      </c>
      <c r="J310">
        <v>10.15</v>
      </c>
      <c r="K310" s="16">
        <v>19410</v>
      </c>
      <c r="L310">
        <v>10.3</v>
      </c>
      <c r="M310" s="16">
        <v>610</v>
      </c>
      <c r="N310">
        <v>0.1</v>
      </c>
      <c r="O310">
        <v>10.3</v>
      </c>
      <c r="P310" s="16">
        <v>3790</v>
      </c>
      <c r="Q310">
        <v>10.4</v>
      </c>
      <c r="R310" s="16">
        <v>1790</v>
      </c>
      <c r="S310">
        <v>10.5</v>
      </c>
      <c r="T310" s="16">
        <v>1850</v>
      </c>
      <c r="U310" s="16">
        <v>7170</v>
      </c>
      <c r="V310">
        <v>10.4</v>
      </c>
      <c r="W310">
        <v>10.4</v>
      </c>
      <c r="X310">
        <v>10.15</v>
      </c>
      <c r="Y310" s="16">
        <v>620</v>
      </c>
    </row>
    <row r="311" spans="1:26">
      <c r="A311" t="s">
        <v>472</v>
      </c>
      <c r="C311">
        <v>4.8</v>
      </c>
      <c r="D311">
        <v>4.4000000000000004</v>
      </c>
      <c r="E311">
        <v>4</v>
      </c>
      <c r="F311">
        <v>4</v>
      </c>
      <c r="G311" s="16">
        <v>200</v>
      </c>
      <c r="H311">
        <v>4.0999999999999996</v>
      </c>
      <c r="I311" s="16">
        <v>9400</v>
      </c>
      <c r="J311">
        <v>4.3</v>
      </c>
      <c r="K311" s="16">
        <v>500</v>
      </c>
      <c r="L311">
        <v>4.4000000000000004</v>
      </c>
      <c r="M311" s="16">
        <v>100</v>
      </c>
      <c r="N311">
        <v>0</v>
      </c>
      <c r="O311">
        <v>4.4000000000000004</v>
      </c>
      <c r="P311" s="16">
        <v>1800</v>
      </c>
      <c r="Q311">
        <v>4.5</v>
      </c>
      <c r="R311" s="16">
        <v>3300</v>
      </c>
      <c r="S311">
        <v>4.5999999999999996</v>
      </c>
      <c r="T311" s="16">
        <v>3800</v>
      </c>
      <c r="U311" s="16">
        <v>7100</v>
      </c>
      <c r="V311">
        <v>4.3</v>
      </c>
      <c r="W311">
        <v>4.4000000000000004</v>
      </c>
      <c r="X311">
        <v>4.3</v>
      </c>
      <c r="Y311" s="16"/>
    </row>
    <row r="312" spans="1:26">
      <c r="A312" t="s">
        <v>393</v>
      </c>
      <c r="C312">
        <v>46.8</v>
      </c>
      <c r="D312">
        <v>42.6</v>
      </c>
      <c r="E312">
        <v>38.4</v>
      </c>
      <c r="F312">
        <v>42.6</v>
      </c>
      <c r="G312" s="16">
        <v>1500</v>
      </c>
      <c r="H312">
        <v>42.7</v>
      </c>
      <c r="I312" s="16">
        <v>900</v>
      </c>
      <c r="J312">
        <v>42.8</v>
      </c>
      <c r="K312" s="16">
        <v>500</v>
      </c>
      <c r="L312">
        <v>43.5</v>
      </c>
      <c r="M312" s="16">
        <v>1500</v>
      </c>
      <c r="N312">
        <v>0.9</v>
      </c>
      <c r="O312">
        <v>43.6</v>
      </c>
      <c r="P312" s="16">
        <v>2900</v>
      </c>
      <c r="Q312">
        <v>43.7</v>
      </c>
      <c r="R312" s="16">
        <v>1700</v>
      </c>
      <c r="S312">
        <v>43.8</v>
      </c>
      <c r="T312" s="16">
        <v>5000</v>
      </c>
      <c r="U312" s="16">
        <v>7000</v>
      </c>
      <c r="V312">
        <v>43.5</v>
      </c>
      <c r="W312">
        <v>43.7</v>
      </c>
      <c r="X312">
        <v>43</v>
      </c>
      <c r="Y312" s="16"/>
    </row>
    <row r="313" spans="1:26">
      <c r="A313" t="s">
        <v>1144</v>
      </c>
      <c r="C313">
        <v>4.8</v>
      </c>
      <c r="D313">
        <v>4.4000000000000004</v>
      </c>
      <c r="E313">
        <v>4</v>
      </c>
      <c r="F313">
        <v>4.0999999999999996</v>
      </c>
      <c r="G313" s="16">
        <v>8000</v>
      </c>
      <c r="H313">
        <v>4.2</v>
      </c>
      <c r="I313" s="16">
        <v>12400</v>
      </c>
      <c r="J313">
        <v>4.3</v>
      </c>
      <c r="K313" s="16">
        <v>11000</v>
      </c>
      <c r="L313">
        <v>4.3</v>
      </c>
      <c r="M313" s="16">
        <v>4700</v>
      </c>
      <c r="N313">
        <v>-0.1</v>
      </c>
      <c r="O313">
        <v>4.4000000000000004</v>
      </c>
      <c r="P313" s="16">
        <v>16900</v>
      </c>
      <c r="Q313">
        <v>4.5</v>
      </c>
      <c r="R313" s="16">
        <v>15100</v>
      </c>
      <c r="S313">
        <v>4.5999999999999996</v>
      </c>
      <c r="T313" s="16">
        <v>17100</v>
      </c>
      <c r="U313" s="16">
        <v>7000</v>
      </c>
      <c r="V313">
        <v>4.4000000000000004</v>
      </c>
      <c r="W313">
        <v>4.4000000000000004</v>
      </c>
      <c r="X313">
        <v>4.3</v>
      </c>
      <c r="Y313" s="16"/>
    </row>
    <row r="314" spans="1:26">
      <c r="A314" t="s">
        <v>1549</v>
      </c>
      <c r="C314">
        <v>23.5</v>
      </c>
      <c r="D314">
        <v>20.5</v>
      </c>
      <c r="E314">
        <v>17.5</v>
      </c>
      <c r="F314">
        <v>20.2</v>
      </c>
      <c r="G314" s="16">
        <v>13200</v>
      </c>
      <c r="H314">
        <v>20.399999999999999</v>
      </c>
      <c r="I314" s="16">
        <v>10600</v>
      </c>
      <c r="J314">
        <v>20.5</v>
      </c>
      <c r="K314" s="16">
        <v>5900</v>
      </c>
      <c r="L314">
        <v>20.5</v>
      </c>
      <c r="M314" s="16">
        <v>6900</v>
      </c>
      <c r="N314">
        <v>0</v>
      </c>
      <c r="P314" s="16"/>
      <c r="R314" s="16"/>
      <c r="T314" s="16"/>
      <c r="U314" s="16">
        <v>6900</v>
      </c>
      <c r="V314">
        <v>20.5</v>
      </c>
      <c r="W314">
        <v>20.5</v>
      </c>
      <c r="X314">
        <v>20.5</v>
      </c>
    </row>
    <row r="315" spans="1:26">
      <c r="A315" t="s">
        <v>746</v>
      </c>
      <c r="C315">
        <v>47.15</v>
      </c>
      <c r="D315">
        <v>44.1</v>
      </c>
      <c r="E315">
        <v>41.05</v>
      </c>
      <c r="F315">
        <v>44.3</v>
      </c>
      <c r="G315" s="16">
        <v>4680</v>
      </c>
      <c r="H315">
        <v>44.35</v>
      </c>
      <c r="I315" s="16">
        <v>3000</v>
      </c>
      <c r="J315">
        <v>44.4</v>
      </c>
      <c r="K315" s="16">
        <v>800</v>
      </c>
      <c r="L315">
        <v>44.4</v>
      </c>
      <c r="M315" s="16">
        <v>200</v>
      </c>
      <c r="N315">
        <v>0.3</v>
      </c>
      <c r="O315">
        <v>44.5</v>
      </c>
      <c r="P315" s="16">
        <v>990</v>
      </c>
      <c r="Q315">
        <v>44.7</v>
      </c>
      <c r="R315" s="16">
        <v>1000</v>
      </c>
      <c r="S315">
        <v>45</v>
      </c>
      <c r="T315" s="16">
        <v>180</v>
      </c>
      <c r="U315" s="16">
        <v>6780</v>
      </c>
      <c r="V315">
        <v>44.1</v>
      </c>
      <c r="W315">
        <v>44.5</v>
      </c>
      <c r="X315">
        <v>44.1</v>
      </c>
      <c r="Y315" s="16">
        <v>10</v>
      </c>
      <c r="Z315" s="16">
        <v>2060</v>
      </c>
    </row>
    <row r="316" spans="1:26">
      <c r="A316" t="s">
        <v>747</v>
      </c>
      <c r="C316">
        <v>14.4</v>
      </c>
      <c r="D316">
        <v>13.5</v>
      </c>
      <c r="E316">
        <v>12.6</v>
      </c>
      <c r="F316">
        <v>13.25</v>
      </c>
      <c r="G316" s="16">
        <v>100</v>
      </c>
      <c r="H316">
        <v>13.3</v>
      </c>
      <c r="I316" s="16">
        <v>8500</v>
      </c>
      <c r="J316">
        <v>13.35</v>
      </c>
      <c r="K316" s="16">
        <v>540</v>
      </c>
      <c r="L316">
        <v>13.4</v>
      </c>
      <c r="M316" s="16">
        <v>50</v>
      </c>
      <c r="N316">
        <v>-0.1</v>
      </c>
      <c r="O316">
        <v>13.4</v>
      </c>
      <c r="P316" s="16">
        <v>100</v>
      </c>
      <c r="Q316">
        <v>13.45</v>
      </c>
      <c r="R316" s="16">
        <v>100</v>
      </c>
      <c r="S316">
        <v>13.5</v>
      </c>
      <c r="T316" s="16">
        <v>390</v>
      </c>
      <c r="U316" s="16">
        <v>6720</v>
      </c>
      <c r="V316">
        <v>13.5</v>
      </c>
      <c r="W316">
        <v>13.5</v>
      </c>
      <c r="X316">
        <v>13.4</v>
      </c>
      <c r="Y316" s="16"/>
    </row>
    <row r="317" spans="1:26">
      <c r="A317" t="s">
        <v>697</v>
      </c>
      <c r="C317">
        <v>30.2</v>
      </c>
      <c r="D317">
        <v>27.5</v>
      </c>
      <c r="E317">
        <v>24.8</v>
      </c>
      <c r="F317">
        <v>25</v>
      </c>
      <c r="G317" s="16">
        <v>100</v>
      </c>
      <c r="H317">
        <v>25.1</v>
      </c>
      <c r="I317" s="16">
        <v>200</v>
      </c>
      <c r="J317">
        <v>27.7</v>
      </c>
      <c r="K317" s="16">
        <v>1500</v>
      </c>
      <c r="L317">
        <v>27.7</v>
      </c>
      <c r="M317" s="16">
        <v>1400</v>
      </c>
      <c r="N317">
        <v>0.2</v>
      </c>
      <c r="O317">
        <v>28</v>
      </c>
      <c r="P317" s="16">
        <v>1700</v>
      </c>
      <c r="Q317">
        <v>28.5</v>
      </c>
      <c r="R317" s="16">
        <v>200</v>
      </c>
      <c r="T317" s="16"/>
      <c r="U317" s="16">
        <v>6600</v>
      </c>
      <c r="V317">
        <v>27.7</v>
      </c>
      <c r="W317">
        <v>27.7</v>
      </c>
      <c r="X317">
        <v>27.7</v>
      </c>
      <c r="Y317" s="16"/>
      <c r="Z317" s="16"/>
    </row>
    <row r="318" spans="1:26">
      <c r="A318" t="s">
        <v>106</v>
      </c>
      <c r="C318">
        <v>43.35</v>
      </c>
      <c r="D318">
        <v>40.549999999999997</v>
      </c>
      <c r="E318">
        <v>37.75</v>
      </c>
      <c r="F318">
        <v>41.2</v>
      </c>
      <c r="G318" s="16">
        <v>2110</v>
      </c>
      <c r="H318">
        <v>41.25</v>
      </c>
      <c r="I318" s="16">
        <v>200</v>
      </c>
      <c r="J318">
        <v>41.5</v>
      </c>
      <c r="K318" s="16">
        <v>1540</v>
      </c>
      <c r="L318">
        <v>41.5</v>
      </c>
      <c r="M318" s="16">
        <v>290</v>
      </c>
      <c r="N318">
        <v>0.95</v>
      </c>
      <c r="O318">
        <v>41.95</v>
      </c>
      <c r="P318" s="16">
        <v>1010</v>
      </c>
      <c r="Q318">
        <v>42</v>
      </c>
      <c r="R318" s="16">
        <v>2050</v>
      </c>
      <c r="S318">
        <v>42.45</v>
      </c>
      <c r="T318" s="16">
        <v>10</v>
      </c>
      <c r="U318" s="16">
        <v>6510</v>
      </c>
      <c r="V318">
        <v>41.5</v>
      </c>
      <c r="W318">
        <v>41.9</v>
      </c>
      <c r="X318">
        <v>41.2</v>
      </c>
      <c r="Y318" s="16"/>
      <c r="Z318" s="16"/>
    </row>
    <row r="319" spans="1:26">
      <c r="A319" t="s">
        <v>81</v>
      </c>
      <c r="C319">
        <v>29.35</v>
      </c>
      <c r="D319">
        <v>27.45</v>
      </c>
      <c r="E319">
        <v>25.55</v>
      </c>
      <c r="F319">
        <v>26.6</v>
      </c>
      <c r="G319" s="16">
        <v>300</v>
      </c>
      <c r="H319">
        <v>26.65</v>
      </c>
      <c r="I319" s="16">
        <v>10</v>
      </c>
      <c r="J319">
        <v>27</v>
      </c>
      <c r="K319" s="16">
        <v>90</v>
      </c>
      <c r="L319">
        <v>27.45</v>
      </c>
      <c r="M319" s="16">
        <v>10</v>
      </c>
      <c r="N319">
        <v>0</v>
      </c>
      <c r="O319">
        <v>27.35</v>
      </c>
      <c r="P319" s="16">
        <v>10</v>
      </c>
      <c r="Q319">
        <v>27.4</v>
      </c>
      <c r="R319" s="16">
        <v>4720</v>
      </c>
      <c r="S319">
        <v>27.45</v>
      </c>
      <c r="T319" s="16">
        <v>1660</v>
      </c>
      <c r="U319" s="16">
        <v>6410</v>
      </c>
      <c r="V319">
        <v>27</v>
      </c>
      <c r="W319">
        <v>27.45</v>
      </c>
      <c r="X319">
        <v>27</v>
      </c>
      <c r="Y319" s="16">
        <v>6410</v>
      </c>
      <c r="Z319" s="16">
        <v>6400</v>
      </c>
    </row>
    <row r="320" spans="1:26">
      <c r="A320" t="s">
        <v>1554</v>
      </c>
      <c r="C320">
        <v>12.5</v>
      </c>
      <c r="D320">
        <v>11.4</v>
      </c>
      <c r="E320">
        <v>10.3</v>
      </c>
      <c r="F320">
        <v>10.9</v>
      </c>
      <c r="G320" s="16">
        <v>200</v>
      </c>
      <c r="H320">
        <v>11</v>
      </c>
      <c r="I320" s="16">
        <v>100</v>
      </c>
      <c r="J320">
        <v>11.3</v>
      </c>
      <c r="K320" s="16">
        <v>2300</v>
      </c>
      <c r="L320">
        <v>11.3</v>
      </c>
      <c r="M320" s="16">
        <v>1700</v>
      </c>
      <c r="N320">
        <v>-0.1</v>
      </c>
      <c r="O320">
        <v>12</v>
      </c>
      <c r="P320" s="16">
        <v>1000</v>
      </c>
      <c r="Q320">
        <v>12.4</v>
      </c>
      <c r="R320" s="16">
        <v>2000</v>
      </c>
      <c r="S320">
        <v>12.5</v>
      </c>
      <c r="T320" s="16">
        <v>8100</v>
      </c>
      <c r="U320" s="16">
        <v>6300</v>
      </c>
      <c r="V320">
        <v>11.4</v>
      </c>
      <c r="W320">
        <v>11.4</v>
      </c>
      <c r="X320">
        <v>11.3</v>
      </c>
      <c r="Y320" s="16"/>
      <c r="Z320" s="16"/>
    </row>
    <row r="321" spans="1:26">
      <c r="A321" t="s">
        <v>44</v>
      </c>
      <c r="C321">
        <v>42.45</v>
      </c>
      <c r="D321">
        <v>39.700000000000003</v>
      </c>
      <c r="E321">
        <v>36.950000000000003</v>
      </c>
      <c r="F321">
        <v>39.049999999999997</v>
      </c>
      <c r="G321" s="16">
        <v>2800</v>
      </c>
      <c r="H321">
        <v>39.1</v>
      </c>
      <c r="I321" s="16">
        <v>4500</v>
      </c>
      <c r="J321">
        <v>39.200000000000003</v>
      </c>
      <c r="K321" s="16">
        <v>330</v>
      </c>
      <c r="L321">
        <v>39.200000000000003</v>
      </c>
      <c r="M321" s="16">
        <v>4000</v>
      </c>
      <c r="N321">
        <v>-0.5</v>
      </c>
      <c r="O321">
        <v>39.5</v>
      </c>
      <c r="P321" s="16">
        <v>3890</v>
      </c>
      <c r="Q321">
        <v>39.799999999999997</v>
      </c>
      <c r="R321" s="16">
        <v>3000</v>
      </c>
      <c r="S321">
        <v>39.9</v>
      </c>
      <c r="T321" s="16">
        <v>500</v>
      </c>
      <c r="U321" s="16">
        <v>6090</v>
      </c>
      <c r="V321">
        <v>39.5</v>
      </c>
      <c r="W321">
        <v>39.5</v>
      </c>
      <c r="X321">
        <v>39.200000000000003</v>
      </c>
      <c r="Y321" s="16"/>
      <c r="Z321" s="16"/>
    </row>
    <row r="322" spans="1:26">
      <c r="A322" t="s">
        <v>852</v>
      </c>
      <c r="C322">
        <v>16.350000000000001</v>
      </c>
      <c r="D322">
        <v>15.3</v>
      </c>
      <c r="E322">
        <v>14.25</v>
      </c>
      <c r="F322">
        <v>15</v>
      </c>
      <c r="G322" s="16">
        <v>1600</v>
      </c>
      <c r="H322">
        <v>15.1</v>
      </c>
      <c r="I322" s="16">
        <v>100</v>
      </c>
      <c r="J322">
        <v>15.2</v>
      </c>
      <c r="K322" s="16">
        <v>500</v>
      </c>
      <c r="L322">
        <v>15.3</v>
      </c>
      <c r="M322" s="16">
        <v>2000</v>
      </c>
      <c r="N322">
        <v>0</v>
      </c>
      <c r="O322">
        <v>15.3</v>
      </c>
      <c r="P322" s="16">
        <v>1700</v>
      </c>
      <c r="Q322">
        <v>15.35</v>
      </c>
      <c r="R322" s="16">
        <v>3000</v>
      </c>
      <c r="S322">
        <v>15.4</v>
      </c>
      <c r="T322" s="16">
        <v>4950</v>
      </c>
      <c r="U322" s="16">
        <v>6070</v>
      </c>
      <c r="V322">
        <v>15.45</v>
      </c>
      <c r="W322">
        <v>15.45</v>
      </c>
      <c r="X322">
        <v>15.3</v>
      </c>
      <c r="Y322" s="16"/>
    </row>
    <row r="323" spans="1:26">
      <c r="A323" t="s">
        <v>60</v>
      </c>
      <c r="C323">
        <v>21</v>
      </c>
      <c r="D323">
        <v>19.649999999999999</v>
      </c>
      <c r="E323">
        <v>18.3</v>
      </c>
      <c r="F323">
        <v>19.350000000000001</v>
      </c>
      <c r="G323" s="16">
        <v>3500</v>
      </c>
      <c r="H323">
        <v>19.649999999999999</v>
      </c>
      <c r="I323" s="16">
        <v>2020</v>
      </c>
      <c r="J323">
        <v>19.850000000000001</v>
      </c>
      <c r="K323" s="16">
        <v>10</v>
      </c>
      <c r="L323">
        <v>19.95</v>
      </c>
      <c r="M323" s="16">
        <v>3000</v>
      </c>
      <c r="N323">
        <v>0.3</v>
      </c>
      <c r="O323">
        <v>19.899999999999999</v>
      </c>
      <c r="P323" s="16">
        <v>3000</v>
      </c>
      <c r="Q323">
        <v>19.95</v>
      </c>
      <c r="R323" s="16">
        <v>2500</v>
      </c>
      <c r="S323">
        <v>20</v>
      </c>
      <c r="T323" s="16">
        <v>10060</v>
      </c>
      <c r="U323" s="16">
        <v>6050</v>
      </c>
      <c r="V323">
        <v>20</v>
      </c>
      <c r="W323">
        <v>20.2</v>
      </c>
      <c r="X323">
        <v>19.95</v>
      </c>
    </row>
    <row r="324" spans="1:26">
      <c r="A324" t="s">
        <v>1122</v>
      </c>
      <c r="C324">
        <v>30.9</v>
      </c>
      <c r="D324">
        <v>22.1</v>
      </c>
      <c r="E324">
        <v>13.3</v>
      </c>
      <c r="G324" s="16"/>
      <c r="I324" s="16"/>
      <c r="K324" s="16"/>
      <c r="L324">
        <v>22.1</v>
      </c>
      <c r="M324" s="16">
        <v>6000</v>
      </c>
      <c r="N324">
        <v>0</v>
      </c>
      <c r="O324">
        <v>25.4</v>
      </c>
      <c r="P324" s="16">
        <v>100</v>
      </c>
      <c r="R324" s="16"/>
      <c r="T324" s="16"/>
      <c r="U324" s="16">
        <v>6000</v>
      </c>
      <c r="V324">
        <v>22.1</v>
      </c>
      <c r="W324">
        <v>22.1</v>
      </c>
      <c r="X324">
        <v>22.1</v>
      </c>
    </row>
    <row r="325" spans="1:26">
      <c r="A325" t="s">
        <v>457</v>
      </c>
      <c r="C325">
        <v>4.2</v>
      </c>
      <c r="D325">
        <v>3.9</v>
      </c>
      <c r="E325">
        <v>3.6</v>
      </c>
      <c r="F325">
        <v>3.8</v>
      </c>
      <c r="G325" s="16">
        <v>1400</v>
      </c>
      <c r="H325">
        <v>3.9</v>
      </c>
      <c r="I325" s="16">
        <v>11400</v>
      </c>
      <c r="J325">
        <v>4</v>
      </c>
      <c r="K325" s="16">
        <v>900</v>
      </c>
      <c r="L325">
        <v>4</v>
      </c>
      <c r="M325" s="16">
        <v>100</v>
      </c>
      <c r="N325">
        <v>0.1</v>
      </c>
      <c r="O325">
        <v>4.2</v>
      </c>
      <c r="P325" s="16">
        <v>5900</v>
      </c>
      <c r="R325" s="16"/>
      <c r="T325" s="16"/>
      <c r="U325" s="16">
        <v>5900</v>
      </c>
      <c r="V325">
        <v>3.9</v>
      </c>
      <c r="W325">
        <v>4.2</v>
      </c>
      <c r="X325">
        <v>3.9</v>
      </c>
      <c r="Y325" s="16"/>
      <c r="Z325" s="16"/>
    </row>
    <row r="326" spans="1:26">
      <c r="A326" t="s">
        <v>136</v>
      </c>
      <c r="C326">
        <v>10.9</v>
      </c>
      <c r="D326">
        <v>10.199999999999999</v>
      </c>
      <c r="E326">
        <v>9.49</v>
      </c>
      <c r="F326">
        <v>9.6199999999999992</v>
      </c>
      <c r="G326" s="16">
        <v>400</v>
      </c>
      <c r="H326">
        <v>9.6999999999999993</v>
      </c>
      <c r="I326" s="16">
        <v>20</v>
      </c>
      <c r="J326">
        <v>10</v>
      </c>
      <c r="K326" s="16">
        <v>150</v>
      </c>
      <c r="L326">
        <v>10.199999999999999</v>
      </c>
      <c r="M326" s="16">
        <v>100</v>
      </c>
      <c r="N326">
        <v>0</v>
      </c>
      <c r="O326">
        <v>10.199999999999999</v>
      </c>
      <c r="P326" s="16">
        <v>12150</v>
      </c>
      <c r="Q326">
        <v>10.3</v>
      </c>
      <c r="R326" s="16">
        <v>50</v>
      </c>
      <c r="S326">
        <v>10.4</v>
      </c>
      <c r="T326" s="16">
        <v>7000</v>
      </c>
      <c r="U326" s="16">
        <v>5880</v>
      </c>
      <c r="V326">
        <v>9.5</v>
      </c>
      <c r="W326">
        <v>10.199999999999999</v>
      </c>
      <c r="X326">
        <v>9.5</v>
      </c>
      <c r="Y326" s="16">
        <v>2530</v>
      </c>
      <c r="Z326">
        <v>500</v>
      </c>
    </row>
    <row r="327" spans="1:26">
      <c r="A327" t="s">
        <v>586</v>
      </c>
      <c r="C327">
        <v>26.7</v>
      </c>
      <c r="D327">
        <v>24.3</v>
      </c>
      <c r="E327">
        <v>21.9</v>
      </c>
      <c r="F327">
        <v>24.1</v>
      </c>
      <c r="G327" s="16">
        <v>700</v>
      </c>
      <c r="H327">
        <v>24.2</v>
      </c>
      <c r="I327" s="16">
        <v>16500</v>
      </c>
      <c r="J327">
        <v>24.3</v>
      </c>
      <c r="K327" s="16">
        <v>4900</v>
      </c>
      <c r="L327">
        <v>24.4</v>
      </c>
      <c r="M327" s="16">
        <v>1300</v>
      </c>
      <c r="N327">
        <v>0.1</v>
      </c>
      <c r="O327">
        <v>24.4</v>
      </c>
      <c r="P327" s="16">
        <v>500</v>
      </c>
      <c r="Q327">
        <v>24.5</v>
      </c>
      <c r="R327" s="16">
        <v>1000</v>
      </c>
      <c r="S327">
        <v>24.6</v>
      </c>
      <c r="T327" s="16">
        <v>1500</v>
      </c>
      <c r="U327" s="16">
        <v>5800</v>
      </c>
      <c r="V327">
        <v>24.1</v>
      </c>
      <c r="W327">
        <v>24.6</v>
      </c>
      <c r="X327">
        <v>24.1</v>
      </c>
      <c r="Y327">
        <v>100</v>
      </c>
    </row>
    <row r="328" spans="1:26">
      <c r="A328" t="s">
        <v>1369</v>
      </c>
      <c r="C328">
        <v>15</v>
      </c>
      <c r="D328">
        <v>13.1</v>
      </c>
      <c r="E328">
        <v>11.2</v>
      </c>
      <c r="F328">
        <v>12.8</v>
      </c>
      <c r="G328" s="16">
        <v>71900</v>
      </c>
      <c r="H328">
        <v>12.9</v>
      </c>
      <c r="I328" s="16">
        <v>29500</v>
      </c>
      <c r="J328">
        <v>13</v>
      </c>
      <c r="K328" s="16">
        <v>12000</v>
      </c>
      <c r="L328">
        <v>13.1</v>
      </c>
      <c r="M328" s="16">
        <v>100</v>
      </c>
      <c r="N328">
        <v>0</v>
      </c>
      <c r="O328">
        <v>13.1</v>
      </c>
      <c r="P328" s="16">
        <v>300</v>
      </c>
      <c r="Q328">
        <v>13.2</v>
      </c>
      <c r="R328" s="16">
        <v>3600</v>
      </c>
      <c r="S328">
        <v>13.3</v>
      </c>
      <c r="T328" s="16">
        <v>14300</v>
      </c>
      <c r="U328" s="16">
        <v>5700</v>
      </c>
      <c r="V328">
        <v>13.2</v>
      </c>
      <c r="W328">
        <v>13.2</v>
      </c>
      <c r="X328">
        <v>12.9</v>
      </c>
      <c r="Z328" s="16"/>
    </row>
    <row r="329" spans="1:26">
      <c r="A329" t="s">
        <v>1694</v>
      </c>
      <c r="C329">
        <v>250.2</v>
      </c>
      <c r="D329">
        <v>233.9</v>
      </c>
      <c r="E329">
        <v>217.6</v>
      </c>
      <c r="G329" s="16"/>
      <c r="I329" s="16"/>
      <c r="K329" s="16"/>
      <c r="L329">
        <v>217.6</v>
      </c>
      <c r="M329" s="16">
        <v>360</v>
      </c>
      <c r="N329">
        <v>-16.3</v>
      </c>
      <c r="O329">
        <v>217.6</v>
      </c>
      <c r="P329" s="16">
        <v>18770</v>
      </c>
      <c r="Q329">
        <v>218.2</v>
      </c>
      <c r="R329" s="16">
        <v>230</v>
      </c>
      <c r="S329">
        <v>219</v>
      </c>
      <c r="T329" s="16">
        <v>3250</v>
      </c>
      <c r="U329" s="16">
        <v>5510</v>
      </c>
      <c r="V329">
        <v>217.6</v>
      </c>
      <c r="W329">
        <v>218.2</v>
      </c>
      <c r="X329">
        <v>217.6</v>
      </c>
      <c r="Y329" s="16">
        <v>20000</v>
      </c>
      <c r="Z329" s="16">
        <v>20000</v>
      </c>
    </row>
    <row r="330" spans="1:26">
      <c r="A330" t="s">
        <v>386</v>
      </c>
      <c r="C330">
        <v>15.5</v>
      </c>
      <c r="D330">
        <v>14.1</v>
      </c>
      <c r="E330">
        <v>12.7</v>
      </c>
      <c r="F330">
        <v>12.8</v>
      </c>
      <c r="G330" s="16">
        <v>600</v>
      </c>
      <c r="H330">
        <v>12.9</v>
      </c>
      <c r="I330" s="16">
        <v>1000</v>
      </c>
      <c r="J330">
        <v>13</v>
      </c>
      <c r="K330" s="16">
        <v>500</v>
      </c>
      <c r="L330">
        <v>13</v>
      </c>
      <c r="M330" s="16">
        <v>900</v>
      </c>
      <c r="N330">
        <v>-1.1000000000000001</v>
      </c>
      <c r="O330">
        <v>13.5</v>
      </c>
      <c r="P330" s="16">
        <v>300</v>
      </c>
      <c r="Q330">
        <v>13.6</v>
      </c>
      <c r="R330" s="16">
        <v>600</v>
      </c>
      <c r="S330">
        <v>13.8</v>
      </c>
      <c r="T330" s="16">
        <v>100</v>
      </c>
      <c r="U330" s="16">
        <v>5500</v>
      </c>
      <c r="V330">
        <v>13.6</v>
      </c>
      <c r="W330">
        <v>13.6</v>
      </c>
      <c r="X330">
        <v>13</v>
      </c>
      <c r="Y330" s="16"/>
      <c r="Z330" s="16"/>
    </row>
    <row r="331" spans="1:26">
      <c r="A331" t="s">
        <v>170</v>
      </c>
      <c r="C331">
        <v>66.400000000000006</v>
      </c>
      <c r="D331">
        <v>62.1</v>
      </c>
      <c r="E331">
        <v>57.8</v>
      </c>
      <c r="F331">
        <v>61.8</v>
      </c>
      <c r="G331" s="16">
        <v>5500</v>
      </c>
      <c r="H331">
        <v>61.9</v>
      </c>
      <c r="I331" s="16">
        <v>1000</v>
      </c>
      <c r="J331">
        <v>62</v>
      </c>
      <c r="K331" s="16">
        <v>90</v>
      </c>
      <c r="L331">
        <v>62.1</v>
      </c>
      <c r="M331" s="16">
        <v>2000</v>
      </c>
      <c r="N331">
        <v>0</v>
      </c>
      <c r="O331">
        <v>62.4</v>
      </c>
      <c r="P331" s="16">
        <v>1000</v>
      </c>
      <c r="Q331">
        <v>62.5</v>
      </c>
      <c r="R331" s="16">
        <v>4000</v>
      </c>
      <c r="S331">
        <v>62.6</v>
      </c>
      <c r="T331" s="16">
        <v>5000</v>
      </c>
      <c r="U331" s="16">
        <v>5400</v>
      </c>
      <c r="V331">
        <v>61.5</v>
      </c>
      <c r="W331">
        <v>62.6</v>
      </c>
      <c r="X331">
        <v>61.5</v>
      </c>
      <c r="Y331" s="16">
        <v>60</v>
      </c>
      <c r="Z331" s="16"/>
    </row>
    <row r="332" spans="1:26">
      <c r="A332" t="s">
        <v>696</v>
      </c>
      <c r="C332">
        <v>7.9</v>
      </c>
      <c r="D332">
        <v>7.2</v>
      </c>
      <c r="E332">
        <v>6.5</v>
      </c>
      <c r="F332">
        <v>6.7</v>
      </c>
      <c r="G332" s="16">
        <v>200</v>
      </c>
      <c r="H332">
        <v>6.9</v>
      </c>
      <c r="I332" s="16">
        <v>1100</v>
      </c>
      <c r="J332">
        <v>7</v>
      </c>
      <c r="K332" s="16">
        <v>7000</v>
      </c>
      <c r="L332">
        <v>7.1</v>
      </c>
      <c r="M332" s="16">
        <v>700</v>
      </c>
      <c r="N332">
        <v>-0.1</v>
      </c>
      <c r="O332">
        <v>7.2</v>
      </c>
      <c r="P332" s="16">
        <v>4800</v>
      </c>
      <c r="Q332">
        <v>7.3</v>
      </c>
      <c r="R332" s="16">
        <v>3200</v>
      </c>
      <c r="S332">
        <v>7.4</v>
      </c>
      <c r="T332" s="16">
        <v>2200</v>
      </c>
      <c r="U332" s="16">
        <v>5300</v>
      </c>
      <c r="V332">
        <v>7</v>
      </c>
      <c r="W332">
        <v>7.1</v>
      </c>
      <c r="X332">
        <v>7</v>
      </c>
      <c r="Y332" s="16"/>
    </row>
    <row r="333" spans="1:26">
      <c r="A333" t="s">
        <v>1362</v>
      </c>
      <c r="C333">
        <v>13.1</v>
      </c>
      <c r="D333">
        <v>9.4</v>
      </c>
      <c r="E333">
        <v>5.7</v>
      </c>
      <c r="F333">
        <v>6</v>
      </c>
      <c r="G333" s="16">
        <v>100</v>
      </c>
      <c r="H333">
        <v>9</v>
      </c>
      <c r="I333" s="16">
        <v>600</v>
      </c>
      <c r="J333">
        <v>9.5</v>
      </c>
      <c r="K333" s="16">
        <v>6600</v>
      </c>
      <c r="L333">
        <v>10.5</v>
      </c>
      <c r="M333" s="16">
        <v>5300</v>
      </c>
      <c r="N333">
        <v>1.1000000000000001</v>
      </c>
      <c r="O333">
        <v>10.5</v>
      </c>
      <c r="P333" s="16">
        <v>6500</v>
      </c>
      <c r="R333" s="16"/>
      <c r="T333" s="16"/>
      <c r="U333" s="16">
        <v>5300</v>
      </c>
      <c r="V333">
        <v>10.5</v>
      </c>
      <c r="W333">
        <v>10.5</v>
      </c>
      <c r="X333">
        <v>10.5</v>
      </c>
      <c r="Y333" s="16"/>
      <c r="Z333" s="16"/>
    </row>
    <row r="334" spans="1:26">
      <c r="A334" t="s">
        <v>156</v>
      </c>
      <c r="C334">
        <v>55.6</v>
      </c>
      <c r="D334">
        <v>52</v>
      </c>
      <c r="E334">
        <v>48.4</v>
      </c>
      <c r="F334">
        <v>51.8</v>
      </c>
      <c r="G334" s="16">
        <v>190</v>
      </c>
      <c r="H334">
        <v>52</v>
      </c>
      <c r="I334" s="16">
        <v>100</v>
      </c>
      <c r="J334">
        <v>52.1</v>
      </c>
      <c r="K334" s="16">
        <v>10</v>
      </c>
      <c r="L334">
        <v>52.7</v>
      </c>
      <c r="M334" s="16">
        <v>10</v>
      </c>
      <c r="N334">
        <v>0.7</v>
      </c>
      <c r="O334">
        <v>52.7</v>
      </c>
      <c r="P334" s="16">
        <v>740</v>
      </c>
      <c r="Q334">
        <v>52.8</v>
      </c>
      <c r="R334" s="16">
        <v>3340</v>
      </c>
      <c r="S334">
        <v>53</v>
      </c>
      <c r="T334" s="16">
        <v>2190</v>
      </c>
      <c r="U334" s="16">
        <v>5230</v>
      </c>
      <c r="V334">
        <v>52</v>
      </c>
      <c r="W334">
        <v>52.8</v>
      </c>
      <c r="X334">
        <v>52</v>
      </c>
      <c r="Y334" s="16">
        <v>2050</v>
      </c>
      <c r="Z334" s="16">
        <v>170</v>
      </c>
    </row>
    <row r="335" spans="1:26">
      <c r="A335" t="s">
        <v>867</v>
      </c>
      <c r="C335">
        <v>58.9</v>
      </c>
      <c r="D335">
        <v>51.3</v>
      </c>
      <c r="E335">
        <v>43.7</v>
      </c>
      <c r="F335">
        <v>50.5</v>
      </c>
      <c r="G335" s="16">
        <v>800</v>
      </c>
      <c r="H335">
        <v>50.6</v>
      </c>
      <c r="I335" s="16">
        <v>500</v>
      </c>
      <c r="J335">
        <v>51</v>
      </c>
      <c r="K335" s="16">
        <v>600</v>
      </c>
      <c r="L335">
        <v>51</v>
      </c>
      <c r="M335" s="16">
        <v>400</v>
      </c>
      <c r="N335">
        <v>-0.3</v>
      </c>
      <c r="O335">
        <v>53.3</v>
      </c>
      <c r="P335" s="16">
        <v>100</v>
      </c>
      <c r="Q335">
        <v>53.5</v>
      </c>
      <c r="R335" s="16">
        <v>500</v>
      </c>
      <c r="S335">
        <v>53.6</v>
      </c>
      <c r="T335" s="16">
        <v>300</v>
      </c>
      <c r="U335" s="16">
        <v>5200</v>
      </c>
      <c r="V335">
        <v>50</v>
      </c>
      <c r="W335">
        <v>51.5</v>
      </c>
      <c r="X335">
        <v>50</v>
      </c>
      <c r="Y335" s="16">
        <v>2200</v>
      </c>
    </row>
    <row r="336" spans="1:26">
      <c r="A336" t="s">
        <v>463</v>
      </c>
      <c r="C336">
        <v>10.199999999999999</v>
      </c>
      <c r="D336">
        <v>9.3000000000000007</v>
      </c>
      <c r="E336">
        <v>8.4</v>
      </c>
      <c r="F336">
        <v>8.9</v>
      </c>
      <c r="G336" s="16">
        <v>300</v>
      </c>
      <c r="H336">
        <v>9</v>
      </c>
      <c r="I336" s="16">
        <v>600</v>
      </c>
      <c r="J336">
        <v>9.3000000000000007</v>
      </c>
      <c r="K336" s="16">
        <v>100</v>
      </c>
      <c r="L336">
        <v>10</v>
      </c>
      <c r="M336" s="16">
        <v>100</v>
      </c>
      <c r="N336">
        <v>0.7</v>
      </c>
      <c r="O336">
        <v>10</v>
      </c>
      <c r="P336" s="16">
        <v>400</v>
      </c>
      <c r="Q336">
        <v>10.1</v>
      </c>
      <c r="R336" s="16">
        <v>400</v>
      </c>
      <c r="S336">
        <v>10.199999999999999</v>
      </c>
      <c r="T336" s="16">
        <v>100</v>
      </c>
      <c r="U336" s="16">
        <v>5200</v>
      </c>
      <c r="V336">
        <v>9.3000000000000007</v>
      </c>
      <c r="W336">
        <v>10</v>
      </c>
      <c r="X336">
        <v>9.3000000000000007</v>
      </c>
      <c r="Y336" s="16">
        <v>500</v>
      </c>
    </row>
    <row r="337" spans="1:26">
      <c r="A337" t="s">
        <v>530</v>
      </c>
      <c r="C337">
        <v>25</v>
      </c>
      <c r="D337">
        <v>22.8</v>
      </c>
      <c r="E337">
        <v>20.6</v>
      </c>
      <c r="F337">
        <v>21.9</v>
      </c>
      <c r="G337" s="16">
        <v>1800</v>
      </c>
      <c r="H337">
        <v>22</v>
      </c>
      <c r="I337" s="16">
        <v>10500</v>
      </c>
      <c r="J337">
        <v>22.1</v>
      </c>
      <c r="K337" s="16">
        <v>4000</v>
      </c>
      <c r="L337">
        <v>22.5</v>
      </c>
      <c r="M337" s="16">
        <v>100</v>
      </c>
      <c r="N337">
        <v>-0.3</v>
      </c>
      <c r="O337">
        <v>22.7</v>
      </c>
      <c r="P337" s="16">
        <v>800</v>
      </c>
      <c r="Q337">
        <v>22.8</v>
      </c>
      <c r="R337" s="16">
        <v>2600</v>
      </c>
      <c r="S337">
        <v>22.9</v>
      </c>
      <c r="T337" s="16">
        <v>5500</v>
      </c>
      <c r="U337" s="16">
        <v>5100</v>
      </c>
      <c r="V337">
        <v>22.5</v>
      </c>
      <c r="W337">
        <v>22.5</v>
      </c>
      <c r="X337">
        <v>22.5</v>
      </c>
    </row>
    <row r="338" spans="1:26">
      <c r="A338" t="s">
        <v>1691</v>
      </c>
      <c r="C338">
        <v>13.2</v>
      </c>
      <c r="D338">
        <v>11.5</v>
      </c>
      <c r="E338">
        <v>9.8000000000000007</v>
      </c>
      <c r="G338" s="16"/>
      <c r="I338" s="16"/>
      <c r="J338">
        <v>10.1</v>
      </c>
      <c r="K338" s="16">
        <v>100</v>
      </c>
      <c r="L338">
        <v>11.5</v>
      </c>
      <c r="M338" s="16">
        <v>400</v>
      </c>
      <c r="N338">
        <v>0</v>
      </c>
      <c r="O338">
        <v>11.5</v>
      </c>
      <c r="P338" s="16">
        <v>4600</v>
      </c>
      <c r="R338" s="16"/>
      <c r="T338" s="16"/>
      <c r="U338" s="16">
        <v>5000</v>
      </c>
      <c r="V338">
        <v>11.5</v>
      </c>
      <c r="W338">
        <v>11.5</v>
      </c>
      <c r="X338">
        <v>11.5</v>
      </c>
      <c r="Y338" s="16"/>
      <c r="Z338" s="16"/>
    </row>
    <row r="339" spans="1:26">
      <c r="A339" t="s">
        <v>411</v>
      </c>
      <c r="C339">
        <v>8.8000000000000007</v>
      </c>
      <c r="D339">
        <v>8</v>
      </c>
      <c r="E339">
        <v>7.2</v>
      </c>
      <c r="F339">
        <v>7.6</v>
      </c>
      <c r="G339" s="16">
        <v>200</v>
      </c>
      <c r="H339">
        <v>7.7</v>
      </c>
      <c r="I339" s="16">
        <v>6500</v>
      </c>
      <c r="J339">
        <v>7.8</v>
      </c>
      <c r="K339" s="16">
        <v>1800</v>
      </c>
      <c r="L339">
        <v>7.9</v>
      </c>
      <c r="M339" s="16">
        <v>5000</v>
      </c>
      <c r="N339">
        <v>-0.1</v>
      </c>
      <c r="O339">
        <v>8.1</v>
      </c>
      <c r="P339" s="16">
        <v>200</v>
      </c>
      <c r="Q339">
        <v>8.1999999999999993</v>
      </c>
      <c r="R339" s="16">
        <v>200</v>
      </c>
      <c r="S339">
        <v>8.4</v>
      </c>
      <c r="T339" s="16">
        <v>100</v>
      </c>
      <c r="U339" s="16">
        <v>5000</v>
      </c>
      <c r="V339">
        <v>7.9</v>
      </c>
      <c r="W339">
        <v>7.9</v>
      </c>
      <c r="X339">
        <v>7.9</v>
      </c>
      <c r="Y339" s="16">
        <v>5000</v>
      </c>
    </row>
    <row r="340" spans="1:26">
      <c r="A340" t="s">
        <v>749</v>
      </c>
      <c r="C340">
        <v>27.6</v>
      </c>
      <c r="D340">
        <v>25.8</v>
      </c>
      <c r="E340">
        <v>24</v>
      </c>
      <c r="F340">
        <v>25.9</v>
      </c>
      <c r="G340" s="16">
        <v>100</v>
      </c>
      <c r="H340">
        <v>25.95</v>
      </c>
      <c r="I340" s="16">
        <v>100</v>
      </c>
      <c r="J340">
        <v>26</v>
      </c>
      <c r="K340" s="16">
        <v>1100</v>
      </c>
      <c r="L340">
        <v>26</v>
      </c>
      <c r="M340" s="16">
        <v>2000</v>
      </c>
      <c r="N340">
        <v>0.2</v>
      </c>
      <c r="O340">
        <v>27.15</v>
      </c>
      <c r="P340" s="16">
        <v>280</v>
      </c>
      <c r="Q340">
        <v>27.3</v>
      </c>
      <c r="R340" s="16">
        <v>350</v>
      </c>
      <c r="T340" s="16"/>
      <c r="U340" s="16">
        <v>4970</v>
      </c>
      <c r="V340">
        <v>27.3</v>
      </c>
      <c r="W340">
        <v>27.3</v>
      </c>
      <c r="X340">
        <v>26</v>
      </c>
      <c r="Y340" s="16"/>
      <c r="Z340" s="16"/>
    </row>
    <row r="341" spans="1:26">
      <c r="A341" t="s">
        <v>438</v>
      </c>
      <c r="C341">
        <v>5.5</v>
      </c>
      <c r="D341">
        <v>5</v>
      </c>
      <c r="E341">
        <v>4.5</v>
      </c>
      <c r="F341">
        <v>4.7</v>
      </c>
      <c r="G341" s="16">
        <v>500</v>
      </c>
      <c r="H341">
        <v>4.8</v>
      </c>
      <c r="I341" s="16">
        <v>1800</v>
      </c>
      <c r="J341">
        <v>4.9000000000000004</v>
      </c>
      <c r="K341" s="16">
        <v>1500</v>
      </c>
      <c r="L341">
        <v>5</v>
      </c>
      <c r="M341" s="16">
        <v>100</v>
      </c>
      <c r="N341">
        <v>0</v>
      </c>
      <c r="O341">
        <v>5</v>
      </c>
      <c r="P341" s="16">
        <v>1800</v>
      </c>
      <c r="Q341">
        <v>5.2</v>
      </c>
      <c r="R341" s="16">
        <v>7400</v>
      </c>
      <c r="S341">
        <v>5.3</v>
      </c>
      <c r="T341" s="16">
        <v>1500</v>
      </c>
      <c r="U341" s="16">
        <v>4900</v>
      </c>
      <c r="V341">
        <v>5.2</v>
      </c>
      <c r="W341">
        <v>5.2</v>
      </c>
      <c r="X341">
        <v>5</v>
      </c>
      <c r="Y341" s="16">
        <v>100</v>
      </c>
      <c r="Z341" s="16"/>
    </row>
    <row r="342" spans="1:26">
      <c r="A342" t="s">
        <v>536</v>
      </c>
      <c r="C342">
        <v>12.1</v>
      </c>
      <c r="D342">
        <v>11</v>
      </c>
      <c r="E342">
        <v>9.9</v>
      </c>
      <c r="F342">
        <v>10</v>
      </c>
      <c r="G342" s="16">
        <v>10000</v>
      </c>
      <c r="H342">
        <v>10.7</v>
      </c>
      <c r="I342" s="16">
        <v>500</v>
      </c>
      <c r="J342">
        <v>10.9</v>
      </c>
      <c r="K342" s="16">
        <v>500</v>
      </c>
      <c r="L342">
        <v>11</v>
      </c>
      <c r="M342" s="16">
        <v>4200</v>
      </c>
      <c r="N342">
        <v>0</v>
      </c>
      <c r="O342">
        <v>11</v>
      </c>
      <c r="P342" s="16">
        <v>42900</v>
      </c>
      <c r="Q342">
        <v>11.9</v>
      </c>
      <c r="R342" s="16">
        <v>500</v>
      </c>
      <c r="S342">
        <v>12</v>
      </c>
      <c r="T342" s="16">
        <v>30000</v>
      </c>
      <c r="U342" s="16">
        <v>4700</v>
      </c>
      <c r="V342">
        <v>11</v>
      </c>
      <c r="W342">
        <v>11</v>
      </c>
      <c r="X342">
        <v>11</v>
      </c>
      <c r="Y342" s="16"/>
      <c r="Z342" s="16"/>
    </row>
    <row r="343" spans="1:26">
      <c r="A343" t="s">
        <v>934</v>
      </c>
      <c r="C343">
        <v>19.2</v>
      </c>
      <c r="D343">
        <v>16.7</v>
      </c>
      <c r="E343">
        <v>14.2</v>
      </c>
      <c r="F343">
        <v>16.3</v>
      </c>
      <c r="G343" s="16">
        <v>1500</v>
      </c>
      <c r="H343">
        <v>16.399999999999999</v>
      </c>
      <c r="I343" s="16">
        <v>500</v>
      </c>
      <c r="J343">
        <v>16.7</v>
      </c>
      <c r="K343" s="16">
        <v>2000</v>
      </c>
      <c r="L343">
        <v>17</v>
      </c>
      <c r="M343" s="16">
        <v>2000</v>
      </c>
      <c r="N343">
        <v>0.3</v>
      </c>
      <c r="O343">
        <v>16.899999999999999</v>
      </c>
      <c r="P343" s="16">
        <v>2000</v>
      </c>
      <c r="Q343">
        <v>17</v>
      </c>
      <c r="R343" s="16">
        <v>7700</v>
      </c>
      <c r="S343">
        <v>17.100000000000001</v>
      </c>
      <c r="T343" s="16">
        <v>2000</v>
      </c>
      <c r="U343" s="16">
        <v>4500</v>
      </c>
      <c r="V343">
        <v>17</v>
      </c>
      <c r="W343">
        <v>17</v>
      </c>
      <c r="X343">
        <v>17</v>
      </c>
      <c r="Y343" s="16"/>
    </row>
    <row r="344" spans="1:26">
      <c r="A344" t="s">
        <v>590</v>
      </c>
      <c r="C344">
        <v>6.7</v>
      </c>
      <c r="D344">
        <v>6.1</v>
      </c>
      <c r="E344">
        <v>5.5</v>
      </c>
      <c r="F344">
        <v>5.7</v>
      </c>
      <c r="G344" s="16">
        <v>200</v>
      </c>
      <c r="H344">
        <v>5.8</v>
      </c>
      <c r="I344" s="16">
        <v>2400</v>
      </c>
      <c r="J344">
        <v>5.9</v>
      </c>
      <c r="K344" s="16">
        <v>1400</v>
      </c>
      <c r="L344">
        <v>6.1</v>
      </c>
      <c r="M344" s="16">
        <v>100</v>
      </c>
      <c r="N344">
        <v>0</v>
      </c>
      <c r="O344">
        <v>6.1</v>
      </c>
      <c r="P344" s="16">
        <v>3300</v>
      </c>
      <c r="Q344">
        <v>6.2</v>
      </c>
      <c r="R344" s="16">
        <v>3500</v>
      </c>
      <c r="S344">
        <v>6.5</v>
      </c>
      <c r="T344" s="16">
        <v>2000</v>
      </c>
      <c r="U344" s="16">
        <v>4400</v>
      </c>
      <c r="V344">
        <v>5.9</v>
      </c>
      <c r="W344">
        <v>6.1</v>
      </c>
      <c r="X344">
        <v>5.9</v>
      </c>
      <c r="Y344" s="16"/>
    </row>
    <row r="345" spans="1:26">
      <c r="A345" t="s">
        <v>182</v>
      </c>
      <c r="C345">
        <v>15.7</v>
      </c>
      <c r="D345">
        <v>14.7</v>
      </c>
      <c r="E345">
        <v>13.7</v>
      </c>
      <c r="F345">
        <v>14.55</v>
      </c>
      <c r="G345" s="16">
        <v>2000</v>
      </c>
      <c r="H345">
        <v>14.6</v>
      </c>
      <c r="I345" s="16">
        <v>2000</v>
      </c>
      <c r="J345">
        <v>14.7</v>
      </c>
      <c r="K345" s="16">
        <v>600</v>
      </c>
      <c r="L345">
        <v>14.7</v>
      </c>
      <c r="M345" s="16">
        <v>300</v>
      </c>
      <c r="N345">
        <v>0</v>
      </c>
      <c r="O345">
        <v>14.8</v>
      </c>
      <c r="P345" s="16">
        <v>2990</v>
      </c>
      <c r="Q345">
        <v>14.9</v>
      </c>
      <c r="R345" s="16">
        <v>3400</v>
      </c>
      <c r="S345">
        <v>15</v>
      </c>
      <c r="T345" s="16">
        <v>800</v>
      </c>
      <c r="U345" s="16">
        <v>4300</v>
      </c>
      <c r="V345">
        <v>14.7</v>
      </c>
      <c r="W345">
        <v>14.7</v>
      </c>
      <c r="X345">
        <v>14.7</v>
      </c>
    </row>
    <row r="346" spans="1:26">
      <c r="A346" t="s">
        <v>315</v>
      </c>
      <c r="C346">
        <v>3.3</v>
      </c>
      <c r="D346">
        <v>2.9</v>
      </c>
      <c r="E346">
        <v>2.5</v>
      </c>
      <c r="G346" s="16"/>
      <c r="H346">
        <v>2.5</v>
      </c>
      <c r="I346" s="16">
        <v>32700</v>
      </c>
      <c r="J346">
        <v>2.6</v>
      </c>
      <c r="K346" s="16">
        <v>5000</v>
      </c>
      <c r="L346">
        <v>2.9</v>
      </c>
      <c r="M346" s="16">
        <v>100</v>
      </c>
      <c r="N346">
        <v>0</v>
      </c>
      <c r="O346">
        <v>3</v>
      </c>
      <c r="P346" s="16">
        <v>1000</v>
      </c>
      <c r="Q346">
        <v>3.3</v>
      </c>
      <c r="R346" s="16">
        <v>100</v>
      </c>
      <c r="T346" s="16"/>
      <c r="U346" s="16">
        <v>4100</v>
      </c>
      <c r="V346">
        <v>2.5</v>
      </c>
      <c r="W346">
        <v>2.9</v>
      </c>
      <c r="X346">
        <v>2.5</v>
      </c>
      <c r="Y346" s="16"/>
    </row>
    <row r="347" spans="1:26">
      <c r="A347" t="s">
        <v>479</v>
      </c>
      <c r="C347">
        <v>7.1</v>
      </c>
      <c r="D347">
        <v>6.5</v>
      </c>
      <c r="E347">
        <v>5.9</v>
      </c>
      <c r="G347" s="16"/>
      <c r="H347">
        <v>5.9</v>
      </c>
      <c r="I347" s="16">
        <v>9100</v>
      </c>
      <c r="J347">
        <v>6</v>
      </c>
      <c r="K347" s="16">
        <v>8700</v>
      </c>
      <c r="L347">
        <v>6.5</v>
      </c>
      <c r="M347" s="16">
        <v>4100</v>
      </c>
      <c r="N347">
        <v>0</v>
      </c>
      <c r="O347">
        <v>6.5</v>
      </c>
      <c r="P347" s="16">
        <v>1000</v>
      </c>
      <c r="Q347">
        <v>6.6</v>
      </c>
      <c r="R347" s="16">
        <v>500</v>
      </c>
      <c r="S347">
        <v>6.7</v>
      </c>
      <c r="T347" s="16">
        <v>14800</v>
      </c>
      <c r="U347" s="16">
        <v>4100</v>
      </c>
      <c r="V347">
        <v>6.1</v>
      </c>
      <c r="W347">
        <v>6.5</v>
      </c>
      <c r="X347">
        <v>6.1</v>
      </c>
      <c r="Y347">
        <v>100</v>
      </c>
      <c r="Z347" s="16"/>
    </row>
    <row r="348" spans="1:26">
      <c r="A348" t="s">
        <v>1468</v>
      </c>
      <c r="C348">
        <v>13.6</v>
      </c>
      <c r="D348">
        <v>11.9</v>
      </c>
      <c r="E348">
        <v>10.199999999999999</v>
      </c>
      <c r="G348" s="16"/>
      <c r="H348">
        <v>10.3</v>
      </c>
      <c r="I348" s="16">
        <v>1000</v>
      </c>
      <c r="J348">
        <v>10.5</v>
      </c>
      <c r="K348" s="16">
        <v>4500</v>
      </c>
      <c r="L348">
        <v>10.3</v>
      </c>
      <c r="M348" s="16">
        <v>4000</v>
      </c>
      <c r="N348">
        <v>-1.6</v>
      </c>
      <c r="O348">
        <v>13.6</v>
      </c>
      <c r="P348" s="16">
        <v>1500</v>
      </c>
      <c r="R348" s="16"/>
      <c r="T348" s="16"/>
      <c r="U348" s="16">
        <v>4000</v>
      </c>
      <c r="V348">
        <v>10.3</v>
      </c>
      <c r="W348">
        <v>10.3</v>
      </c>
      <c r="X348">
        <v>10.3</v>
      </c>
      <c r="Y348" s="16"/>
    </row>
    <row r="349" spans="1:26">
      <c r="A349" t="s">
        <v>339</v>
      </c>
      <c r="C349">
        <v>7.4</v>
      </c>
      <c r="D349">
        <v>6.8</v>
      </c>
      <c r="E349">
        <v>6.2</v>
      </c>
      <c r="G349" s="16"/>
      <c r="I349" s="16"/>
      <c r="J349">
        <v>6.6</v>
      </c>
      <c r="K349" s="16">
        <v>5000</v>
      </c>
      <c r="L349">
        <v>6.8</v>
      </c>
      <c r="M349" s="16">
        <v>4000</v>
      </c>
      <c r="N349">
        <v>0</v>
      </c>
      <c r="P349" s="16"/>
      <c r="R349" s="16"/>
      <c r="T349" s="16"/>
      <c r="U349" s="16">
        <v>4000</v>
      </c>
      <c r="V349">
        <v>6.8</v>
      </c>
      <c r="W349">
        <v>6.8</v>
      </c>
      <c r="X349">
        <v>6.8</v>
      </c>
      <c r="Y349" s="16"/>
      <c r="Z349" s="16"/>
    </row>
    <row r="350" spans="1:26">
      <c r="A350" t="s">
        <v>879</v>
      </c>
      <c r="C350">
        <v>10.5</v>
      </c>
      <c r="D350">
        <v>9.1999999999999993</v>
      </c>
      <c r="E350">
        <v>7.9</v>
      </c>
      <c r="F350">
        <v>8.6</v>
      </c>
      <c r="G350" s="16">
        <v>1200</v>
      </c>
      <c r="H350">
        <v>8.6999999999999993</v>
      </c>
      <c r="I350" s="16">
        <v>1500</v>
      </c>
      <c r="J350">
        <v>8.8000000000000007</v>
      </c>
      <c r="K350" s="16">
        <v>1000</v>
      </c>
      <c r="L350">
        <v>8.1999999999999993</v>
      </c>
      <c r="M350" s="16">
        <v>4000</v>
      </c>
      <c r="N350">
        <v>-1</v>
      </c>
      <c r="O350">
        <v>9.1999999999999993</v>
      </c>
      <c r="P350" s="16">
        <v>100</v>
      </c>
      <c r="Q350">
        <v>9.3000000000000007</v>
      </c>
      <c r="R350" s="16">
        <v>200</v>
      </c>
      <c r="S350">
        <v>9.4</v>
      </c>
      <c r="T350" s="16">
        <v>100</v>
      </c>
      <c r="U350" s="16">
        <v>4000</v>
      </c>
      <c r="V350">
        <v>8.9</v>
      </c>
      <c r="W350">
        <v>8.9</v>
      </c>
      <c r="X350">
        <v>8.1999999999999993</v>
      </c>
      <c r="Y350" s="16"/>
      <c r="Z350" s="16"/>
    </row>
    <row r="351" spans="1:26">
      <c r="A351" t="s">
        <v>455</v>
      </c>
      <c r="C351">
        <v>13.3</v>
      </c>
      <c r="D351">
        <v>12.1</v>
      </c>
      <c r="E351">
        <v>10.9</v>
      </c>
      <c r="F351">
        <v>11.4</v>
      </c>
      <c r="G351" s="16">
        <v>100</v>
      </c>
      <c r="H351">
        <v>11.8</v>
      </c>
      <c r="I351" s="16">
        <v>3000</v>
      </c>
      <c r="J351">
        <v>11.9</v>
      </c>
      <c r="K351" s="16">
        <v>1000</v>
      </c>
      <c r="L351">
        <v>12</v>
      </c>
      <c r="M351" s="16">
        <v>2000</v>
      </c>
      <c r="N351">
        <v>-0.1</v>
      </c>
      <c r="O351">
        <v>12.5</v>
      </c>
      <c r="P351" s="16">
        <v>300</v>
      </c>
      <c r="Q351">
        <v>12.8</v>
      </c>
      <c r="R351" s="16">
        <v>2000</v>
      </c>
      <c r="S351">
        <v>13.1</v>
      </c>
      <c r="T351" s="16">
        <v>100</v>
      </c>
      <c r="U351" s="16">
        <v>4000</v>
      </c>
      <c r="V351">
        <v>12.1</v>
      </c>
      <c r="W351">
        <v>12.1</v>
      </c>
      <c r="X351">
        <v>12</v>
      </c>
    </row>
    <row r="352" spans="1:26">
      <c r="A352" t="s">
        <v>494</v>
      </c>
      <c r="C352">
        <v>17.2</v>
      </c>
      <c r="D352">
        <v>15.7</v>
      </c>
      <c r="E352">
        <v>14.2</v>
      </c>
      <c r="F352">
        <v>15</v>
      </c>
      <c r="G352" s="16">
        <v>1000</v>
      </c>
      <c r="H352">
        <v>15.7</v>
      </c>
      <c r="I352" s="16">
        <v>3900</v>
      </c>
      <c r="J352">
        <v>15.8</v>
      </c>
      <c r="K352" s="16">
        <v>1000</v>
      </c>
      <c r="L352">
        <v>15.7</v>
      </c>
      <c r="M352" s="16">
        <v>1600</v>
      </c>
      <c r="N352">
        <v>0</v>
      </c>
      <c r="O352">
        <v>17.2</v>
      </c>
      <c r="P352" s="16">
        <v>100</v>
      </c>
      <c r="R352" s="16"/>
      <c r="T352" s="16"/>
      <c r="U352" s="16">
        <v>4000</v>
      </c>
      <c r="V352">
        <v>15.7</v>
      </c>
      <c r="W352">
        <v>15.7</v>
      </c>
      <c r="X352">
        <v>15.7</v>
      </c>
      <c r="Y352" s="16"/>
      <c r="Z352" s="16"/>
    </row>
    <row r="353" spans="1:26">
      <c r="A353" t="s">
        <v>303</v>
      </c>
      <c r="C353">
        <v>41</v>
      </c>
      <c r="D353">
        <v>37.299999999999997</v>
      </c>
      <c r="E353">
        <v>33.6</v>
      </c>
      <c r="F353">
        <v>33.799999999999997</v>
      </c>
      <c r="G353" s="16">
        <v>300</v>
      </c>
      <c r="H353">
        <v>34</v>
      </c>
      <c r="I353" s="16">
        <v>200</v>
      </c>
      <c r="J353">
        <v>34.200000000000003</v>
      </c>
      <c r="K353" s="16">
        <v>200</v>
      </c>
      <c r="L353">
        <v>34.5</v>
      </c>
      <c r="M353" s="16">
        <v>1200</v>
      </c>
      <c r="N353">
        <v>-2.8</v>
      </c>
      <c r="O353">
        <v>37.200000000000003</v>
      </c>
      <c r="P353" s="16">
        <v>300</v>
      </c>
      <c r="Q353">
        <v>37.299999999999997</v>
      </c>
      <c r="R353" s="16">
        <v>1500</v>
      </c>
      <c r="S353">
        <v>37.4</v>
      </c>
      <c r="T353" s="16">
        <v>1300</v>
      </c>
      <c r="U353" s="16">
        <v>3800</v>
      </c>
      <c r="V353">
        <v>37.200000000000003</v>
      </c>
      <c r="W353">
        <v>37.200000000000003</v>
      </c>
      <c r="X353">
        <v>34.5</v>
      </c>
      <c r="Y353" s="16"/>
      <c r="Z353" s="16"/>
    </row>
    <row r="354" spans="1:26">
      <c r="A354" t="s">
        <v>797</v>
      </c>
      <c r="C354">
        <v>27.8</v>
      </c>
      <c r="D354">
        <v>26</v>
      </c>
      <c r="E354">
        <v>24.2</v>
      </c>
      <c r="F354">
        <v>25.3</v>
      </c>
      <c r="G354" s="16">
        <v>2000</v>
      </c>
      <c r="H354">
        <v>25.35</v>
      </c>
      <c r="I354" s="16">
        <v>50</v>
      </c>
      <c r="J354">
        <v>25.4</v>
      </c>
      <c r="K354" s="16">
        <v>170</v>
      </c>
      <c r="L354">
        <v>25.35</v>
      </c>
      <c r="M354" s="16">
        <v>390</v>
      </c>
      <c r="N354">
        <v>-0.65</v>
      </c>
      <c r="O354">
        <v>25.9</v>
      </c>
      <c r="P354" s="16">
        <v>5000</v>
      </c>
      <c r="Q354">
        <v>26</v>
      </c>
      <c r="R354" s="16">
        <v>1050</v>
      </c>
      <c r="S354">
        <v>26.05</v>
      </c>
      <c r="T354" s="16">
        <v>10</v>
      </c>
      <c r="U354" s="16">
        <v>3720</v>
      </c>
      <c r="V354">
        <v>26.9</v>
      </c>
      <c r="W354">
        <v>26.9</v>
      </c>
      <c r="X354">
        <v>25.2</v>
      </c>
      <c r="Y354" s="16"/>
      <c r="Z354" s="16"/>
    </row>
    <row r="355" spans="1:26">
      <c r="A355" t="s">
        <v>119</v>
      </c>
      <c r="C355">
        <v>14.25</v>
      </c>
      <c r="D355">
        <v>13.35</v>
      </c>
      <c r="E355">
        <v>12.45</v>
      </c>
      <c r="F355">
        <v>13.35</v>
      </c>
      <c r="G355" s="16">
        <v>4000</v>
      </c>
      <c r="H355">
        <v>13.4</v>
      </c>
      <c r="I355" s="16">
        <v>1100</v>
      </c>
      <c r="J355">
        <v>13.5</v>
      </c>
      <c r="K355" s="16">
        <v>4300</v>
      </c>
      <c r="L355">
        <v>13.5</v>
      </c>
      <c r="M355" s="16">
        <v>300</v>
      </c>
      <c r="N355">
        <v>0.15</v>
      </c>
      <c r="O355">
        <v>13.8</v>
      </c>
      <c r="P355" s="16">
        <v>400</v>
      </c>
      <c r="Q355">
        <v>13.85</v>
      </c>
      <c r="R355" s="16">
        <v>900</v>
      </c>
      <c r="S355">
        <v>13.9</v>
      </c>
      <c r="T355" s="16">
        <v>920</v>
      </c>
      <c r="U355" s="16">
        <v>3680</v>
      </c>
      <c r="V355">
        <v>13.5</v>
      </c>
      <c r="W355">
        <v>13.9</v>
      </c>
      <c r="X355">
        <v>13.4</v>
      </c>
      <c r="Z355" s="16"/>
    </row>
    <row r="356" spans="1:26">
      <c r="A356" t="s">
        <v>239</v>
      </c>
      <c r="C356">
        <v>7.9</v>
      </c>
      <c r="D356">
        <v>7.39</v>
      </c>
      <c r="E356">
        <v>6.88</v>
      </c>
      <c r="F356">
        <v>7.33</v>
      </c>
      <c r="G356" s="16">
        <v>2000</v>
      </c>
      <c r="H356">
        <v>7.34</v>
      </c>
      <c r="I356" s="16">
        <v>1300</v>
      </c>
      <c r="J356">
        <v>7.35</v>
      </c>
      <c r="K356" s="16">
        <v>60</v>
      </c>
      <c r="L356">
        <v>7.48</v>
      </c>
      <c r="M356">
        <v>10</v>
      </c>
      <c r="N356">
        <v>0.09</v>
      </c>
      <c r="O356">
        <v>7.48</v>
      </c>
      <c r="P356" s="16">
        <v>4040</v>
      </c>
      <c r="Q356">
        <v>7.49</v>
      </c>
      <c r="R356" s="16">
        <v>5220</v>
      </c>
      <c r="S356">
        <v>7.5</v>
      </c>
      <c r="T356" s="16">
        <v>5740</v>
      </c>
      <c r="U356" s="16">
        <v>3620</v>
      </c>
      <c r="V356">
        <v>7.5</v>
      </c>
      <c r="W356">
        <v>7.5</v>
      </c>
      <c r="X356">
        <v>7.42</v>
      </c>
      <c r="Y356" s="16"/>
      <c r="Z356" s="16"/>
    </row>
    <row r="357" spans="1:26">
      <c r="A357" t="s">
        <v>912</v>
      </c>
      <c r="C357">
        <v>5.0999999999999996</v>
      </c>
      <c r="D357">
        <v>4.5</v>
      </c>
      <c r="E357">
        <v>3.9</v>
      </c>
      <c r="G357" s="16"/>
      <c r="H357">
        <v>3.9</v>
      </c>
      <c r="I357" s="16">
        <v>300</v>
      </c>
      <c r="J357">
        <v>4.5</v>
      </c>
      <c r="K357" s="16">
        <v>1500</v>
      </c>
      <c r="L357">
        <v>4.5</v>
      </c>
      <c r="M357" s="16">
        <v>900</v>
      </c>
      <c r="N357">
        <v>0</v>
      </c>
      <c r="O357">
        <v>5</v>
      </c>
      <c r="P357" s="16">
        <v>5500</v>
      </c>
      <c r="Q357">
        <v>5.0999999999999996</v>
      </c>
      <c r="R357" s="16">
        <v>700</v>
      </c>
      <c r="T357" s="16"/>
      <c r="U357" s="16">
        <v>3600</v>
      </c>
      <c r="V357">
        <v>5</v>
      </c>
      <c r="W357">
        <v>5</v>
      </c>
      <c r="X357">
        <v>4.5</v>
      </c>
    </row>
    <row r="358" spans="1:26">
      <c r="A358" t="s">
        <v>214</v>
      </c>
      <c r="C358">
        <v>1.85</v>
      </c>
      <c r="D358">
        <v>1.73</v>
      </c>
      <c r="E358">
        <v>1.61</v>
      </c>
      <c r="F358">
        <v>1.73</v>
      </c>
      <c r="G358" s="16">
        <v>5000</v>
      </c>
      <c r="H358">
        <v>1.74</v>
      </c>
      <c r="I358" s="16">
        <v>750</v>
      </c>
      <c r="J358">
        <v>1.75</v>
      </c>
      <c r="K358" s="16">
        <v>10</v>
      </c>
      <c r="L358">
        <v>1.76</v>
      </c>
      <c r="M358" s="16">
        <v>120</v>
      </c>
      <c r="N358">
        <v>0.03</v>
      </c>
      <c r="O358">
        <v>1.76</v>
      </c>
      <c r="P358" s="16">
        <v>1830</v>
      </c>
      <c r="Q358">
        <v>1.78</v>
      </c>
      <c r="R358" s="16">
        <v>1010</v>
      </c>
      <c r="S358">
        <v>1.79</v>
      </c>
      <c r="T358" s="16">
        <v>10</v>
      </c>
      <c r="U358" s="16">
        <v>3430</v>
      </c>
      <c r="V358">
        <v>1.75</v>
      </c>
      <c r="W358">
        <v>1.76</v>
      </c>
      <c r="X358">
        <v>1.74</v>
      </c>
      <c r="Y358" s="16"/>
      <c r="Z358" s="16"/>
    </row>
    <row r="359" spans="1:26">
      <c r="A359" t="s">
        <v>248</v>
      </c>
      <c r="C359">
        <v>4.4000000000000004</v>
      </c>
      <c r="D359">
        <v>4</v>
      </c>
      <c r="E359">
        <v>3.6</v>
      </c>
      <c r="F359">
        <v>3.7</v>
      </c>
      <c r="G359" s="16">
        <v>1200</v>
      </c>
      <c r="H359">
        <v>3.8</v>
      </c>
      <c r="I359" s="16">
        <v>5200</v>
      </c>
      <c r="J359">
        <v>3.9</v>
      </c>
      <c r="K359" s="16">
        <v>100</v>
      </c>
      <c r="L359">
        <v>3.9</v>
      </c>
      <c r="M359" s="16">
        <v>1400</v>
      </c>
      <c r="N359">
        <v>-0.1</v>
      </c>
      <c r="O359">
        <v>4</v>
      </c>
      <c r="P359" s="16">
        <v>4400</v>
      </c>
      <c r="Q359">
        <v>4.0999999999999996</v>
      </c>
      <c r="R359" s="16">
        <v>4200</v>
      </c>
      <c r="S359">
        <v>4.2</v>
      </c>
      <c r="T359" s="16">
        <v>5400</v>
      </c>
      <c r="U359" s="16">
        <v>3400</v>
      </c>
      <c r="V359">
        <v>4</v>
      </c>
      <c r="W359">
        <v>4</v>
      </c>
      <c r="X359">
        <v>3.9</v>
      </c>
      <c r="Y359" s="16"/>
    </row>
    <row r="360" spans="1:26">
      <c r="A360" t="s">
        <v>938</v>
      </c>
      <c r="C360">
        <v>16.059999999999999</v>
      </c>
      <c r="D360">
        <v>15.01</v>
      </c>
      <c r="E360">
        <v>13.96</v>
      </c>
      <c r="F360">
        <v>15.18</v>
      </c>
      <c r="G360" s="16">
        <v>21160</v>
      </c>
      <c r="H360">
        <v>15.19</v>
      </c>
      <c r="I360" s="16">
        <v>21800</v>
      </c>
      <c r="J360">
        <v>15.2</v>
      </c>
      <c r="K360" s="16">
        <v>21210</v>
      </c>
      <c r="L360">
        <v>15.25</v>
      </c>
      <c r="M360" s="16">
        <v>500</v>
      </c>
      <c r="N360">
        <v>0.24</v>
      </c>
      <c r="O360">
        <v>15.24</v>
      </c>
      <c r="P360" s="16">
        <v>22780</v>
      </c>
      <c r="Q360">
        <v>15.25</v>
      </c>
      <c r="R360" s="16">
        <v>20010</v>
      </c>
      <c r="S360">
        <v>15.26</v>
      </c>
      <c r="T360" s="16">
        <v>19700</v>
      </c>
      <c r="U360" s="16">
        <v>3290</v>
      </c>
      <c r="V360">
        <v>15</v>
      </c>
      <c r="W360">
        <v>15.25</v>
      </c>
      <c r="X360">
        <v>15</v>
      </c>
      <c r="Y360" s="16">
        <v>100500</v>
      </c>
      <c r="Z360" s="16">
        <v>10</v>
      </c>
    </row>
    <row r="361" spans="1:26">
      <c r="A361" t="s">
        <v>69</v>
      </c>
      <c r="C361">
        <v>10</v>
      </c>
      <c r="D361">
        <v>9.39</v>
      </c>
      <c r="E361">
        <v>8.74</v>
      </c>
      <c r="F361">
        <v>8.91</v>
      </c>
      <c r="G361" s="16">
        <v>100</v>
      </c>
      <c r="H361">
        <v>9</v>
      </c>
      <c r="I361" s="16">
        <v>1550</v>
      </c>
      <c r="J361">
        <v>9.1999999999999993</v>
      </c>
      <c r="K361" s="16">
        <v>2020</v>
      </c>
      <c r="L361">
        <v>9.1999999999999993</v>
      </c>
      <c r="M361" s="16">
        <v>2000</v>
      </c>
      <c r="N361">
        <v>-0.19</v>
      </c>
      <c r="O361">
        <v>9.3000000000000007</v>
      </c>
      <c r="P361" s="16">
        <v>2000</v>
      </c>
      <c r="Q361">
        <v>9.36</v>
      </c>
      <c r="R361" s="16">
        <v>2000</v>
      </c>
      <c r="S361">
        <v>9.39</v>
      </c>
      <c r="T361" s="16">
        <v>1110</v>
      </c>
      <c r="U361" s="16">
        <v>3280</v>
      </c>
      <c r="V361">
        <v>9.43</v>
      </c>
      <c r="W361">
        <v>9.43</v>
      </c>
      <c r="X361">
        <v>9.1999999999999993</v>
      </c>
      <c r="Y361" s="16"/>
    </row>
    <row r="362" spans="1:26">
      <c r="A362" t="s">
        <v>311</v>
      </c>
      <c r="C362">
        <v>12.5</v>
      </c>
      <c r="D362">
        <v>11.4</v>
      </c>
      <c r="E362">
        <v>10.3</v>
      </c>
      <c r="F362">
        <v>10.4</v>
      </c>
      <c r="G362" s="16">
        <v>8300</v>
      </c>
      <c r="H362">
        <v>10.5</v>
      </c>
      <c r="I362" s="16">
        <v>500</v>
      </c>
      <c r="J362">
        <v>10.6</v>
      </c>
      <c r="K362" s="16">
        <v>200</v>
      </c>
      <c r="L362">
        <v>11.5</v>
      </c>
      <c r="M362" s="16">
        <v>100</v>
      </c>
      <c r="N362">
        <v>0.1</v>
      </c>
      <c r="O362">
        <v>11.5</v>
      </c>
      <c r="P362" s="16">
        <v>3300</v>
      </c>
      <c r="Q362">
        <v>11.7</v>
      </c>
      <c r="R362" s="16">
        <v>300</v>
      </c>
      <c r="S362">
        <v>11.8</v>
      </c>
      <c r="T362" s="16">
        <v>2100</v>
      </c>
      <c r="U362" s="16">
        <v>3200</v>
      </c>
      <c r="V362">
        <v>11.8</v>
      </c>
      <c r="W362">
        <v>11.8</v>
      </c>
      <c r="X362">
        <v>11</v>
      </c>
      <c r="Y362" s="16">
        <v>1100</v>
      </c>
    </row>
    <row r="363" spans="1:26">
      <c r="A363" t="s">
        <v>337</v>
      </c>
      <c r="C363">
        <v>3.7</v>
      </c>
      <c r="D363">
        <v>3.4</v>
      </c>
      <c r="E363">
        <v>3.1</v>
      </c>
      <c r="G363" s="16"/>
      <c r="I363" s="16"/>
      <c r="J363">
        <v>3.1</v>
      </c>
      <c r="K363" s="16">
        <v>3000</v>
      </c>
      <c r="L363">
        <v>3.4</v>
      </c>
      <c r="M363" s="16">
        <v>200</v>
      </c>
      <c r="N363">
        <v>0</v>
      </c>
      <c r="O363">
        <v>3.4</v>
      </c>
      <c r="P363" s="16">
        <v>1400</v>
      </c>
      <c r="Q363">
        <v>3.5</v>
      </c>
      <c r="R363" s="16">
        <v>12500</v>
      </c>
      <c r="S363">
        <v>3.6</v>
      </c>
      <c r="T363" s="16">
        <v>3000</v>
      </c>
      <c r="U363" s="16">
        <v>3200</v>
      </c>
      <c r="V363">
        <v>3.5</v>
      </c>
      <c r="W363">
        <v>3.5</v>
      </c>
      <c r="X363">
        <v>3.4</v>
      </c>
      <c r="Y363" s="16"/>
      <c r="Z363" s="16"/>
    </row>
    <row r="364" spans="1:26">
      <c r="A364" t="s">
        <v>764</v>
      </c>
      <c r="C364">
        <v>11</v>
      </c>
      <c r="D364">
        <v>10</v>
      </c>
      <c r="E364">
        <v>9</v>
      </c>
      <c r="G364" s="16"/>
      <c r="I364" s="16"/>
      <c r="J364">
        <v>9</v>
      </c>
      <c r="K364" s="16">
        <v>400</v>
      </c>
      <c r="L364">
        <v>9.6</v>
      </c>
      <c r="M364" s="16">
        <v>400</v>
      </c>
      <c r="N364">
        <v>-0.4</v>
      </c>
      <c r="O364">
        <v>10</v>
      </c>
      <c r="P364" s="16">
        <v>2500</v>
      </c>
      <c r="Q364">
        <v>10.5</v>
      </c>
      <c r="R364" s="16">
        <v>1000</v>
      </c>
      <c r="S364">
        <v>10.6</v>
      </c>
      <c r="T364" s="16">
        <v>4100</v>
      </c>
      <c r="U364" s="16">
        <v>3200</v>
      </c>
      <c r="V364">
        <v>10</v>
      </c>
      <c r="W364">
        <v>10.6</v>
      </c>
      <c r="X364">
        <v>9.6</v>
      </c>
      <c r="Y364" s="16">
        <v>2700</v>
      </c>
    </row>
    <row r="365" spans="1:26">
      <c r="A365" t="s">
        <v>59</v>
      </c>
      <c r="C365">
        <v>13.35</v>
      </c>
      <c r="D365">
        <v>12.5</v>
      </c>
      <c r="E365">
        <v>11.65</v>
      </c>
      <c r="F365">
        <v>12.35</v>
      </c>
      <c r="G365" s="16">
        <v>4600</v>
      </c>
      <c r="H365">
        <v>12.4</v>
      </c>
      <c r="I365" s="16">
        <v>4010</v>
      </c>
      <c r="J365">
        <v>12.45</v>
      </c>
      <c r="K365" s="16">
        <v>2000</v>
      </c>
      <c r="L365">
        <v>12.7</v>
      </c>
      <c r="M365">
        <v>10</v>
      </c>
      <c r="N365">
        <v>0.2</v>
      </c>
      <c r="O365">
        <v>12.6</v>
      </c>
      <c r="P365" s="16">
        <v>1900</v>
      </c>
      <c r="Q365">
        <v>12.7</v>
      </c>
      <c r="R365" s="16">
        <v>1180</v>
      </c>
      <c r="S365">
        <v>12.8</v>
      </c>
      <c r="T365" s="16">
        <v>1000</v>
      </c>
      <c r="U365" s="16">
        <v>3120</v>
      </c>
      <c r="V365">
        <v>12.7</v>
      </c>
      <c r="W365">
        <v>12.7</v>
      </c>
      <c r="X365">
        <v>12.45</v>
      </c>
      <c r="Y365" s="16">
        <v>3100</v>
      </c>
      <c r="Z365">
        <v>20</v>
      </c>
    </row>
    <row r="366" spans="1:26">
      <c r="A366" t="s">
        <v>1477</v>
      </c>
      <c r="C366">
        <v>10.5</v>
      </c>
      <c r="D366">
        <v>9.1999999999999993</v>
      </c>
      <c r="E366">
        <v>7.9</v>
      </c>
      <c r="F366">
        <v>9</v>
      </c>
      <c r="G366" s="16">
        <v>15000</v>
      </c>
      <c r="H366">
        <v>9.5</v>
      </c>
      <c r="I366" s="16">
        <v>2000</v>
      </c>
      <c r="J366">
        <v>10</v>
      </c>
      <c r="K366" s="16">
        <v>9900</v>
      </c>
      <c r="L366">
        <v>10</v>
      </c>
      <c r="M366" s="16">
        <v>100</v>
      </c>
      <c r="N366">
        <v>0.8</v>
      </c>
      <c r="O366">
        <v>10.5</v>
      </c>
      <c r="P366" s="16">
        <v>1000</v>
      </c>
      <c r="R366" s="16"/>
      <c r="T366" s="16"/>
      <c r="U366" s="16">
        <v>3100</v>
      </c>
      <c r="V366">
        <v>10</v>
      </c>
      <c r="W366">
        <v>10</v>
      </c>
      <c r="X366">
        <v>10</v>
      </c>
    </row>
    <row r="367" spans="1:26">
      <c r="A367" t="s">
        <v>416</v>
      </c>
      <c r="C367">
        <v>8.1</v>
      </c>
      <c r="D367">
        <v>7.1</v>
      </c>
      <c r="E367">
        <v>6.1</v>
      </c>
      <c r="G367" s="16"/>
      <c r="I367" s="16"/>
      <c r="K367" s="16"/>
      <c r="L367">
        <v>6.1</v>
      </c>
      <c r="M367" s="16">
        <v>1000</v>
      </c>
      <c r="N367">
        <v>-1</v>
      </c>
      <c r="O367">
        <v>6.1</v>
      </c>
      <c r="P367" s="16">
        <v>6500</v>
      </c>
      <c r="Q367">
        <v>8.1</v>
      </c>
      <c r="R367" s="16">
        <v>2800</v>
      </c>
      <c r="T367" s="16"/>
      <c r="U367" s="16">
        <v>3100</v>
      </c>
      <c r="V367">
        <v>6.1</v>
      </c>
      <c r="W367">
        <v>6.1</v>
      </c>
      <c r="X367">
        <v>6.1</v>
      </c>
      <c r="Y367">
        <v>100</v>
      </c>
    </row>
    <row r="368" spans="1:26">
      <c r="A368" t="s">
        <v>1191</v>
      </c>
      <c r="C368">
        <v>17.2</v>
      </c>
      <c r="D368">
        <v>15</v>
      </c>
      <c r="E368">
        <v>12.8</v>
      </c>
      <c r="F368">
        <v>13</v>
      </c>
      <c r="G368" s="16">
        <v>900</v>
      </c>
      <c r="H368">
        <v>13.5</v>
      </c>
      <c r="I368" s="16">
        <v>500</v>
      </c>
      <c r="J368">
        <v>13.6</v>
      </c>
      <c r="K368" s="16">
        <v>400</v>
      </c>
      <c r="L368">
        <v>14</v>
      </c>
      <c r="M368" s="16">
        <v>3100</v>
      </c>
      <c r="N368">
        <v>-1</v>
      </c>
      <c r="O368">
        <v>15</v>
      </c>
      <c r="P368" s="16">
        <v>8000</v>
      </c>
      <c r="Q368">
        <v>15.5</v>
      </c>
      <c r="R368" s="16">
        <v>2100</v>
      </c>
      <c r="S368">
        <v>16</v>
      </c>
      <c r="T368" s="16">
        <v>300</v>
      </c>
      <c r="U368" s="16">
        <v>3100</v>
      </c>
      <c r="V368">
        <v>14.5</v>
      </c>
      <c r="W368">
        <v>14.5</v>
      </c>
      <c r="X368">
        <v>14</v>
      </c>
      <c r="Y368" s="16"/>
    </row>
    <row r="369" spans="1:26">
      <c r="A369" t="s">
        <v>1396</v>
      </c>
      <c r="C369">
        <v>37.950000000000003</v>
      </c>
      <c r="D369">
        <v>35.5</v>
      </c>
      <c r="E369">
        <v>33.049999999999997</v>
      </c>
      <c r="G369" s="16"/>
      <c r="H369">
        <v>33.1</v>
      </c>
      <c r="I369" s="16">
        <v>30</v>
      </c>
      <c r="J369">
        <v>33.200000000000003</v>
      </c>
      <c r="K369" s="16">
        <v>1500</v>
      </c>
      <c r="L369">
        <v>35.5</v>
      </c>
      <c r="M369" s="16">
        <v>3000</v>
      </c>
      <c r="N369">
        <v>0</v>
      </c>
      <c r="O369">
        <v>35.4</v>
      </c>
      <c r="P369" s="16">
        <v>580</v>
      </c>
      <c r="Q369">
        <v>35.5</v>
      </c>
      <c r="R369" s="16">
        <v>3500</v>
      </c>
      <c r="S369">
        <v>35.950000000000003</v>
      </c>
      <c r="T369" s="16">
        <v>40</v>
      </c>
      <c r="U369" s="16">
        <v>3010</v>
      </c>
      <c r="V369">
        <v>36</v>
      </c>
      <c r="W369">
        <v>36</v>
      </c>
      <c r="X369">
        <v>35.5</v>
      </c>
      <c r="Y369" s="16"/>
    </row>
    <row r="370" spans="1:26">
      <c r="A370" t="s">
        <v>595</v>
      </c>
      <c r="C370">
        <v>3.1</v>
      </c>
      <c r="D370">
        <v>2.9</v>
      </c>
      <c r="E370">
        <v>2.7</v>
      </c>
      <c r="F370">
        <v>2.7</v>
      </c>
      <c r="G370" s="16">
        <v>10000</v>
      </c>
      <c r="H370">
        <v>2.8</v>
      </c>
      <c r="I370" s="16">
        <v>4000</v>
      </c>
      <c r="J370">
        <v>2.9</v>
      </c>
      <c r="K370" s="16">
        <v>2000</v>
      </c>
      <c r="L370">
        <v>2.9</v>
      </c>
      <c r="M370" s="16">
        <v>3000</v>
      </c>
      <c r="N370">
        <v>0</v>
      </c>
      <c r="O370">
        <v>3</v>
      </c>
      <c r="P370" s="16">
        <v>100</v>
      </c>
      <c r="Q370">
        <v>3.1</v>
      </c>
      <c r="R370" s="16">
        <v>40000</v>
      </c>
      <c r="T370" s="16"/>
      <c r="U370" s="16">
        <v>3000</v>
      </c>
      <c r="V370">
        <v>2.9</v>
      </c>
      <c r="W370">
        <v>2.9</v>
      </c>
      <c r="X370">
        <v>2.9</v>
      </c>
      <c r="Y370" s="16"/>
      <c r="Z370" s="16"/>
    </row>
    <row r="371" spans="1:26">
      <c r="A371" t="s">
        <v>1325</v>
      </c>
      <c r="C371">
        <v>2.7</v>
      </c>
      <c r="D371">
        <v>2.4</v>
      </c>
      <c r="E371">
        <v>2.1</v>
      </c>
      <c r="F371">
        <v>2.2000000000000002</v>
      </c>
      <c r="G371" s="16">
        <v>4500</v>
      </c>
      <c r="H371">
        <v>2.2999999999999998</v>
      </c>
      <c r="I371" s="16">
        <v>3500</v>
      </c>
      <c r="J371">
        <v>2.4</v>
      </c>
      <c r="K371" s="16">
        <v>3000</v>
      </c>
      <c r="L371">
        <v>2.5</v>
      </c>
      <c r="M371" s="16">
        <v>3000</v>
      </c>
      <c r="N371">
        <v>0.1</v>
      </c>
      <c r="O371">
        <v>2.6</v>
      </c>
      <c r="P371" s="16">
        <v>400</v>
      </c>
      <c r="Q371">
        <v>2.7</v>
      </c>
      <c r="R371" s="16">
        <v>4500</v>
      </c>
      <c r="T371" s="16"/>
      <c r="U371" s="16">
        <v>3000</v>
      </c>
      <c r="V371">
        <v>2.5</v>
      </c>
      <c r="W371">
        <v>2.5</v>
      </c>
      <c r="X371">
        <v>2.5</v>
      </c>
      <c r="Z371" s="16"/>
    </row>
    <row r="372" spans="1:26">
      <c r="A372" t="s">
        <v>1572</v>
      </c>
      <c r="C372">
        <v>57.5</v>
      </c>
      <c r="D372">
        <v>50</v>
      </c>
      <c r="E372">
        <v>42.5</v>
      </c>
      <c r="F372">
        <v>42.5</v>
      </c>
      <c r="G372" s="16">
        <v>1000</v>
      </c>
      <c r="H372">
        <v>51</v>
      </c>
      <c r="I372" s="16">
        <v>600</v>
      </c>
      <c r="J372">
        <v>52</v>
      </c>
      <c r="K372" s="16">
        <v>4000</v>
      </c>
      <c r="L372">
        <v>51</v>
      </c>
      <c r="M372" s="16">
        <v>3000</v>
      </c>
      <c r="N372">
        <v>1</v>
      </c>
      <c r="O372">
        <v>57.5</v>
      </c>
      <c r="P372" s="16">
        <v>1000</v>
      </c>
      <c r="R372" s="16"/>
      <c r="T372" s="16"/>
      <c r="U372" s="16">
        <v>3000</v>
      </c>
      <c r="V372">
        <v>51</v>
      </c>
      <c r="W372">
        <v>51</v>
      </c>
      <c r="X372">
        <v>51</v>
      </c>
      <c r="Y372" s="16"/>
    </row>
    <row r="373" spans="1:26">
      <c r="A373" t="s">
        <v>1582</v>
      </c>
      <c r="C373">
        <v>15.8</v>
      </c>
      <c r="D373">
        <v>13.8</v>
      </c>
      <c r="E373">
        <v>11.8</v>
      </c>
      <c r="F373">
        <v>12.4</v>
      </c>
      <c r="G373" s="16">
        <v>3200</v>
      </c>
      <c r="H373">
        <v>12.6</v>
      </c>
      <c r="I373" s="16">
        <v>9800</v>
      </c>
      <c r="J373">
        <v>12.7</v>
      </c>
      <c r="K373" s="16">
        <v>1300</v>
      </c>
      <c r="L373">
        <v>13.9</v>
      </c>
      <c r="M373" s="16">
        <v>200</v>
      </c>
      <c r="N373">
        <v>0.1</v>
      </c>
      <c r="O373">
        <v>13.9</v>
      </c>
      <c r="P373" s="16">
        <v>5300</v>
      </c>
      <c r="Q373">
        <v>15</v>
      </c>
      <c r="R373" s="16">
        <v>5500</v>
      </c>
      <c r="S373">
        <v>15.8</v>
      </c>
      <c r="T373" s="16">
        <v>2700</v>
      </c>
      <c r="U373" s="16">
        <v>2900</v>
      </c>
      <c r="V373">
        <v>12.8</v>
      </c>
      <c r="W373">
        <v>13.9</v>
      </c>
      <c r="X373">
        <v>12.7</v>
      </c>
      <c r="Y373" s="16"/>
    </row>
    <row r="374" spans="1:26">
      <c r="A374" t="s">
        <v>64</v>
      </c>
      <c r="C374">
        <v>4.9000000000000004</v>
      </c>
      <c r="D374">
        <v>4.3</v>
      </c>
      <c r="E374">
        <v>3.7</v>
      </c>
      <c r="G374" s="16"/>
      <c r="H374">
        <v>3.7</v>
      </c>
      <c r="I374" s="16">
        <v>4500</v>
      </c>
      <c r="J374">
        <v>3.8</v>
      </c>
      <c r="K374" s="16">
        <v>500</v>
      </c>
      <c r="L374">
        <v>4.5999999999999996</v>
      </c>
      <c r="M374" s="16">
        <v>400</v>
      </c>
      <c r="N374">
        <v>0.3</v>
      </c>
      <c r="O374">
        <v>4.5999999999999996</v>
      </c>
      <c r="P374" s="16">
        <v>300</v>
      </c>
      <c r="Q374">
        <v>4.7</v>
      </c>
      <c r="R374" s="16">
        <v>600</v>
      </c>
      <c r="S374">
        <v>4.8</v>
      </c>
      <c r="T374" s="16">
        <v>300</v>
      </c>
      <c r="U374" s="16">
        <v>2800</v>
      </c>
      <c r="V374">
        <v>4.7</v>
      </c>
      <c r="W374">
        <v>4.7</v>
      </c>
      <c r="X374">
        <v>3.7</v>
      </c>
    </row>
    <row r="375" spans="1:26">
      <c r="A375" t="s">
        <v>1621</v>
      </c>
      <c r="C375">
        <v>38.5</v>
      </c>
      <c r="D375">
        <v>35</v>
      </c>
      <c r="E375">
        <v>31.5</v>
      </c>
      <c r="F375">
        <v>32.5</v>
      </c>
      <c r="G375">
        <v>400</v>
      </c>
      <c r="H375">
        <v>32.700000000000003</v>
      </c>
      <c r="I375">
        <v>500</v>
      </c>
      <c r="J375">
        <v>32.799999999999997</v>
      </c>
      <c r="K375" s="16">
        <v>400</v>
      </c>
      <c r="L375">
        <v>33.5</v>
      </c>
      <c r="M375" s="16">
        <v>200</v>
      </c>
      <c r="N375">
        <v>-1.5</v>
      </c>
      <c r="O375">
        <v>33.5</v>
      </c>
      <c r="P375" s="16">
        <v>300</v>
      </c>
      <c r="Q375">
        <v>34.799999999999997</v>
      </c>
      <c r="R375" s="16">
        <v>200</v>
      </c>
      <c r="S375">
        <v>34.9</v>
      </c>
      <c r="T375" s="16">
        <v>300</v>
      </c>
      <c r="U375" s="16">
        <v>2800</v>
      </c>
      <c r="V375">
        <v>34.5</v>
      </c>
      <c r="W375">
        <v>35</v>
      </c>
      <c r="X375">
        <v>33.5</v>
      </c>
    </row>
    <row r="376" spans="1:26">
      <c r="A376" t="s">
        <v>574</v>
      </c>
      <c r="C376">
        <v>24.85</v>
      </c>
      <c r="D376">
        <v>23.25</v>
      </c>
      <c r="E376">
        <v>21.65</v>
      </c>
      <c r="F376">
        <v>22.8</v>
      </c>
      <c r="G376" s="16">
        <v>6440</v>
      </c>
      <c r="H376">
        <v>23</v>
      </c>
      <c r="I376" s="16">
        <v>2500</v>
      </c>
      <c r="J376">
        <v>23.25</v>
      </c>
      <c r="K376" s="16">
        <v>3830</v>
      </c>
      <c r="L376">
        <v>23.25</v>
      </c>
      <c r="M376" s="16">
        <v>500</v>
      </c>
      <c r="N376">
        <v>0</v>
      </c>
      <c r="O376">
        <v>23.5</v>
      </c>
      <c r="P376" s="16">
        <v>8920</v>
      </c>
      <c r="Q376">
        <v>23.55</v>
      </c>
      <c r="R376" s="16">
        <v>6000</v>
      </c>
      <c r="S376">
        <v>23.65</v>
      </c>
      <c r="T376" s="16">
        <v>8500</v>
      </c>
      <c r="U376" s="16">
        <v>2670</v>
      </c>
      <c r="V376">
        <v>23.25</v>
      </c>
      <c r="W376">
        <v>23.25</v>
      </c>
      <c r="X376">
        <v>23.25</v>
      </c>
      <c r="Y376" s="16"/>
      <c r="Z376" s="16"/>
    </row>
    <row r="377" spans="1:26">
      <c r="A377" t="s">
        <v>225</v>
      </c>
      <c r="C377">
        <v>27.15</v>
      </c>
      <c r="D377">
        <v>25.4</v>
      </c>
      <c r="E377">
        <v>23.65</v>
      </c>
      <c r="F377">
        <v>25</v>
      </c>
      <c r="G377" s="16">
        <v>1420</v>
      </c>
      <c r="H377">
        <v>25.05</v>
      </c>
      <c r="I377" s="16">
        <v>500</v>
      </c>
      <c r="J377">
        <v>25.1</v>
      </c>
      <c r="K377" s="16">
        <v>280</v>
      </c>
      <c r="L377">
        <v>26.4</v>
      </c>
      <c r="M377" s="16">
        <v>10</v>
      </c>
      <c r="N377">
        <v>1</v>
      </c>
      <c r="O377">
        <v>26.35</v>
      </c>
      <c r="P377" s="16">
        <v>100</v>
      </c>
      <c r="Q377">
        <v>26.4</v>
      </c>
      <c r="R377" s="16">
        <v>1030</v>
      </c>
      <c r="S377">
        <v>26.5</v>
      </c>
      <c r="T377" s="16">
        <v>2380</v>
      </c>
      <c r="U377" s="16">
        <v>2670</v>
      </c>
      <c r="V377">
        <v>26.4</v>
      </c>
      <c r="W377">
        <v>26.4</v>
      </c>
      <c r="X377">
        <v>25.05</v>
      </c>
      <c r="Y377" s="16">
        <v>20</v>
      </c>
      <c r="Z377" s="16">
        <v>2650</v>
      </c>
    </row>
    <row r="378" spans="1:26">
      <c r="A378" t="s">
        <v>159</v>
      </c>
      <c r="C378">
        <v>57.7</v>
      </c>
      <c r="D378">
        <v>54</v>
      </c>
      <c r="E378">
        <v>50.3</v>
      </c>
      <c r="F378">
        <v>52.8</v>
      </c>
      <c r="G378" s="16">
        <v>4150</v>
      </c>
      <c r="H378">
        <v>53</v>
      </c>
      <c r="I378" s="16">
        <v>6240</v>
      </c>
      <c r="J378">
        <v>53.1</v>
      </c>
      <c r="K378" s="16">
        <v>160</v>
      </c>
      <c r="L378">
        <v>54.4</v>
      </c>
      <c r="M378" s="16">
        <v>10</v>
      </c>
      <c r="N378">
        <v>0.4</v>
      </c>
      <c r="O378">
        <v>54.1</v>
      </c>
      <c r="P378" s="16">
        <v>600</v>
      </c>
      <c r="Q378">
        <v>54.2</v>
      </c>
      <c r="R378" s="16">
        <v>3000</v>
      </c>
      <c r="S378">
        <v>54.3</v>
      </c>
      <c r="T378" s="16">
        <v>1020</v>
      </c>
      <c r="U378" s="16">
        <v>2640</v>
      </c>
      <c r="V378">
        <v>54.8</v>
      </c>
      <c r="W378">
        <v>54.8</v>
      </c>
      <c r="X378">
        <v>53</v>
      </c>
      <c r="Y378" s="16"/>
      <c r="Z378" s="16"/>
    </row>
    <row r="379" spans="1:26">
      <c r="A379" t="s">
        <v>1147</v>
      </c>
      <c r="C379">
        <v>3.4</v>
      </c>
      <c r="D379">
        <v>3</v>
      </c>
      <c r="E379">
        <v>2.6</v>
      </c>
      <c r="F379">
        <v>2.7</v>
      </c>
      <c r="G379" s="16">
        <v>11000</v>
      </c>
      <c r="H379">
        <v>2.8</v>
      </c>
      <c r="I379" s="16">
        <v>7600</v>
      </c>
      <c r="J379">
        <v>2.9</v>
      </c>
      <c r="K379" s="16">
        <v>4400</v>
      </c>
      <c r="L379">
        <v>3.1</v>
      </c>
      <c r="M379" s="16">
        <v>100</v>
      </c>
      <c r="N379">
        <v>0.1</v>
      </c>
      <c r="O379">
        <v>3.1</v>
      </c>
      <c r="P379" s="16">
        <v>28000</v>
      </c>
      <c r="Q379">
        <v>3.2</v>
      </c>
      <c r="R379" s="16">
        <v>4000</v>
      </c>
      <c r="S379">
        <v>3.3</v>
      </c>
      <c r="T379" s="16">
        <v>500</v>
      </c>
      <c r="U379" s="16">
        <v>2600</v>
      </c>
      <c r="V379">
        <v>2.8</v>
      </c>
      <c r="W379">
        <v>3.1</v>
      </c>
      <c r="X379">
        <v>2.8</v>
      </c>
      <c r="Z379" s="16"/>
    </row>
    <row r="380" spans="1:26">
      <c r="A380" t="s">
        <v>877</v>
      </c>
      <c r="C380">
        <v>6.3</v>
      </c>
      <c r="D380">
        <v>5.5</v>
      </c>
      <c r="E380">
        <v>4.7</v>
      </c>
      <c r="F380">
        <v>5</v>
      </c>
      <c r="G380" s="16">
        <v>5100</v>
      </c>
      <c r="H380">
        <v>5.0999999999999996</v>
      </c>
      <c r="I380" s="16">
        <v>1000</v>
      </c>
      <c r="J380">
        <v>5.2</v>
      </c>
      <c r="K380" s="16">
        <v>500</v>
      </c>
      <c r="L380">
        <v>5.3</v>
      </c>
      <c r="M380" s="16">
        <v>200</v>
      </c>
      <c r="N380">
        <v>-0.2</v>
      </c>
      <c r="O380">
        <v>5.5</v>
      </c>
      <c r="P380" s="16">
        <v>200</v>
      </c>
      <c r="Q380">
        <v>6</v>
      </c>
      <c r="R380" s="16">
        <v>200</v>
      </c>
      <c r="S380">
        <v>6.2</v>
      </c>
      <c r="T380" s="16">
        <v>100</v>
      </c>
      <c r="U380" s="16">
        <v>2600</v>
      </c>
      <c r="V380">
        <v>5</v>
      </c>
      <c r="W380">
        <v>5.3</v>
      </c>
      <c r="X380">
        <v>5</v>
      </c>
    </row>
    <row r="381" spans="1:26">
      <c r="A381" t="s">
        <v>202</v>
      </c>
      <c r="C381">
        <v>26.75</v>
      </c>
      <c r="D381">
        <v>25</v>
      </c>
      <c r="E381">
        <v>23.25</v>
      </c>
      <c r="F381">
        <v>24.2</v>
      </c>
      <c r="G381" s="16">
        <v>910</v>
      </c>
      <c r="H381">
        <v>24.5</v>
      </c>
      <c r="I381" s="16">
        <v>3000</v>
      </c>
      <c r="J381">
        <v>24.6</v>
      </c>
      <c r="K381" s="16">
        <v>1220</v>
      </c>
      <c r="L381">
        <v>25</v>
      </c>
      <c r="M381" s="16">
        <v>550</v>
      </c>
      <c r="N381">
        <v>0</v>
      </c>
      <c r="O381">
        <v>25</v>
      </c>
      <c r="P381" s="16">
        <v>14410</v>
      </c>
      <c r="Q381">
        <v>25.3</v>
      </c>
      <c r="R381" s="16">
        <v>10200</v>
      </c>
      <c r="S381">
        <v>25.5</v>
      </c>
      <c r="T381" s="16">
        <v>320</v>
      </c>
      <c r="U381" s="16">
        <v>2590</v>
      </c>
      <c r="V381">
        <v>25</v>
      </c>
      <c r="W381">
        <v>25</v>
      </c>
      <c r="X381">
        <v>25</v>
      </c>
    </row>
    <row r="382" spans="1:26">
      <c r="A382" t="s">
        <v>396</v>
      </c>
      <c r="C382">
        <v>22.4</v>
      </c>
      <c r="D382">
        <v>20.399999999999999</v>
      </c>
      <c r="E382">
        <v>18.399999999999999</v>
      </c>
      <c r="G382" s="16"/>
      <c r="I382" s="16"/>
      <c r="K382" s="16"/>
      <c r="L382">
        <v>22.3</v>
      </c>
      <c r="M382" s="16">
        <v>2500</v>
      </c>
      <c r="N382">
        <v>1.9</v>
      </c>
      <c r="O382">
        <v>20.399999999999999</v>
      </c>
      <c r="P382" s="16">
        <v>2000</v>
      </c>
      <c r="Q382">
        <v>21</v>
      </c>
      <c r="R382" s="16">
        <v>2400</v>
      </c>
      <c r="S382">
        <v>22</v>
      </c>
      <c r="T382" s="16">
        <v>2000</v>
      </c>
      <c r="U382" s="16">
        <v>2500</v>
      </c>
      <c r="V382">
        <v>20.399999999999999</v>
      </c>
      <c r="W382">
        <v>22.3</v>
      </c>
      <c r="X382">
        <v>20.399999999999999</v>
      </c>
      <c r="Y382" s="16">
        <v>2500</v>
      </c>
      <c r="Z382" s="16">
        <v>100</v>
      </c>
    </row>
    <row r="383" spans="1:26">
      <c r="A383" t="s">
        <v>1250</v>
      </c>
      <c r="C383">
        <v>15.8</v>
      </c>
      <c r="D383">
        <v>13.8</v>
      </c>
      <c r="E383">
        <v>11.8</v>
      </c>
      <c r="H383">
        <v>11.8</v>
      </c>
      <c r="I383" s="16">
        <v>100</v>
      </c>
      <c r="J383">
        <v>11.9</v>
      </c>
      <c r="K383" s="16">
        <v>1100</v>
      </c>
      <c r="L383">
        <v>12.5</v>
      </c>
      <c r="M383" s="16">
        <v>200</v>
      </c>
      <c r="N383">
        <v>-1.3</v>
      </c>
      <c r="O383">
        <v>13.7</v>
      </c>
      <c r="P383" s="16">
        <v>1500</v>
      </c>
      <c r="Q383">
        <v>13.8</v>
      </c>
      <c r="R383" s="16">
        <v>1000</v>
      </c>
      <c r="S383">
        <v>14</v>
      </c>
      <c r="T383" s="16">
        <v>2500</v>
      </c>
      <c r="U383" s="16">
        <v>2400</v>
      </c>
      <c r="V383">
        <v>15.8</v>
      </c>
      <c r="W383">
        <v>15.8</v>
      </c>
      <c r="X383">
        <v>12.5</v>
      </c>
      <c r="Y383" s="16"/>
      <c r="Z383" s="16"/>
    </row>
    <row r="384" spans="1:26">
      <c r="A384" t="s">
        <v>474</v>
      </c>
      <c r="C384">
        <v>5.7</v>
      </c>
      <c r="D384">
        <v>5.2</v>
      </c>
      <c r="E384">
        <v>4.7</v>
      </c>
      <c r="F384">
        <v>4.9000000000000004</v>
      </c>
      <c r="G384" s="16">
        <v>2400</v>
      </c>
      <c r="H384">
        <v>5</v>
      </c>
      <c r="I384" s="16">
        <v>4600</v>
      </c>
      <c r="J384">
        <v>5.0999999999999996</v>
      </c>
      <c r="K384" s="16">
        <v>1000</v>
      </c>
      <c r="L384">
        <v>5.0999999999999996</v>
      </c>
      <c r="M384" s="16">
        <v>1000</v>
      </c>
      <c r="N384">
        <v>-0.1</v>
      </c>
      <c r="O384">
        <v>5.2</v>
      </c>
      <c r="P384" s="16">
        <v>3600</v>
      </c>
      <c r="Q384">
        <v>5.3</v>
      </c>
      <c r="R384" s="16">
        <v>6400</v>
      </c>
      <c r="S384">
        <v>5.4</v>
      </c>
      <c r="T384" s="16">
        <v>500</v>
      </c>
      <c r="U384" s="16">
        <v>2400</v>
      </c>
      <c r="V384">
        <v>5.0999999999999996</v>
      </c>
      <c r="W384">
        <v>5.0999999999999996</v>
      </c>
      <c r="X384">
        <v>5.0999999999999996</v>
      </c>
      <c r="Y384" s="16"/>
    </row>
    <row r="385" spans="1:26">
      <c r="A385" t="s">
        <v>1366</v>
      </c>
      <c r="C385">
        <v>15.8</v>
      </c>
      <c r="D385">
        <v>13.8</v>
      </c>
      <c r="E385">
        <v>11.8</v>
      </c>
      <c r="G385" s="16"/>
      <c r="I385" s="16"/>
      <c r="J385">
        <v>11.8</v>
      </c>
      <c r="K385" s="16">
        <v>500</v>
      </c>
      <c r="L385">
        <v>11.8</v>
      </c>
      <c r="M385" s="16">
        <v>800</v>
      </c>
      <c r="N385">
        <v>-2</v>
      </c>
      <c r="O385">
        <v>15.4</v>
      </c>
      <c r="P385" s="16">
        <v>100</v>
      </c>
      <c r="Q385">
        <v>15.5</v>
      </c>
      <c r="R385" s="16">
        <v>900</v>
      </c>
      <c r="S385">
        <v>15.6</v>
      </c>
      <c r="T385" s="16">
        <v>500</v>
      </c>
      <c r="U385" s="16">
        <v>2400</v>
      </c>
      <c r="V385">
        <v>11.9</v>
      </c>
      <c r="W385">
        <v>15.6</v>
      </c>
      <c r="X385">
        <v>11.8</v>
      </c>
      <c r="Y385" s="16">
        <v>500</v>
      </c>
      <c r="Z385">
        <v>100</v>
      </c>
    </row>
    <row r="386" spans="1:26">
      <c r="A386" t="s">
        <v>698</v>
      </c>
      <c r="C386">
        <v>43.85</v>
      </c>
      <c r="D386">
        <v>41</v>
      </c>
      <c r="E386">
        <v>38.15</v>
      </c>
      <c r="F386">
        <v>40.5</v>
      </c>
      <c r="G386" s="16">
        <v>300</v>
      </c>
      <c r="H386">
        <v>40.9</v>
      </c>
      <c r="I386" s="16">
        <v>2520</v>
      </c>
      <c r="J386">
        <v>41</v>
      </c>
      <c r="K386" s="16">
        <v>470</v>
      </c>
      <c r="L386">
        <v>41</v>
      </c>
      <c r="M386" s="16">
        <v>630</v>
      </c>
      <c r="N386">
        <v>0</v>
      </c>
      <c r="O386">
        <v>41.1</v>
      </c>
      <c r="P386" s="16">
        <v>190</v>
      </c>
      <c r="Q386">
        <v>41.2</v>
      </c>
      <c r="R386" s="16">
        <v>9980</v>
      </c>
      <c r="S386">
        <v>41.4</v>
      </c>
      <c r="T386" s="16">
        <v>10</v>
      </c>
      <c r="U386" s="16">
        <v>2370</v>
      </c>
      <c r="V386">
        <v>41</v>
      </c>
      <c r="W386">
        <v>41.2</v>
      </c>
      <c r="X386">
        <v>40.9</v>
      </c>
    </row>
    <row r="387" spans="1:26">
      <c r="A387" t="s">
        <v>722</v>
      </c>
      <c r="C387">
        <v>91.3</v>
      </c>
      <c r="D387">
        <v>85.4</v>
      </c>
      <c r="E387">
        <v>79.5</v>
      </c>
      <c r="F387">
        <v>84.5</v>
      </c>
      <c r="G387" s="16">
        <v>400</v>
      </c>
      <c r="H387">
        <v>84.6</v>
      </c>
      <c r="I387" s="16">
        <v>820</v>
      </c>
      <c r="J387">
        <v>84.8</v>
      </c>
      <c r="K387" s="16">
        <v>1000</v>
      </c>
      <c r="L387">
        <v>84.6</v>
      </c>
      <c r="M387" s="16">
        <v>200</v>
      </c>
      <c r="N387">
        <v>-0.8</v>
      </c>
      <c r="O387">
        <v>85.3</v>
      </c>
      <c r="P387" s="16">
        <v>1000</v>
      </c>
      <c r="Q387">
        <v>85.4</v>
      </c>
      <c r="R387" s="16">
        <v>38320</v>
      </c>
      <c r="S387">
        <v>85.6</v>
      </c>
      <c r="T387" s="16">
        <v>20</v>
      </c>
      <c r="U387" s="16">
        <v>2370</v>
      </c>
      <c r="V387">
        <v>85.1</v>
      </c>
      <c r="W387">
        <v>85.4</v>
      </c>
      <c r="X387">
        <v>84.5</v>
      </c>
      <c r="Y387" s="16">
        <v>20</v>
      </c>
      <c r="Z387" s="16">
        <v>1170</v>
      </c>
    </row>
    <row r="388" spans="1:26">
      <c r="A388" t="s">
        <v>259</v>
      </c>
      <c r="C388">
        <v>6.9</v>
      </c>
      <c r="D388">
        <v>6.3</v>
      </c>
      <c r="E388">
        <v>5.7</v>
      </c>
      <c r="F388">
        <v>6</v>
      </c>
      <c r="G388" s="16">
        <v>11800</v>
      </c>
      <c r="H388">
        <v>6.1</v>
      </c>
      <c r="I388" s="16">
        <v>8100</v>
      </c>
      <c r="J388">
        <v>6.2</v>
      </c>
      <c r="K388" s="16">
        <v>20000</v>
      </c>
      <c r="L388">
        <v>6.3</v>
      </c>
      <c r="M388" s="16">
        <v>300</v>
      </c>
      <c r="N388">
        <v>0</v>
      </c>
      <c r="O388">
        <v>6.4</v>
      </c>
      <c r="P388" s="16">
        <v>13700</v>
      </c>
      <c r="Q388">
        <v>6.6</v>
      </c>
      <c r="R388" s="16">
        <v>15100</v>
      </c>
      <c r="S388">
        <v>6.7</v>
      </c>
      <c r="T388" s="16">
        <v>23400</v>
      </c>
      <c r="U388" s="16">
        <v>2300</v>
      </c>
      <c r="V388">
        <v>6.3</v>
      </c>
      <c r="W388">
        <v>6.3</v>
      </c>
      <c r="X388">
        <v>6.3</v>
      </c>
      <c r="Y388" s="16"/>
      <c r="Z388" s="16"/>
    </row>
    <row r="389" spans="1:26">
      <c r="A389" t="s">
        <v>363</v>
      </c>
      <c r="C389">
        <v>12.8</v>
      </c>
      <c r="D389">
        <v>11.7</v>
      </c>
      <c r="E389">
        <v>10.6</v>
      </c>
      <c r="F389">
        <v>11.4</v>
      </c>
      <c r="G389" s="16">
        <v>400</v>
      </c>
      <c r="H389">
        <v>11.5</v>
      </c>
      <c r="I389" s="16">
        <v>18600</v>
      </c>
      <c r="J389">
        <v>11.6</v>
      </c>
      <c r="K389" s="16">
        <v>1000</v>
      </c>
      <c r="L389">
        <v>11.7</v>
      </c>
      <c r="M389" s="16">
        <v>100</v>
      </c>
      <c r="N389">
        <v>0</v>
      </c>
      <c r="O389">
        <v>11.8</v>
      </c>
      <c r="P389" s="16">
        <v>3800</v>
      </c>
      <c r="Q389">
        <v>11.9</v>
      </c>
      <c r="R389" s="16">
        <v>1700</v>
      </c>
      <c r="S389">
        <v>12</v>
      </c>
      <c r="T389" s="16">
        <v>400</v>
      </c>
      <c r="U389" s="16">
        <v>2300</v>
      </c>
      <c r="V389">
        <v>11.6</v>
      </c>
      <c r="W389">
        <v>11.7</v>
      </c>
      <c r="X389">
        <v>11.6</v>
      </c>
      <c r="Y389" s="16"/>
      <c r="Z389" s="16"/>
    </row>
    <row r="390" spans="1:26">
      <c r="A390" t="s">
        <v>1693</v>
      </c>
      <c r="C390">
        <v>37.1</v>
      </c>
      <c r="D390">
        <v>32.299999999999997</v>
      </c>
      <c r="E390">
        <v>27.5</v>
      </c>
      <c r="F390">
        <v>30.1</v>
      </c>
      <c r="G390" s="16">
        <v>600</v>
      </c>
      <c r="H390">
        <v>30.2</v>
      </c>
      <c r="I390" s="16">
        <v>100</v>
      </c>
      <c r="J390">
        <v>30.5</v>
      </c>
      <c r="K390" s="16">
        <v>100</v>
      </c>
      <c r="L390">
        <v>32.200000000000003</v>
      </c>
      <c r="M390" s="16">
        <v>100</v>
      </c>
      <c r="N390">
        <v>-0.1</v>
      </c>
      <c r="O390">
        <v>32.200000000000003</v>
      </c>
      <c r="P390" s="16">
        <v>400</v>
      </c>
      <c r="Q390">
        <v>32.299999999999997</v>
      </c>
      <c r="R390" s="16">
        <v>200</v>
      </c>
      <c r="S390">
        <v>32.5</v>
      </c>
      <c r="T390" s="16">
        <v>1000</v>
      </c>
      <c r="U390" s="16">
        <v>2300</v>
      </c>
      <c r="V390">
        <v>28.2</v>
      </c>
      <c r="W390">
        <v>32.4</v>
      </c>
      <c r="X390">
        <v>28.2</v>
      </c>
      <c r="Z390" s="16"/>
    </row>
    <row r="391" spans="1:26">
      <c r="A391" t="s">
        <v>578</v>
      </c>
      <c r="C391">
        <v>6.4</v>
      </c>
      <c r="D391">
        <v>5.9</v>
      </c>
      <c r="E391">
        <v>5.4</v>
      </c>
      <c r="F391">
        <v>5.6</v>
      </c>
      <c r="G391" s="16">
        <v>14300</v>
      </c>
      <c r="H391">
        <v>5.7</v>
      </c>
      <c r="I391" s="16">
        <v>58400</v>
      </c>
      <c r="J391">
        <v>5.8</v>
      </c>
      <c r="K391" s="16">
        <v>27400</v>
      </c>
      <c r="L391">
        <v>5.9</v>
      </c>
      <c r="M391" s="16">
        <v>300</v>
      </c>
      <c r="N391">
        <v>0</v>
      </c>
      <c r="O391">
        <v>5.9</v>
      </c>
      <c r="P391" s="16">
        <v>22900</v>
      </c>
      <c r="Q391">
        <v>6</v>
      </c>
      <c r="R391" s="16">
        <v>27200</v>
      </c>
      <c r="S391">
        <v>6.1</v>
      </c>
      <c r="T391" s="16">
        <v>16400</v>
      </c>
      <c r="U391" s="16">
        <v>2300</v>
      </c>
      <c r="V391">
        <v>5.8</v>
      </c>
      <c r="W391">
        <v>5.9</v>
      </c>
      <c r="X391">
        <v>5.8</v>
      </c>
      <c r="Y391" s="16">
        <v>1600</v>
      </c>
      <c r="Z391" s="16"/>
    </row>
    <row r="392" spans="1:26">
      <c r="A392" t="s">
        <v>796</v>
      </c>
      <c r="C392">
        <v>12.1</v>
      </c>
      <c r="D392">
        <v>11</v>
      </c>
      <c r="E392">
        <v>9.9</v>
      </c>
      <c r="F392">
        <v>10.6</v>
      </c>
      <c r="G392" s="16">
        <v>5000</v>
      </c>
      <c r="H392">
        <v>11</v>
      </c>
      <c r="I392" s="16">
        <v>1000</v>
      </c>
      <c r="J392">
        <v>11.1</v>
      </c>
      <c r="K392" s="16">
        <v>200</v>
      </c>
      <c r="L392">
        <v>11.1</v>
      </c>
      <c r="M392">
        <v>200</v>
      </c>
      <c r="N392">
        <v>0.1</v>
      </c>
      <c r="O392">
        <v>11.3</v>
      </c>
      <c r="P392" s="16">
        <v>300</v>
      </c>
      <c r="Q392">
        <v>11.5</v>
      </c>
      <c r="R392" s="16">
        <v>200</v>
      </c>
      <c r="T392" s="16"/>
      <c r="U392" s="16">
        <v>2300</v>
      </c>
      <c r="V392">
        <v>11.2</v>
      </c>
      <c r="W392">
        <v>11.2</v>
      </c>
      <c r="X392">
        <v>11.1</v>
      </c>
      <c r="Y392" s="16"/>
      <c r="Z392" s="16"/>
    </row>
    <row r="393" spans="1:26">
      <c r="A393" t="s">
        <v>881</v>
      </c>
      <c r="C393">
        <v>11</v>
      </c>
      <c r="D393">
        <v>9.6</v>
      </c>
      <c r="E393">
        <v>8.1999999999999993</v>
      </c>
      <c r="F393">
        <v>9</v>
      </c>
      <c r="G393" s="16">
        <v>4800</v>
      </c>
      <c r="H393">
        <v>9.4</v>
      </c>
      <c r="I393" s="16">
        <v>100</v>
      </c>
      <c r="J393">
        <v>9.5</v>
      </c>
      <c r="K393" s="16">
        <v>300</v>
      </c>
      <c r="L393">
        <v>9.5</v>
      </c>
      <c r="M393" s="16">
        <v>200</v>
      </c>
      <c r="N393">
        <v>-0.1</v>
      </c>
      <c r="O393">
        <v>9.6</v>
      </c>
      <c r="P393" s="16">
        <v>3400</v>
      </c>
      <c r="Q393">
        <v>9.6999999999999993</v>
      </c>
      <c r="R393" s="16">
        <v>2300</v>
      </c>
      <c r="S393">
        <v>11</v>
      </c>
      <c r="T393" s="16">
        <v>4900</v>
      </c>
      <c r="U393" s="16">
        <v>2300</v>
      </c>
      <c r="V393">
        <v>9.6</v>
      </c>
      <c r="W393">
        <v>9.6</v>
      </c>
      <c r="X393">
        <v>9.5</v>
      </c>
      <c r="Y393" s="16"/>
    </row>
    <row r="394" spans="1:26">
      <c r="A394" t="s">
        <v>1370</v>
      </c>
      <c r="C394">
        <v>19.2</v>
      </c>
      <c r="D394">
        <v>17.95</v>
      </c>
      <c r="E394">
        <v>16.7</v>
      </c>
      <c r="F394">
        <v>17</v>
      </c>
      <c r="G394" s="16">
        <v>1500</v>
      </c>
      <c r="H394">
        <v>17.3</v>
      </c>
      <c r="I394" s="16">
        <v>1000</v>
      </c>
      <c r="J394">
        <v>17.5</v>
      </c>
      <c r="K394" s="16">
        <v>300</v>
      </c>
      <c r="L394">
        <v>17.75</v>
      </c>
      <c r="M394" s="16">
        <v>200</v>
      </c>
      <c r="N394">
        <v>-0.2</v>
      </c>
      <c r="O394">
        <v>17.7</v>
      </c>
      <c r="P394" s="16">
        <v>200</v>
      </c>
      <c r="Q394">
        <v>17.75</v>
      </c>
      <c r="R394" s="16">
        <v>1500</v>
      </c>
      <c r="S394">
        <v>17.8</v>
      </c>
      <c r="T394" s="16">
        <v>6500</v>
      </c>
      <c r="U394" s="16">
        <v>2200</v>
      </c>
      <c r="V394">
        <v>17.8</v>
      </c>
      <c r="W394">
        <v>17.8</v>
      </c>
      <c r="X394">
        <v>17.75</v>
      </c>
      <c r="Z394" s="16"/>
    </row>
    <row r="395" spans="1:26">
      <c r="A395" t="s">
        <v>352</v>
      </c>
      <c r="C395">
        <v>1.6</v>
      </c>
      <c r="D395">
        <v>1.5</v>
      </c>
      <c r="E395">
        <v>1.4</v>
      </c>
      <c r="G395" s="16"/>
      <c r="H395">
        <v>1.4</v>
      </c>
      <c r="I395" s="16">
        <v>34300</v>
      </c>
      <c r="J395">
        <v>1.5</v>
      </c>
      <c r="K395" s="16">
        <v>800</v>
      </c>
      <c r="L395">
        <v>1.5</v>
      </c>
      <c r="M395" s="16">
        <v>1900</v>
      </c>
      <c r="N395">
        <v>0</v>
      </c>
      <c r="O395">
        <v>1.6</v>
      </c>
      <c r="P395" s="16">
        <v>40000</v>
      </c>
      <c r="R395" s="16"/>
      <c r="T395" s="16"/>
      <c r="U395" s="16">
        <v>2200</v>
      </c>
      <c r="V395">
        <v>1.5</v>
      </c>
      <c r="W395">
        <v>1.5</v>
      </c>
      <c r="X395">
        <v>1.5</v>
      </c>
      <c r="Y395" s="16"/>
      <c r="Z395" s="16"/>
    </row>
    <row r="396" spans="1:26">
      <c r="A396" t="s">
        <v>1515</v>
      </c>
      <c r="C396">
        <v>22.3</v>
      </c>
      <c r="D396">
        <v>19.399999999999999</v>
      </c>
      <c r="E396">
        <v>16.5</v>
      </c>
      <c r="F396">
        <v>19.100000000000001</v>
      </c>
      <c r="G396" s="16">
        <v>3000</v>
      </c>
      <c r="H396">
        <v>19.2</v>
      </c>
      <c r="I396" s="16">
        <v>1500</v>
      </c>
      <c r="J396">
        <v>19.3</v>
      </c>
      <c r="K396" s="16">
        <v>100</v>
      </c>
      <c r="L396">
        <v>19.2</v>
      </c>
      <c r="M396" s="16">
        <v>1700</v>
      </c>
      <c r="N396">
        <v>-0.2</v>
      </c>
      <c r="O396">
        <v>19.5</v>
      </c>
      <c r="P396" s="16">
        <v>100</v>
      </c>
      <c r="Q396">
        <v>19.7</v>
      </c>
      <c r="R396" s="16">
        <v>1500</v>
      </c>
      <c r="S396">
        <v>19.8</v>
      </c>
      <c r="T396" s="16">
        <v>5000</v>
      </c>
      <c r="U396" s="16">
        <v>2200</v>
      </c>
      <c r="V396">
        <v>19.3</v>
      </c>
      <c r="W396">
        <v>19.3</v>
      </c>
      <c r="X396">
        <v>19.2</v>
      </c>
      <c r="Z396" s="16"/>
    </row>
    <row r="397" spans="1:26">
      <c r="A397" t="s">
        <v>458</v>
      </c>
      <c r="C397">
        <v>70.900000000000006</v>
      </c>
      <c r="D397">
        <v>64.5</v>
      </c>
      <c r="E397">
        <v>58.1</v>
      </c>
      <c r="F397">
        <v>61</v>
      </c>
      <c r="G397" s="16">
        <v>1000</v>
      </c>
      <c r="H397">
        <v>61.5</v>
      </c>
      <c r="I397" s="16">
        <v>400</v>
      </c>
      <c r="J397">
        <v>62</v>
      </c>
      <c r="K397" s="16">
        <v>400</v>
      </c>
      <c r="L397">
        <v>62</v>
      </c>
      <c r="M397" s="16">
        <v>200</v>
      </c>
      <c r="N397">
        <v>-2.5</v>
      </c>
      <c r="O397">
        <v>64</v>
      </c>
      <c r="P397" s="16">
        <v>300</v>
      </c>
      <c r="Q397">
        <v>64.5</v>
      </c>
      <c r="R397" s="16">
        <v>900</v>
      </c>
      <c r="S397">
        <v>65</v>
      </c>
      <c r="T397" s="16">
        <v>600</v>
      </c>
      <c r="U397" s="16">
        <v>2200</v>
      </c>
      <c r="V397">
        <v>61.5</v>
      </c>
      <c r="W397">
        <v>64.5</v>
      </c>
      <c r="X397">
        <v>61.5</v>
      </c>
      <c r="Y397" s="16"/>
      <c r="Z397" s="16"/>
    </row>
    <row r="398" spans="1:26">
      <c r="A398" t="s">
        <v>862</v>
      </c>
      <c r="C398">
        <v>8.6</v>
      </c>
      <c r="D398">
        <v>7.5</v>
      </c>
      <c r="E398">
        <v>6.4</v>
      </c>
      <c r="F398">
        <v>6.8</v>
      </c>
      <c r="G398" s="16">
        <v>600</v>
      </c>
      <c r="H398">
        <v>7</v>
      </c>
      <c r="I398" s="16">
        <v>800</v>
      </c>
      <c r="J398">
        <v>7.4</v>
      </c>
      <c r="K398" s="16">
        <v>5000</v>
      </c>
      <c r="L398">
        <v>7.5</v>
      </c>
      <c r="M398" s="16">
        <v>300</v>
      </c>
      <c r="N398">
        <v>0</v>
      </c>
      <c r="O398">
        <v>7.5</v>
      </c>
      <c r="P398" s="16">
        <v>4700</v>
      </c>
      <c r="Q398">
        <v>8</v>
      </c>
      <c r="R398" s="16">
        <v>5500</v>
      </c>
      <c r="S398">
        <v>8.1999999999999993</v>
      </c>
      <c r="T398" s="16">
        <v>500</v>
      </c>
      <c r="U398" s="16">
        <v>2200</v>
      </c>
      <c r="V398">
        <v>7.5</v>
      </c>
      <c r="W398">
        <v>7.5</v>
      </c>
      <c r="X398">
        <v>7.5</v>
      </c>
      <c r="Y398" s="16">
        <v>1900</v>
      </c>
    </row>
    <row r="399" spans="1:26">
      <c r="A399" t="s">
        <v>207</v>
      </c>
      <c r="C399">
        <v>28.95</v>
      </c>
      <c r="D399">
        <v>27.1</v>
      </c>
      <c r="E399">
        <v>25.25</v>
      </c>
      <c r="F399">
        <v>26.55</v>
      </c>
      <c r="G399" s="16">
        <v>1000</v>
      </c>
      <c r="H399">
        <v>26.6</v>
      </c>
      <c r="I399" s="16">
        <v>1780</v>
      </c>
      <c r="J399">
        <v>26.7</v>
      </c>
      <c r="K399" s="16">
        <v>20</v>
      </c>
      <c r="L399">
        <v>27.2</v>
      </c>
      <c r="M399" s="16">
        <v>10</v>
      </c>
      <c r="N399">
        <v>0.1</v>
      </c>
      <c r="O399">
        <v>27.2</v>
      </c>
      <c r="P399" s="16">
        <v>390</v>
      </c>
      <c r="Q399">
        <v>27.25</v>
      </c>
      <c r="R399" s="16">
        <v>170</v>
      </c>
      <c r="S399">
        <v>27.3</v>
      </c>
      <c r="T399" s="16">
        <v>340</v>
      </c>
      <c r="U399" s="16">
        <v>2170</v>
      </c>
      <c r="V399">
        <v>26.8</v>
      </c>
      <c r="W399">
        <v>27.3</v>
      </c>
      <c r="X399">
        <v>26.6</v>
      </c>
      <c r="Y399" s="16"/>
    </row>
    <row r="400" spans="1:26">
      <c r="A400" t="s">
        <v>880</v>
      </c>
      <c r="C400">
        <v>8.6999999999999993</v>
      </c>
      <c r="D400">
        <v>7.6</v>
      </c>
      <c r="E400">
        <v>6.5</v>
      </c>
      <c r="F400">
        <v>7.3</v>
      </c>
      <c r="G400" s="16">
        <v>300</v>
      </c>
      <c r="H400">
        <v>7.4</v>
      </c>
      <c r="I400" s="16">
        <v>3800</v>
      </c>
      <c r="J400">
        <v>7.5</v>
      </c>
      <c r="K400" s="16">
        <v>1900</v>
      </c>
      <c r="L400">
        <v>7.5</v>
      </c>
      <c r="M400" s="16">
        <v>400</v>
      </c>
      <c r="N400">
        <v>-0.1</v>
      </c>
      <c r="O400">
        <v>7.6</v>
      </c>
      <c r="P400" s="16">
        <v>5900</v>
      </c>
      <c r="Q400">
        <v>7.7</v>
      </c>
      <c r="R400" s="16">
        <v>6900</v>
      </c>
      <c r="S400">
        <v>7.9</v>
      </c>
      <c r="T400" s="16">
        <v>1000</v>
      </c>
      <c r="U400" s="16">
        <v>2100</v>
      </c>
      <c r="V400">
        <v>7.7</v>
      </c>
      <c r="W400">
        <v>7.7</v>
      </c>
      <c r="X400">
        <v>7.5</v>
      </c>
      <c r="Y400" s="16">
        <v>1800</v>
      </c>
    </row>
    <row r="401" spans="1:26">
      <c r="A401" t="s">
        <v>216</v>
      </c>
      <c r="C401">
        <v>77.7</v>
      </c>
      <c r="D401">
        <v>72.7</v>
      </c>
      <c r="E401">
        <v>67.7</v>
      </c>
      <c r="F401">
        <v>73.099999999999994</v>
      </c>
      <c r="G401" s="16">
        <v>110</v>
      </c>
      <c r="H401">
        <v>73.2</v>
      </c>
      <c r="I401" s="16">
        <v>110</v>
      </c>
      <c r="J401">
        <v>73.3</v>
      </c>
      <c r="K401" s="16">
        <v>110</v>
      </c>
      <c r="L401">
        <v>74</v>
      </c>
      <c r="M401" s="16">
        <v>1380</v>
      </c>
      <c r="N401">
        <v>1.3</v>
      </c>
      <c r="O401">
        <v>73.900000000000006</v>
      </c>
      <c r="P401" s="16">
        <v>300</v>
      </c>
      <c r="Q401">
        <v>74</v>
      </c>
      <c r="R401" s="16">
        <v>3250</v>
      </c>
      <c r="S401">
        <v>74.5</v>
      </c>
      <c r="T401" s="16">
        <v>500</v>
      </c>
      <c r="U401" s="16">
        <v>2090</v>
      </c>
      <c r="V401">
        <v>73.900000000000006</v>
      </c>
      <c r="W401">
        <v>74</v>
      </c>
      <c r="X401">
        <v>73</v>
      </c>
      <c r="Y401" s="16">
        <v>2080</v>
      </c>
      <c r="Z401" s="16"/>
    </row>
    <row r="402" spans="1:26">
      <c r="A402" t="s">
        <v>142</v>
      </c>
      <c r="C402">
        <v>6.25</v>
      </c>
      <c r="D402">
        <v>5.85</v>
      </c>
      <c r="E402">
        <v>5.45</v>
      </c>
      <c r="F402">
        <v>5.45</v>
      </c>
      <c r="G402" s="16">
        <v>130</v>
      </c>
      <c r="H402">
        <v>5.61</v>
      </c>
      <c r="I402" s="16">
        <v>130</v>
      </c>
      <c r="J402">
        <v>5.85</v>
      </c>
      <c r="K402" s="16">
        <v>4890</v>
      </c>
      <c r="L402">
        <v>5.85</v>
      </c>
      <c r="M402" s="16">
        <v>1300</v>
      </c>
      <c r="N402">
        <v>0</v>
      </c>
      <c r="O402">
        <v>6.16</v>
      </c>
      <c r="P402" s="16">
        <v>90</v>
      </c>
      <c r="Q402">
        <v>6.17</v>
      </c>
      <c r="R402" s="16">
        <v>550</v>
      </c>
      <c r="S402">
        <v>6.18</v>
      </c>
      <c r="T402" s="16">
        <v>1000</v>
      </c>
      <c r="U402" s="16">
        <v>2030</v>
      </c>
      <c r="V402">
        <v>5.61</v>
      </c>
      <c r="W402">
        <v>5.85</v>
      </c>
      <c r="X402">
        <v>5.61</v>
      </c>
      <c r="Y402" s="16"/>
    </row>
    <row r="403" spans="1:26">
      <c r="A403" t="s">
        <v>1386</v>
      </c>
      <c r="C403">
        <v>24.55</v>
      </c>
      <c r="D403">
        <v>22.95</v>
      </c>
      <c r="E403">
        <v>21.35</v>
      </c>
      <c r="G403" s="16"/>
      <c r="I403" s="16"/>
      <c r="K403" s="16"/>
      <c r="L403">
        <v>23</v>
      </c>
      <c r="M403" s="16">
        <v>2000</v>
      </c>
      <c r="N403">
        <v>0.05</v>
      </c>
      <c r="O403">
        <v>23</v>
      </c>
      <c r="P403" s="16">
        <v>180</v>
      </c>
      <c r="Q403">
        <v>23.35</v>
      </c>
      <c r="R403" s="16">
        <v>10</v>
      </c>
      <c r="S403">
        <v>24</v>
      </c>
      <c r="T403" s="16">
        <v>100</v>
      </c>
      <c r="U403" s="16">
        <v>2020</v>
      </c>
      <c r="V403">
        <v>22.9</v>
      </c>
      <c r="W403">
        <v>23</v>
      </c>
      <c r="X403">
        <v>22.9</v>
      </c>
      <c r="Y403" s="16"/>
      <c r="Z403" s="16"/>
    </row>
    <row r="404" spans="1:26">
      <c r="A404" t="s">
        <v>177</v>
      </c>
      <c r="C404">
        <v>1.92</v>
      </c>
      <c r="D404">
        <v>1.8</v>
      </c>
      <c r="E404">
        <v>1.68</v>
      </c>
      <c r="F404">
        <v>1.76</v>
      </c>
      <c r="G404" s="16">
        <v>5000</v>
      </c>
      <c r="H404">
        <v>1.77</v>
      </c>
      <c r="I404" s="16">
        <v>100</v>
      </c>
      <c r="J404">
        <v>1.8</v>
      </c>
      <c r="K404" s="16">
        <v>13920</v>
      </c>
      <c r="L404">
        <v>1.9</v>
      </c>
      <c r="M404" s="16">
        <v>1000</v>
      </c>
      <c r="N404">
        <v>0.1</v>
      </c>
      <c r="O404">
        <v>1.91</v>
      </c>
      <c r="P404" s="16">
        <v>890</v>
      </c>
      <c r="Q404">
        <v>1.92</v>
      </c>
      <c r="R404" s="16">
        <v>17290</v>
      </c>
      <c r="T404" s="16"/>
      <c r="U404" s="16">
        <v>2010</v>
      </c>
      <c r="V404">
        <v>1.92</v>
      </c>
      <c r="W404">
        <v>1.92</v>
      </c>
      <c r="X404">
        <v>1.9</v>
      </c>
      <c r="Y404" s="16"/>
    </row>
    <row r="405" spans="1:26">
      <c r="A405" t="s">
        <v>588</v>
      </c>
      <c r="C405">
        <v>2.8</v>
      </c>
      <c r="D405">
        <v>2.6</v>
      </c>
      <c r="E405">
        <v>2.4</v>
      </c>
      <c r="G405" s="16"/>
      <c r="I405" s="16"/>
      <c r="J405">
        <v>2.4</v>
      </c>
      <c r="K405" s="16">
        <v>1500</v>
      </c>
      <c r="L405">
        <v>2.5</v>
      </c>
      <c r="M405" s="16">
        <v>2000</v>
      </c>
      <c r="N405">
        <v>-0.1</v>
      </c>
      <c r="O405">
        <v>2.6</v>
      </c>
      <c r="P405" s="16">
        <v>3700</v>
      </c>
      <c r="Q405">
        <v>2.7</v>
      </c>
      <c r="R405" s="16">
        <v>3000</v>
      </c>
      <c r="S405">
        <v>2.8</v>
      </c>
      <c r="T405" s="16">
        <v>9700</v>
      </c>
      <c r="U405" s="16">
        <v>2000</v>
      </c>
      <c r="V405">
        <v>2.5</v>
      </c>
      <c r="W405">
        <v>2.5</v>
      </c>
      <c r="X405">
        <v>2.5</v>
      </c>
      <c r="Y405" s="16"/>
      <c r="Z405" s="16"/>
    </row>
    <row r="406" spans="1:26">
      <c r="A406" t="s">
        <v>896</v>
      </c>
      <c r="C406">
        <v>23.1</v>
      </c>
      <c r="D406">
        <v>16.5</v>
      </c>
      <c r="E406">
        <v>9.9</v>
      </c>
      <c r="G406" s="16"/>
      <c r="I406" s="16"/>
      <c r="K406" s="16"/>
      <c r="L406">
        <v>13</v>
      </c>
      <c r="M406" s="16">
        <v>2000</v>
      </c>
      <c r="N406">
        <v>-3.5</v>
      </c>
      <c r="O406">
        <v>12.9</v>
      </c>
      <c r="P406" s="16">
        <v>2000</v>
      </c>
      <c r="Q406">
        <v>13</v>
      </c>
      <c r="R406" s="16">
        <v>1000</v>
      </c>
      <c r="S406">
        <v>16</v>
      </c>
      <c r="T406" s="16">
        <v>100</v>
      </c>
      <c r="U406" s="16">
        <v>2000</v>
      </c>
      <c r="V406">
        <v>13</v>
      </c>
      <c r="W406">
        <v>13</v>
      </c>
      <c r="X406">
        <v>13</v>
      </c>
      <c r="Z406" s="16"/>
    </row>
    <row r="407" spans="1:26">
      <c r="A407" t="s">
        <v>842</v>
      </c>
      <c r="C407">
        <v>4</v>
      </c>
      <c r="D407">
        <v>3.7</v>
      </c>
      <c r="E407">
        <v>3.4</v>
      </c>
      <c r="G407" s="16"/>
      <c r="H407">
        <v>3.4</v>
      </c>
      <c r="I407" s="16">
        <v>1200</v>
      </c>
      <c r="J407">
        <v>3.5</v>
      </c>
      <c r="K407" s="16">
        <v>3700</v>
      </c>
      <c r="L407">
        <v>3.5</v>
      </c>
      <c r="M407" s="16">
        <v>2000</v>
      </c>
      <c r="N407">
        <v>-0.2</v>
      </c>
      <c r="O407">
        <v>3.7</v>
      </c>
      <c r="P407" s="16">
        <v>16700</v>
      </c>
      <c r="Q407">
        <v>3.8</v>
      </c>
      <c r="R407" s="16">
        <v>3100</v>
      </c>
      <c r="S407">
        <v>3.9</v>
      </c>
      <c r="T407" s="16">
        <v>100</v>
      </c>
      <c r="U407" s="16">
        <v>2000</v>
      </c>
      <c r="V407">
        <v>3.5</v>
      </c>
      <c r="W407">
        <v>3.5</v>
      </c>
      <c r="X407">
        <v>3.5</v>
      </c>
      <c r="Y407" s="16"/>
      <c r="Z407" s="16"/>
    </row>
    <row r="408" spans="1:26">
      <c r="A408" t="s">
        <v>389</v>
      </c>
      <c r="C408">
        <v>9.9</v>
      </c>
      <c r="D408">
        <v>9</v>
      </c>
      <c r="E408">
        <v>8.1</v>
      </c>
      <c r="F408">
        <v>8.3000000000000007</v>
      </c>
      <c r="G408" s="16">
        <v>1000</v>
      </c>
      <c r="H408">
        <v>8.4</v>
      </c>
      <c r="I408" s="16">
        <v>500</v>
      </c>
      <c r="J408">
        <v>8.5</v>
      </c>
      <c r="K408" s="16">
        <v>2000</v>
      </c>
      <c r="L408">
        <v>8.9</v>
      </c>
      <c r="M408" s="16">
        <v>100</v>
      </c>
      <c r="N408">
        <v>-0.1</v>
      </c>
      <c r="O408">
        <v>9</v>
      </c>
      <c r="P408" s="16">
        <v>70000</v>
      </c>
      <c r="Q408">
        <v>9.9</v>
      </c>
      <c r="R408" s="16">
        <v>14900</v>
      </c>
      <c r="T408" s="16"/>
      <c r="U408" s="16">
        <v>2000</v>
      </c>
      <c r="V408">
        <v>8.9</v>
      </c>
      <c r="W408">
        <v>8.9</v>
      </c>
      <c r="X408">
        <v>8.9</v>
      </c>
      <c r="Z408" s="16"/>
    </row>
    <row r="409" spans="1:26">
      <c r="A409" t="s">
        <v>1190</v>
      </c>
      <c r="C409">
        <v>69.3</v>
      </c>
      <c r="D409">
        <v>60.3</v>
      </c>
      <c r="E409">
        <v>51.3</v>
      </c>
      <c r="F409">
        <v>60.5</v>
      </c>
      <c r="G409" s="16">
        <v>700</v>
      </c>
      <c r="H409">
        <v>61</v>
      </c>
      <c r="I409" s="16">
        <v>1100</v>
      </c>
      <c r="J409">
        <v>61.2</v>
      </c>
      <c r="K409" s="16">
        <v>500</v>
      </c>
      <c r="L409">
        <v>61.9</v>
      </c>
      <c r="M409" s="16">
        <v>200</v>
      </c>
      <c r="N409">
        <v>1.6</v>
      </c>
      <c r="O409">
        <v>62</v>
      </c>
      <c r="P409" s="16">
        <v>500</v>
      </c>
      <c r="Q409">
        <v>62.5</v>
      </c>
      <c r="R409" s="16">
        <v>1000</v>
      </c>
      <c r="S409">
        <v>62.6</v>
      </c>
      <c r="T409" s="16">
        <v>800</v>
      </c>
      <c r="U409" s="16">
        <v>2000</v>
      </c>
      <c r="V409">
        <v>61</v>
      </c>
      <c r="W409">
        <v>61.9</v>
      </c>
      <c r="X409">
        <v>61</v>
      </c>
      <c r="Y409" s="16"/>
      <c r="Z409" s="16"/>
    </row>
    <row r="410" spans="1:26">
      <c r="A410" t="s">
        <v>1634</v>
      </c>
      <c r="C410">
        <v>18.899999999999999</v>
      </c>
      <c r="D410">
        <v>16.5</v>
      </c>
      <c r="E410">
        <v>14.1</v>
      </c>
      <c r="F410">
        <v>15.5</v>
      </c>
      <c r="G410" s="16">
        <v>1000</v>
      </c>
      <c r="H410">
        <v>16</v>
      </c>
      <c r="I410" s="16">
        <v>1000</v>
      </c>
      <c r="J410">
        <v>16.5</v>
      </c>
      <c r="K410" s="16">
        <v>1000</v>
      </c>
      <c r="L410">
        <v>17.100000000000001</v>
      </c>
      <c r="M410" s="16">
        <v>1000</v>
      </c>
      <c r="N410">
        <v>0.6</v>
      </c>
      <c r="O410">
        <v>17.100000000000001</v>
      </c>
      <c r="P410" s="16">
        <v>5000</v>
      </c>
      <c r="Q410">
        <v>17.2</v>
      </c>
      <c r="R410" s="16">
        <v>1000</v>
      </c>
      <c r="S410">
        <v>18</v>
      </c>
      <c r="T410" s="16">
        <v>10000</v>
      </c>
      <c r="U410" s="16">
        <v>2000</v>
      </c>
      <c r="V410">
        <v>17</v>
      </c>
      <c r="W410">
        <v>17.100000000000001</v>
      </c>
      <c r="X410">
        <v>17</v>
      </c>
      <c r="Y410" s="16"/>
      <c r="Z410" s="16"/>
    </row>
    <row r="411" spans="1:26">
      <c r="A411" t="s">
        <v>501</v>
      </c>
      <c r="C411">
        <v>23.3</v>
      </c>
      <c r="D411">
        <v>21.2</v>
      </c>
      <c r="E411">
        <v>19.100000000000001</v>
      </c>
      <c r="F411">
        <v>20.2</v>
      </c>
      <c r="G411" s="16">
        <v>300</v>
      </c>
      <c r="H411">
        <v>20.3</v>
      </c>
      <c r="I411" s="16">
        <v>100</v>
      </c>
      <c r="J411">
        <v>20.5</v>
      </c>
      <c r="K411" s="16">
        <v>6000</v>
      </c>
      <c r="L411">
        <v>20.5</v>
      </c>
      <c r="M411" s="16">
        <v>1000</v>
      </c>
      <c r="N411">
        <v>-0.7</v>
      </c>
      <c r="O411">
        <v>23</v>
      </c>
      <c r="P411" s="16">
        <v>900</v>
      </c>
      <c r="Q411">
        <v>23.2</v>
      </c>
      <c r="R411" s="16">
        <v>500</v>
      </c>
      <c r="S411">
        <v>23.3</v>
      </c>
      <c r="T411" s="16">
        <v>100</v>
      </c>
      <c r="U411" s="16">
        <v>2000</v>
      </c>
      <c r="V411">
        <v>21.2</v>
      </c>
      <c r="W411">
        <v>21.2</v>
      </c>
      <c r="X411">
        <v>20.5</v>
      </c>
    </row>
    <row r="412" spans="1:26">
      <c r="A412" t="s">
        <v>1332</v>
      </c>
      <c r="C412">
        <v>37.200000000000003</v>
      </c>
      <c r="D412">
        <v>32.4</v>
      </c>
      <c r="E412">
        <v>27.6</v>
      </c>
      <c r="F412">
        <v>31.9</v>
      </c>
      <c r="G412" s="16">
        <v>3600</v>
      </c>
      <c r="H412">
        <v>32.200000000000003</v>
      </c>
      <c r="I412" s="16">
        <v>2000</v>
      </c>
      <c r="J412">
        <v>32.5</v>
      </c>
      <c r="K412" s="16">
        <v>300</v>
      </c>
      <c r="L412">
        <v>32.5</v>
      </c>
      <c r="M412" s="16">
        <v>300</v>
      </c>
      <c r="N412">
        <v>0.1</v>
      </c>
      <c r="O412">
        <v>34</v>
      </c>
      <c r="P412" s="16">
        <v>500</v>
      </c>
      <c r="Q412">
        <v>34.5</v>
      </c>
      <c r="R412" s="16">
        <v>500</v>
      </c>
      <c r="S412">
        <v>35</v>
      </c>
      <c r="T412" s="16">
        <v>1200</v>
      </c>
      <c r="U412" s="16">
        <v>2000</v>
      </c>
      <c r="V412">
        <v>32.5</v>
      </c>
      <c r="W412">
        <v>32.5</v>
      </c>
      <c r="X412">
        <v>32.5</v>
      </c>
      <c r="Y412" s="16"/>
      <c r="Z412" s="16"/>
    </row>
    <row r="413" spans="1:26">
      <c r="A413" t="s">
        <v>1453</v>
      </c>
      <c r="C413">
        <v>5.8</v>
      </c>
      <c r="D413">
        <v>5.0999999999999996</v>
      </c>
      <c r="E413">
        <v>4.4000000000000004</v>
      </c>
      <c r="F413">
        <v>4.5</v>
      </c>
      <c r="G413" s="16">
        <v>300</v>
      </c>
      <c r="H413">
        <v>4.5999999999999996</v>
      </c>
      <c r="I413" s="16">
        <v>2000</v>
      </c>
      <c r="J413">
        <v>4.9000000000000004</v>
      </c>
      <c r="K413" s="16">
        <v>200</v>
      </c>
      <c r="L413">
        <v>5</v>
      </c>
      <c r="M413" s="16">
        <v>2000</v>
      </c>
      <c r="N413">
        <v>-0.1</v>
      </c>
      <c r="O413">
        <v>5.8</v>
      </c>
      <c r="P413" s="16">
        <v>100</v>
      </c>
      <c r="R413" s="16"/>
      <c r="T413" s="16"/>
      <c r="U413" s="16">
        <v>2000</v>
      </c>
      <c r="V413">
        <v>5</v>
      </c>
      <c r="W413">
        <v>5</v>
      </c>
      <c r="X413">
        <v>5</v>
      </c>
      <c r="Y413" s="16"/>
    </row>
    <row r="414" spans="1:26">
      <c r="A414" t="s">
        <v>1239</v>
      </c>
      <c r="C414">
        <v>10.9</v>
      </c>
      <c r="D414">
        <v>9.5</v>
      </c>
      <c r="E414">
        <v>8.1</v>
      </c>
      <c r="F414">
        <v>9.3000000000000007</v>
      </c>
      <c r="G414" s="16">
        <v>5000</v>
      </c>
      <c r="H414">
        <v>9.4</v>
      </c>
      <c r="I414" s="16">
        <v>200</v>
      </c>
      <c r="J414">
        <v>9.5</v>
      </c>
      <c r="K414" s="16">
        <v>500</v>
      </c>
      <c r="L414">
        <v>9.9</v>
      </c>
      <c r="M414" s="16">
        <v>400</v>
      </c>
      <c r="N414">
        <v>0.4</v>
      </c>
      <c r="O414">
        <v>9.9</v>
      </c>
      <c r="P414" s="16">
        <v>100</v>
      </c>
      <c r="Q414">
        <v>10</v>
      </c>
      <c r="R414" s="16">
        <v>100</v>
      </c>
      <c r="S414">
        <v>10.5</v>
      </c>
      <c r="T414" s="16">
        <v>2000</v>
      </c>
      <c r="U414" s="16">
        <v>1900</v>
      </c>
      <c r="V414">
        <v>10</v>
      </c>
      <c r="W414">
        <v>10</v>
      </c>
      <c r="X414">
        <v>9.9</v>
      </c>
      <c r="Y414" s="16"/>
    </row>
    <row r="415" spans="1:26">
      <c r="A415" t="s">
        <v>107</v>
      </c>
      <c r="C415">
        <v>14.1</v>
      </c>
      <c r="D415">
        <v>13.2</v>
      </c>
      <c r="E415">
        <v>12.3</v>
      </c>
      <c r="F415">
        <v>12.65</v>
      </c>
      <c r="G415" s="16">
        <v>180</v>
      </c>
      <c r="H415">
        <v>12.7</v>
      </c>
      <c r="I415" s="16">
        <v>70</v>
      </c>
      <c r="J415">
        <v>12.75</v>
      </c>
      <c r="K415" s="16">
        <v>100</v>
      </c>
      <c r="L415">
        <v>13.2</v>
      </c>
      <c r="M415" s="16">
        <v>10</v>
      </c>
      <c r="N415">
        <v>0</v>
      </c>
      <c r="O415">
        <v>13.2</v>
      </c>
      <c r="P415" s="16">
        <v>1490</v>
      </c>
      <c r="Q415">
        <v>13.3</v>
      </c>
      <c r="R415" s="16">
        <v>10</v>
      </c>
      <c r="S415">
        <v>13.6</v>
      </c>
      <c r="T415" s="16">
        <v>620</v>
      </c>
      <c r="U415" s="16">
        <v>1800</v>
      </c>
      <c r="V415">
        <v>13.1</v>
      </c>
      <c r="W415">
        <v>13.2</v>
      </c>
      <c r="X415">
        <v>12.35</v>
      </c>
      <c r="Y415">
        <v>960</v>
      </c>
      <c r="Z415" s="16"/>
    </row>
    <row r="416" spans="1:26">
      <c r="A416" t="s">
        <v>910</v>
      </c>
      <c r="C416">
        <v>8.1</v>
      </c>
      <c r="D416">
        <v>7.1</v>
      </c>
      <c r="E416">
        <v>6.1</v>
      </c>
      <c r="F416">
        <v>6.8</v>
      </c>
      <c r="G416" s="16">
        <v>3400</v>
      </c>
      <c r="H416">
        <v>6.9</v>
      </c>
      <c r="I416" s="16">
        <v>300</v>
      </c>
      <c r="J416">
        <v>7</v>
      </c>
      <c r="K416" s="16">
        <v>7000</v>
      </c>
      <c r="L416">
        <v>7</v>
      </c>
      <c r="M416" s="16">
        <v>200</v>
      </c>
      <c r="N416">
        <v>-0.1</v>
      </c>
      <c r="O416">
        <v>7.2</v>
      </c>
      <c r="P416" s="16">
        <v>1000</v>
      </c>
      <c r="Q416">
        <v>7.3</v>
      </c>
      <c r="R416" s="16">
        <v>200</v>
      </c>
      <c r="S416">
        <v>7.4</v>
      </c>
      <c r="T416" s="16">
        <v>500</v>
      </c>
      <c r="U416" s="16">
        <v>1600</v>
      </c>
      <c r="V416">
        <v>7.3</v>
      </c>
      <c r="W416">
        <v>7.3</v>
      </c>
      <c r="X416">
        <v>7</v>
      </c>
      <c r="Y416" s="16"/>
    </row>
    <row r="417" spans="1:26">
      <c r="A417" t="s">
        <v>256</v>
      </c>
      <c r="C417">
        <v>1.3</v>
      </c>
      <c r="D417">
        <v>1.2</v>
      </c>
      <c r="E417">
        <v>1.1000000000000001</v>
      </c>
      <c r="G417" s="16"/>
      <c r="H417">
        <v>1.1000000000000001</v>
      </c>
      <c r="I417" s="16">
        <v>61600</v>
      </c>
      <c r="J417">
        <v>1.2</v>
      </c>
      <c r="K417" s="16">
        <v>75500</v>
      </c>
      <c r="L417">
        <v>1.2</v>
      </c>
      <c r="M417" s="16">
        <v>1000</v>
      </c>
      <c r="N417">
        <v>0</v>
      </c>
      <c r="O417">
        <v>1.3</v>
      </c>
      <c r="P417" s="16">
        <v>30000</v>
      </c>
      <c r="R417" s="16"/>
      <c r="T417" s="16"/>
      <c r="U417" s="16">
        <v>1600</v>
      </c>
      <c r="V417">
        <v>1.3</v>
      </c>
      <c r="W417">
        <v>1.3</v>
      </c>
      <c r="X417">
        <v>1.2</v>
      </c>
      <c r="Z417" s="16"/>
    </row>
    <row r="418" spans="1:26">
      <c r="A418" t="s">
        <v>1314</v>
      </c>
      <c r="C418">
        <v>10.9</v>
      </c>
      <c r="D418">
        <v>9.5</v>
      </c>
      <c r="E418">
        <v>8.1</v>
      </c>
      <c r="G418" s="16"/>
      <c r="H418">
        <v>8.1</v>
      </c>
      <c r="I418" s="16">
        <v>2900</v>
      </c>
      <c r="J418">
        <v>8.5</v>
      </c>
      <c r="K418" s="16">
        <v>1000</v>
      </c>
      <c r="L418">
        <v>9</v>
      </c>
      <c r="M418" s="16">
        <v>300</v>
      </c>
      <c r="N418">
        <v>-0.5</v>
      </c>
      <c r="O418">
        <v>9</v>
      </c>
      <c r="P418" s="16">
        <v>400</v>
      </c>
      <c r="Q418">
        <v>9.5</v>
      </c>
      <c r="R418" s="16">
        <v>6400</v>
      </c>
      <c r="S418">
        <v>10.5</v>
      </c>
      <c r="T418" s="16">
        <v>8000</v>
      </c>
      <c r="U418" s="16">
        <v>1600</v>
      </c>
      <c r="V418">
        <v>9.4</v>
      </c>
      <c r="W418">
        <v>9.4</v>
      </c>
      <c r="X418">
        <v>9</v>
      </c>
    </row>
    <row r="419" spans="1:26">
      <c r="A419" t="s">
        <v>1520</v>
      </c>
      <c r="C419">
        <v>27.3</v>
      </c>
      <c r="D419">
        <v>23.8</v>
      </c>
      <c r="E419">
        <v>20.3</v>
      </c>
      <c r="F419">
        <v>22.8</v>
      </c>
      <c r="G419" s="16">
        <v>1200</v>
      </c>
      <c r="H419">
        <v>22.9</v>
      </c>
      <c r="I419" s="16">
        <v>700</v>
      </c>
      <c r="J419">
        <v>23</v>
      </c>
      <c r="K419" s="16">
        <v>400</v>
      </c>
      <c r="L419">
        <v>23.1</v>
      </c>
      <c r="M419" s="16">
        <v>1100</v>
      </c>
      <c r="N419">
        <v>-0.7</v>
      </c>
      <c r="O419">
        <v>24.1</v>
      </c>
      <c r="P419" s="16">
        <v>4000</v>
      </c>
      <c r="Q419">
        <v>24.2</v>
      </c>
      <c r="R419" s="16">
        <v>3400</v>
      </c>
      <c r="S419">
        <v>24.3</v>
      </c>
      <c r="T419" s="16">
        <v>500</v>
      </c>
      <c r="U419" s="16">
        <v>1500</v>
      </c>
      <c r="V419">
        <v>24.2</v>
      </c>
      <c r="W419">
        <v>24.2</v>
      </c>
      <c r="X419">
        <v>23.1</v>
      </c>
      <c r="Y419" s="16">
        <v>10</v>
      </c>
    </row>
    <row r="420" spans="1:26">
      <c r="A420" t="s">
        <v>593</v>
      </c>
      <c r="C420">
        <v>41.2</v>
      </c>
      <c r="D420">
        <v>37.5</v>
      </c>
      <c r="E420">
        <v>33.799999999999997</v>
      </c>
      <c r="F420">
        <v>36.4</v>
      </c>
      <c r="G420" s="16">
        <v>100</v>
      </c>
      <c r="H420">
        <v>36.5</v>
      </c>
      <c r="I420" s="16">
        <v>700</v>
      </c>
      <c r="J420">
        <v>36.6</v>
      </c>
      <c r="K420" s="16">
        <v>700</v>
      </c>
      <c r="L420">
        <v>37</v>
      </c>
      <c r="M420" s="16">
        <v>300</v>
      </c>
      <c r="N420">
        <v>-0.5</v>
      </c>
      <c r="O420">
        <v>37</v>
      </c>
      <c r="P420" s="16">
        <v>500</v>
      </c>
      <c r="Q420">
        <v>37.799999999999997</v>
      </c>
      <c r="R420" s="16">
        <v>500</v>
      </c>
      <c r="S420">
        <v>38</v>
      </c>
      <c r="T420" s="16">
        <v>200</v>
      </c>
      <c r="U420" s="16">
        <v>1500</v>
      </c>
      <c r="V420">
        <v>37.5</v>
      </c>
      <c r="W420">
        <v>37.5</v>
      </c>
      <c r="X420">
        <v>36.5</v>
      </c>
      <c r="Y420">
        <v>100</v>
      </c>
    </row>
    <row r="421" spans="1:26">
      <c r="A421" t="s">
        <v>859</v>
      </c>
      <c r="C421">
        <v>14</v>
      </c>
      <c r="D421">
        <v>12.2</v>
      </c>
      <c r="E421">
        <v>10.4</v>
      </c>
      <c r="F421">
        <v>11.8</v>
      </c>
      <c r="G421" s="16">
        <v>6100</v>
      </c>
      <c r="H421">
        <v>12</v>
      </c>
      <c r="I421" s="16">
        <v>1000</v>
      </c>
      <c r="J421">
        <v>12.1</v>
      </c>
      <c r="K421" s="16">
        <v>2100</v>
      </c>
      <c r="L421">
        <v>12.1</v>
      </c>
      <c r="M421" s="16">
        <v>1500</v>
      </c>
      <c r="N421">
        <v>-0.1</v>
      </c>
      <c r="O421">
        <v>12.2</v>
      </c>
      <c r="P421" s="16">
        <v>1000</v>
      </c>
      <c r="Q421">
        <v>12.3</v>
      </c>
      <c r="R421" s="16">
        <v>600</v>
      </c>
      <c r="S421">
        <v>12.5</v>
      </c>
      <c r="T421" s="16">
        <v>16200</v>
      </c>
      <c r="U421" s="16">
        <v>1500</v>
      </c>
      <c r="V421">
        <v>12.1</v>
      </c>
      <c r="W421">
        <v>12.1</v>
      </c>
      <c r="X421">
        <v>12.1</v>
      </c>
      <c r="Y421" s="16"/>
    </row>
    <row r="422" spans="1:26">
      <c r="A422" t="s">
        <v>1328</v>
      </c>
      <c r="C422">
        <v>11.1</v>
      </c>
      <c r="D422">
        <v>9.6999999999999993</v>
      </c>
      <c r="E422">
        <v>8.3000000000000007</v>
      </c>
      <c r="F422">
        <v>9.3000000000000007</v>
      </c>
      <c r="G422" s="16">
        <v>300</v>
      </c>
      <c r="H422">
        <v>9.5</v>
      </c>
      <c r="I422" s="16">
        <v>200</v>
      </c>
      <c r="J422">
        <v>9.6999999999999993</v>
      </c>
      <c r="K422" s="16">
        <v>100</v>
      </c>
      <c r="L422">
        <v>9.6999999999999993</v>
      </c>
      <c r="M422" s="16">
        <v>1400</v>
      </c>
      <c r="N422">
        <v>0</v>
      </c>
      <c r="O422">
        <v>11.1</v>
      </c>
      <c r="P422" s="16">
        <v>300</v>
      </c>
      <c r="R422" s="16"/>
      <c r="T422" s="16"/>
      <c r="U422" s="16">
        <v>1400</v>
      </c>
      <c r="V422">
        <v>9.6999999999999993</v>
      </c>
      <c r="W422">
        <v>9.6999999999999993</v>
      </c>
      <c r="X422">
        <v>9.6999999999999993</v>
      </c>
      <c r="Y422" s="16">
        <v>1200</v>
      </c>
      <c r="Z422" s="16"/>
    </row>
    <row r="423" spans="1:26">
      <c r="A423" t="s">
        <v>1334</v>
      </c>
      <c r="C423">
        <v>11.1</v>
      </c>
      <c r="D423">
        <v>9.6999999999999993</v>
      </c>
      <c r="E423">
        <v>8.3000000000000007</v>
      </c>
      <c r="G423" s="16"/>
      <c r="I423" s="16"/>
      <c r="K423" s="16"/>
      <c r="L423">
        <v>8.3000000000000007</v>
      </c>
      <c r="M423" s="16">
        <v>1400</v>
      </c>
      <c r="N423">
        <v>-1.4</v>
      </c>
      <c r="O423">
        <v>8.4</v>
      </c>
      <c r="P423" s="16">
        <v>3000</v>
      </c>
      <c r="Q423">
        <v>9</v>
      </c>
      <c r="R423" s="16">
        <v>2600</v>
      </c>
      <c r="T423" s="16"/>
      <c r="U423" s="16">
        <v>1400</v>
      </c>
      <c r="V423">
        <v>8.3000000000000007</v>
      </c>
      <c r="W423">
        <v>8.3000000000000007</v>
      </c>
      <c r="X423">
        <v>8.3000000000000007</v>
      </c>
      <c r="Y423" s="16"/>
    </row>
    <row r="424" spans="1:26">
      <c r="A424" t="s">
        <v>585</v>
      </c>
      <c r="C424">
        <v>18.7</v>
      </c>
      <c r="D424">
        <v>17</v>
      </c>
      <c r="E424">
        <v>15.3</v>
      </c>
      <c r="F424">
        <v>16.5</v>
      </c>
      <c r="G424" s="16">
        <v>1200</v>
      </c>
      <c r="H424">
        <v>16.600000000000001</v>
      </c>
      <c r="I424" s="16">
        <v>500</v>
      </c>
      <c r="J424">
        <v>16.8</v>
      </c>
      <c r="K424" s="16">
        <v>300</v>
      </c>
      <c r="L424">
        <v>17.399999999999999</v>
      </c>
      <c r="M424" s="16">
        <v>100</v>
      </c>
      <c r="N424">
        <v>0.4</v>
      </c>
      <c r="O424">
        <v>17.5</v>
      </c>
      <c r="P424" s="16">
        <v>3200</v>
      </c>
      <c r="Q424">
        <v>17.600000000000001</v>
      </c>
      <c r="R424" s="16">
        <v>200</v>
      </c>
      <c r="S424">
        <v>17.7</v>
      </c>
      <c r="T424" s="16">
        <v>1100</v>
      </c>
      <c r="U424" s="16">
        <v>1300</v>
      </c>
      <c r="V424">
        <v>17.5</v>
      </c>
      <c r="W424">
        <v>17.5</v>
      </c>
      <c r="X424">
        <v>16.8</v>
      </c>
      <c r="Y424">
        <v>100</v>
      </c>
    </row>
    <row r="425" spans="1:26">
      <c r="A425" t="s">
        <v>410</v>
      </c>
      <c r="C425">
        <v>8.1999999999999993</v>
      </c>
      <c r="D425">
        <v>7.5</v>
      </c>
      <c r="E425">
        <v>6.8</v>
      </c>
      <c r="G425" s="16"/>
      <c r="I425" s="16"/>
      <c r="K425" s="16"/>
      <c r="L425">
        <v>7.5</v>
      </c>
      <c r="M425" s="16">
        <v>1300</v>
      </c>
      <c r="N425">
        <v>0</v>
      </c>
      <c r="O425">
        <v>7.5</v>
      </c>
      <c r="P425" s="16">
        <v>1500</v>
      </c>
      <c r="R425" s="16"/>
      <c r="T425" s="16"/>
      <c r="U425" s="16">
        <v>1300</v>
      </c>
      <c r="V425">
        <v>7.5</v>
      </c>
      <c r="W425">
        <v>7.5</v>
      </c>
      <c r="X425">
        <v>7.5</v>
      </c>
      <c r="Y425" s="16"/>
      <c r="Z425" s="16">
        <v>1300</v>
      </c>
    </row>
    <row r="426" spans="1:26">
      <c r="A426" t="s">
        <v>709</v>
      </c>
      <c r="C426">
        <v>41.7</v>
      </c>
      <c r="D426">
        <v>39</v>
      </c>
      <c r="E426">
        <v>36.299999999999997</v>
      </c>
      <c r="F426">
        <v>37</v>
      </c>
      <c r="G426" s="16">
        <v>200</v>
      </c>
      <c r="H426">
        <v>38</v>
      </c>
      <c r="I426" s="16">
        <v>10000</v>
      </c>
      <c r="J426">
        <v>38.1</v>
      </c>
      <c r="K426" s="16">
        <v>9550</v>
      </c>
      <c r="L426">
        <v>38.1</v>
      </c>
      <c r="M426" s="16">
        <v>1100</v>
      </c>
      <c r="N426">
        <v>-0.9</v>
      </c>
      <c r="O426">
        <v>39</v>
      </c>
      <c r="P426" s="16">
        <v>5000</v>
      </c>
      <c r="Q426">
        <v>39.1</v>
      </c>
      <c r="R426" s="16">
        <v>5000</v>
      </c>
      <c r="S426">
        <v>40</v>
      </c>
      <c r="T426" s="16">
        <v>1320</v>
      </c>
      <c r="U426" s="16">
        <v>1280</v>
      </c>
      <c r="V426">
        <v>39</v>
      </c>
      <c r="W426">
        <v>40</v>
      </c>
      <c r="X426">
        <v>38.1</v>
      </c>
      <c r="Z426" s="16"/>
    </row>
    <row r="427" spans="1:26">
      <c r="A427" t="s">
        <v>734</v>
      </c>
      <c r="C427">
        <v>91.4</v>
      </c>
      <c r="D427">
        <v>85.5</v>
      </c>
      <c r="E427">
        <v>79.599999999999994</v>
      </c>
      <c r="F427">
        <v>85.5</v>
      </c>
      <c r="G427" s="16">
        <v>6050</v>
      </c>
      <c r="H427">
        <v>86</v>
      </c>
      <c r="I427" s="16">
        <v>5500</v>
      </c>
      <c r="J427">
        <v>86.2</v>
      </c>
      <c r="K427" s="16">
        <v>1000</v>
      </c>
      <c r="L427">
        <v>87</v>
      </c>
      <c r="M427" s="16">
        <v>1000</v>
      </c>
      <c r="N427">
        <v>1.5</v>
      </c>
      <c r="O427">
        <v>87</v>
      </c>
      <c r="P427" s="16">
        <v>10130</v>
      </c>
      <c r="Q427">
        <v>88</v>
      </c>
      <c r="R427" s="16">
        <v>11400</v>
      </c>
      <c r="S427">
        <v>89</v>
      </c>
      <c r="T427" s="16">
        <v>6390</v>
      </c>
      <c r="U427" s="16">
        <v>1280</v>
      </c>
      <c r="V427">
        <v>89.5</v>
      </c>
      <c r="W427">
        <v>89.5</v>
      </c>
      <c r="X427">
        <v>85.2</v>
      </c>
      <c r="Y427">
        <v>20</v>
      </c>
      <c r="Z427" s="16">
        <v>1010</v>
      </c>
    </row>
    <row r="428" spans="1:26">
      <c r="A428" t="s">
        <v>1196</v>
      </c>
      <c r="C428">
        <v>7.4</v>
      </c>
      <c r="D428">
        <v>6.5</v>
      </c>
      <c r="E428">
        <v>5.6</v>
      </c>
      <c r="G428" s="16"/>
      <c r="H428">
        <v>5.7</v>
      </c>
      <c r="I428" s="16">
        <v>2000</v>
      </c>
      <c r="J428">
        <v>6</v>
      </c>
      <c r="K428" s="16">
        <v>1000</v>
      </c>
      <c r="L428">
        <v>5.8</v>
      </c>
      <c r="M428" s="16">
        <v>1000</v>
      </c>
      <c r="N428">
        <v>-0.7</v>
      </c>
      <c r="O428">
        <v>6.8</v>
      </c>
      <c r="P428" s="16">
        <v>500</v>
      </c>
      <c r="Q428">
        <v>6.9</v>
      </c>
      <c r="R428" s="16">
        <v>1000</v>
      </c>
      <c r="S428">
        <v>7</v>
      </c>
      <c r="T428" s="16">
        <v>3800</v>
      </c>
      <c r="U428" s="16">
        <v>1200</v>
      </c>
      <c r="V428">
        <v>7</v>
      </c>
      <c r="W428">
        <v>7</v>
      </c>
      <c r="X428">
        <v>5.8</v>
      </c>
      <c r="Z428" s="16"/>
    </row>
    <row r="429" spans="1:26">
      <c r="A429" t="s">
        <v>1197</v>
      </c>
      <c r="C429">
        <v>2</v>
      </c>
      <c r="D429">
        <v>1.9</v>
      </c>
      <c r="E429">
        <v>1.8</v>
      </c>
      <c r="G429" s="16"/>
      <c r="I429" s="16"/>
      <c r="J429">
        <v>1.8</v>
      </c>
      <c r="K429" s="16">
        <v>16600</v>
      </c>
      <c r="L429">
        <v>2</v>
      </c>
      <c r="M429" s="16">
        <v>1100</v>
      </c>
      <c r="N429">
        <v>0.1</v>
      </c>
      <c r="O429">
        <v>1.9</v>
      </c>
      <c r="P429" s="16">
        <v>23100</v>
      </c>
      <c r="Q429">
        <v>2</v>
      </c>
      <c r="R429" s="16">
        <v>57700</v>
      </c>
      <c r="T429" s="16"/>
      <c r="U429" s="16">
        <v>1200</v>
      </c>
      <c r="V429">
        <v>1.9</v>
      </c>
      <c r="W429">
        <v>2</v>
      </c>
      <c r="X429">
        <v>1.9</v>
      </c>
      <c r="Y429" s="16"/>
    </row>
    <row r="430" spans="1:26">
      <c r="A430" t="s">
        <v>1286</v>
      </c>
      <c r="C430">
        <v>70.099999999999994</v>
      </c>
      <c r="D430">
        <v>61</v>
      </c>
      <c r="E430">
        <v>51.9</v>
      </c>
      <c r="G430" s="16"/>
      <c r="H430">
        <v>59</v>
      </c>
      <c r="I430" s="16">
        <v>200</v>
      </c>
      <c r="J430">
        <v>60</v>
      </c>
      <c r="K430" s="16">
        <v>200</v>
      </c>
      <c r="L430">
        <v>63</v>
      </c>
      <c r="M430">
        <v>100</v>
      </c>
      <c r="N430">
        <v>2</v>
      </c>
      <c r="P430" s="16"/>
      <c r="R430" s="16"/>
      <c r="T430" s="16"/>
      <c r="U430" s="16">
        <v>1200</v>
      </c>
      <c r="V430">
        <v>62</v>
      </c>
      <c r="W430">
        <v>63</v>
      </c>
      <c r="X430">
        <v>62</v>
      </c>
      <c r="Z430" s="16">
        <v>1100</v>
      </c>
    </row>
    <row r="431" spans="1:26">
      <c r="A431" t="s">
        <v>1106</v>
      </c>
      <c r="C431">
        <v>8.6999999999999993</v>
      </c>
      <c r="D431">
        <v>7.6</v>
      </c>
      <c r="E431">
        <v>6.5</v>
      </c>
      <c r="F431">
        <v>7</v>
      </c>
      <c r="G431" s="16">
        <v>70000</v>
      </c>
      <c r="H431">
        <v>7.1</v>
      </c>
      <c r="I431" s="16">
        <v>1000</v>
      </c>
      <c r="J431">
        <v>7.6</v>
      </c>
      <c r="K431" s="16">
        <v>2400</v>
      </c>
      <c r="L431">
        <v>8</v>
      </c>
      <c r="M431" s="16">
        <v>200</v>
      </c>
      <c r="N431">
        <v>0.4</v>
      </c>
      <c r="O431">
        <v>8.6</v>
      </c>
      <c r="P431" s="16">
        <v>3500</v>
      </c>
      <c r="Q431">
        <v>8.6999999999999993</v>
      </c>
      <c r="R431" s="16">
        <v>300</v>
      </c>
      <c r="T431" s="16"/>
      <c r="U431" s="16">
        <v>1200</v>
      </c>
      <c r="V431">
        <v>7.9</v>
      </c>
      <c r="W431">
        <v>8</v>
      </c>
      <c r="X431">
        <v>7.9</v>
      </c>
      <c r="Y431" s="16"/>
      <c r="Z431" s="16"/>
    </row>
    <row r="432" spans="1:26">
      <c r="A432" t="s">
        <v>1117</v>
      </c>
      <c r="C432">
        <v>2</v>
      </c>
      <c r="D432">
        <v>1.8</v>
      </c>
      <c r="E432">
        <v>1.6</v>
      </c>
      <c r="G432" s="16"/>
      <c r="H432">
        <v>1.6</v>
      </c>
      <c r="I432" s="16">
        <v>500</v>
      </c>
      <c r="J432">
        <v>1.7</v>
      </c>
      <c r="K432" s="16">
        <v>1000</v>
      </c>
      <c r="L432">
        <v>1.8</v>
      </c>
      <c r="M432" s="16">
        <v>1200</v>
      </c>
      <c r="N432">
        <v>0</v>
      </c>
      <c r="O432">
        <v>1.9</v>
      </c>
      <c r="P432" s="16">
        <v>500</v>
      </c>
      <c r="R432" s="16"/>
      <c r="T432" s="16"/>
      <c r="U432" s="16">
        <v>1200</v>
      </c>
      <c r="V432">
        <v>1.8</v>
      </c>
      <c r="W432">
        <v>1.8</v>
      </c>
      <c r="X432">
        <v>1.8</v>
      </c>
      <c r="Y432" s="16"/>
      <c r="Z432" s="16">
        <v>1200</v>
      </c>
    </row>
    <row r="433" spans="1:26">
      <c r="A433" t="s">
        <v>1134</v>
      </c>
      <c r="C433">
        <v>25.3</v>
      </c>
      <c r="D433">
        <v>22</v>
      </c>
      <c r="E433">
        <v>18.7</v>
      </c>
      <c r="G433" s="16"/>
      <c r="I433" s="16"/>
      <c r="K433" s="16"/>
      <c r="L433">
        <v>24.5</v>
      </c>
      <c r="M433">
        <v>200</v>
      </c>
      <c r="N433">
        <v>2.5</v>
      </c>
      <c r="P433" s="16"/>
      <c r="R433" s="16"/>
      <c r="T433" s="16"/>
      <c r="U433" s="16">
        <v>1200</v>
      </c>
      <c r="V433">
        <v>24.3</v>
      </c>
      <c r="W433">
        <v>24.5</v>
      </c>
      <c r="X433">
        <v>24.3</v>
      </c>
      <c r="Z433" s="16"/>
    </row>
    <row r="434" spans="1:26">
      <c r="A434" t="s">
        <v>205</v>
      </c>
      <c r="C434">
        <v>2.46</v>
      </c>
      <c r="D434">
        <v>2.2999999999999998</v>
      </c>
      <c r="E434">
        <v>2.14</v>
      </c>
      <c r="G434" s="16"/>
      <c r="H434">
        <v>2.14</v>
      </c>
      <c r="I434" s="16">
        <v>12000</v>
      </c>
      <c r="J434">
        <v>2.2000000000000002</v>
      </c>
      <c r="K434" s="16">
        <v>530</v>
      </c>
      <c r="L434">
        <v>2.44</v>
      </c>
      <c r="M434" s="16">
        <v>10</v>
      </c>
      <c r="N434">
        <v>0.14000000000000001</v>
      </c>
      <c r="O434">
        <v>2.44</v>
      </c>
      <c r="P434" s="16">
        <v>80</v>
      </c>
      <c r="Q434">
        <v>2.4500000000000002</v>
      </c>
      <c r="R434" s="16">
        <v>80</v>
      </c>
      <c r="S434">
        <v>2.46</v>
      </c>
      <c r="T434" s="16">
        <v>460</v>
      </c>
      <c r="U434" s="16">
        <v>1190</v>
      </c>
      <c r="V434">
        <v>2.2000000000000002</v>
      </c>
      <c r="W434">
        <v>2.44</v>
      </c>
      <c r="X434">
        <v>2.2000000000000002</v>
      </c>
    </row>
    <row r="435" spans="1:26">
      <c r="A435" t="s">
        <v>736</v>
      </c>
      <c r="C435">
        <v>12.7</v>
      </c>
      <c r="D435">
        <v>11.9</v>
      </c>
      <c r="E435">
        <v>11.1</v>
      </c>
      <c r="F435">
        <v>11.4</v>
      </c>
      <c r="G435" s="16">
        <v>100</v>
      </c>
      <c r="H435">
        <v>11.7</v>
      </c>
      <c r="I435" s="16">
        <v>100</v>
      </c>
      <c r="J435">
        <v>11.8</v>
      </c>
      <c r="K435" s="16">
        <v>40</v>
      </c>
      <c r="L435">
        <v>11.9</v>
      </c>
      <c r="M435" s="16">
        <v>110</v>
      </c>
      <c r="N435">
        <v>0</v>
      </c>
      <c r="O435">
        <v>11.9</v>
      </c>
      <c r="P435" s="16">
        <v>890</v>
      </c>
      <c r="Q435">
        <v>12</v>
      </c>
      <c r="R435" s="16">
        <v>2000</v>
      </c>
      <c r="S435">
        <v>12.1</v>
      </c>
      <c r="T435" s="16">
        <v>2000</v>
      </c>
      <c r="U435" s="16">
        <v>1110</v>
      </c>
      <c r="V435">
        <v>11.9</v>
      </c>
      <c r="W435">
        <v>11.9</v>
      </c>
      <c r="X435">
        <v>11.9</v>
      </c>
    </row>
    <row r="436" spans="1:26">
      <c r="A436" t="s">
        <v>1340</v>
      </c>
      <c r="C436">
        <v>13.9</v>
      </c>
      <c r="D436">
        <v>12.1</v>
      </c>
      <c r="E436">
        <v>10.3</v>
      </c>
      <c r="F436">
        <v>11.9</v>
      </c>
      <c r="G436" s="16">
        <v>27000</v>
      </c>
      <c r="H436">
        <v>12</v>
      </c>
      <c r="I436" s="16">
        <v>8000</v>
      </c>
      <c r="J436">
        <v>12.1</v>
      </c>
      <c r="K436" s="16">
        <v>1900</v>
      </c>
      <c r="L436">
        <v>12.1</v>
      </c>
      <c r="M436" s="16">
        <v>100</v>
      </c>
      <c r="N436">
        <v>0</v>
      </c>
      <c r="O436">
        <v>12.3</v>
      </c>
      <c r="P436" s="16">
        <v>1000</v>
      </c>
      <c r="Q436">
        <v>12.4</v>
      </c>
      <c r="R436" s="16">
        <v>5000</v>
      </c>
      <c r="S436">
        <v>12.5</v>
      </c>
      <c r="T436" s="16">
        <v>4600</v>
      </c>
      <c r="U436" s="16">
        <v>1100</v>
      </c>
      <c r="V436">
        <v>12.1</v>
      </c>
      <c r="W436">
        <v>12.1</v>
      </c>
      <c r="X436">
        <v>12.1</v>
      </c>
    </row>
    <row r="437" spans="1:26">
      <c r="A437" t="s">
        <v>387</v>
      </c>
      <c r="C437">
        <v>24.9</v>
      </c>
      <c r="D437">
        <v>22.7</v>
      </c>
      <c r="E437">
        <v>20.5</v>
      </c>
      <c r="F437">
        <v>20.8</v>
      </c>
      <c r="G437" s="16">
        <v>1300</v>
      </c>
      <c r="H437">
        <v>21</v>
      </c>
      <c r="I437" s="16">
        <v>2000</v>
      </c>
      <c r="J437">
        <v>21.1</v>
      </c>
      <c r="K437" s="16">
        <v>1100</v>
      </c>
      <c r="L437">
        <v>21.2</v>
      </c>
      <c r="M437" s="16">
        <v>100</v>
      </c>
      <c r="N437">
        <v>-1.5</v>
      </c>
      <c r="O437">
        <v>22.5</v>
      </c>
      <c r="P437" s="16">
        <v>7000</v>
      </c>
      <c r="Q437">
        <v>22.6</v>
      </c>
      <c r="R437" s="16">
        <v>900</v>
      </c>
      <c r="S437">
        <v>22.7</v>
      </c>
      <c r="T437" s="16">
        <v>2300</v>
      </c>
      <c r="U437" s="16">
        <v>1100</v>
      </c>
      <c r="V437">
        <v>22.2</v>
      </c>
      <c r="W437">
        <v>22.6</v>
      </c>
      <c r="X437">
        <v>21.2</v>
      </c>
    </row>
    <row r="438" spans="1:26">
      <c r="A438" t="s">
        <v>729</v>
      </c>
      <c r="C438">
        <v>23.2</v>
      </c>
      <c r="D438">
        <v>21.7</v>
      </c>
      <c r="E438">
        <v>20.2</v>
      </c>
      <c r="G438" s="16"/>
      <c r="I438" s="16"/>
      <c r="J438">
        <v>21.7</v>
      </c>
      <c r="K438" s="16">
        <v>8000</v>
      </c>
      <c r="L438">
        <v>22.5</v>
      </c>
      <c r="M438" s="16">
        <v>1100</v>
      </c>
      <c r="N438">
        <v>0.8</v>
      </c>
      <c r="O438">
        <v>22.4</v>
      </c>
      <c r="P438" s="16">
        <v>500</v>
      </c>
      <c r="Q438">
        <v>22.5</v>
      </c>
      <c r="R438" s="16">
        <v>3920</v>
      </c>
      <c r="S438">
        <v>23</v>
      </c>
      <c r="T438" s="16">
        <v>990</v>
      </c>
      <c r="U438" s="16">
        <v>1100</v>
      </c>
      <c r="V438">
        <v>22.4</v>
      </c>
      <c r="W438">
        <v>22.5</v>
      </c>
      <c r="X438">
        <v>22.4</v>
      </c>
      <c r="Y438" s="16"/>
      <c r="Z438" s="16"/>
    </row>
    <row r="439" spans="1:26">
      <c r="A439" t="s">
        <v>456</v>
      </c>
      <c r="C439">
        <v>20.100000000000001</v>
      </c>
      <c r="D439">
        <v>18.3</v>
      </c>
      <c r="E439">
        <v>16.5</v>
      </c>
      <c r="G439" s="16"/>
      <c r="H439">
        <v>16.7</v>
      </c>
      <c r="I439" s="16">
        <v>1000</v>
      </c>
      <c r="J439">
        <v>16.8</v>
      </c>
      <c r="K439" s="16">
        <v>1000</v>
      </c>
      <c r="L439">
        <v>18.899999999999999</v>
      </c>
      <c r="M439" s="16">
        <v>600</v>
      </c>
      <c r="N439">
        <v>0.6</v>
      </c>
      <c r="O439">
        <v>18</v>
      </c>
      <c r="P439" s="16">
        <v>1000</v>
      </c>
      <c r="Q439">
        <v>19</v>
      </c>
      <c r="R439" s="16">
        <v>200</v>
      </c>
      <c r="S439">
        <v>19.5</v>
      </c>
      <c r="T439" s="16">
        <v>100</v>
      </c>
      <c r="U439" s="16">
        <v>1100</v>
      </c>
      <c r="V439">
        <v>18.899999999999999</v>
      </c>
      <c r="W439">
        <v>18.899999999999999</v>
      </c>
      <c r="X439">
        <v>16.7</v>
      </c>
    </row>
    <row r="440" spans="1:26">
      <c r="A440" t="s">
        <v>245</v>
      </c>
      <c r="C440">
        <v>8.02</v>
      </c>
      <c r="D440">
        <v>7.5</v>
      </c>
      <c r="E440">
        <v>6.98</v>
      </c>
      <c r="F440">
        <v>7.41</v>
      </c>
      <c r="G440">
        <v>500</v>
      </c>
      <c r="H440">
        <v>7.45</v>
      </c>
      <c r="I440">
        <v>700</v>
      </c>
      <c r="J440">
        <v>7.46</v>
      </c>
      <c r="K440" s="16">
        <v>3800</v>
      </c>
      <c r="L440">
        <v>7.47</v>
      </c>
      <c r="M440" s="16">
        <v>500</v>
      </c>
      <c r="N440">
        <v>-0.03</v>
      </c>
      <c r="O440">
        <v>7.49</v>
      </c>
      <c r="P440" s="16">
        <v>500</v>
      </c>
      <c r="Q440">
        <v>7.5</v>
      </c>
      <c r="R440" s="16">
        <v>5190</v>
      </c>
      <c r="S440">
        <v>7.54</v>
      </c>
      <c r="T440" s="16">
        <v>500</v>
      </c>
      <c r="U440" s="16">
        <v>1100</v>
      </c>
      <c r="V440">
        <v>7.5</v>
      </c>
      <c r="W440">
        <v>7.5</v>
      </c>
      <c r="X440">
        <v>7.47</v>
      </c>
    </row>
    <row r="441" spans="1:26">
      <c r="A441" t="s">
        <v>923</v>
      </c>
      <c r="C441">
        <v>22.8</v>
      </c>
      <c r="D441">
        <v>19.899999999999999</v>
      </c>
      <c r="E441">
        <v>17</v>
      </c>
      <c r="F441">
        <v>19</v>
      </c>
      <c r="G441" s="16">
        <v>3000</v>
      </c>
      <c r="H441">
        <v>19.600000000000001</v>
      </c>
      <c r="I441" s="16">
        <v>3000</v>
      </c>
      <c r="J441">
        <v>19.8</v>
      </c>
      <c r="K441" s="16">
        <v>800</v>
      </c>
      <c r="L441">
        <v>19.899999999999999</v>
      </c>
      <c r="M441" s="16">
        <v>1000</v>
      </c>
      <c r="N441">
        <v>0</v>
      </c>
      <c r="O441">
        <v>19.899999999999999</v>
      </c>
      <c r="P441" s="16">
        <v>1500</v>
      </c>
      <c r="Q441">
        <v>20.5</v>
      </c>
      <c r="R441" s="16">
        <v>1100</v>
      </c>
      <c r="S441">
        <v>20.9</v>
      </c>
      <c r="T441" s="16">
        <v>1500</v>
      </c>
      <c r="U441" s="16">
        <v>1000</v>
      </c>
      <c r="V441">
        <v>19.899999999999999</v>
      </c>
      <c r="W441">
        <v>19.899999999999999</v>
      </c>
      <c r="X441">
        <v>19.899999999999999</v>
      </c>
    </row>
    <row r="442" spans="1:26">
      <c r="A442" t="s">
        <v>1403</v>
      </c>
      <c r="C442">
        <v>12.4</v>
      </c>
      <c r="D442">
        <v>10.8</v>
      </c>
      <c r="E442">
        <v>9.1999999999999993</v>
      </c>
      <c r="G442" s="16"/>
      <c r="H442">
        <v>9.4</v>
      </c>
      <c r="I442" s="16">
        <v>100</v>
      </c>
      <c r="J442">
        <v>9.5</v>
      </c>
      <c r="K442" s="16">
        <v>1000</v>
      </c>
      <c r="L442">
        <v>10</v>
      </c>
      <c r="M442" s="16">
        <v>1000</v>
      </c>
      <c r="N442">
        <v>-0.8</v>
      </c>
      <c r="O442">
        <v>10.8</v>
      </c>
      <c r="P442" s="16">
        <v>1000</v>
      </c>
      <c r="Q442">
        <v>10.9</v>
      </c>
      <c r="R442" s="16">
        <v>2000</v>
      </c>
      <c r="T442" s="16"/>
      <c r="U442" s="16">
        <v>1000</v>
      </c>
      <c r="V442">
        <v>10</v>
      </c>
      <c r="W442">
        <v>10</v>
      </c>
      <c r="X442">
        <v>10</v>
      </c>
      <c r="Y442" s="16"/>
    </row>
    <row r="443" spans="1:26">
      <c r="A443" t="s">
        <v>858</v>
      </c>
      <c r="C443">
        <v>5.3</v>
      </c>
      <c r="D443">
        <v>4.9000000000000004</v>
      </c>
      <c r="E443">
        <v>4.5</v>
      </c>
      <c r="F443">
        <v>4.5</v>
      </c>
      <c r="G443" s="16">
        <v>5000</v>
      </c>
      <c r="H443">
        <v>4.5999999999999996</v>
      </c>
      <c r="I443" s="16">
        <v>7000</v>
      </c>
      <c r="J443">
        <v>4.7</v>
      </c>
      <c r="K443" s="16">
        <v>4000</v>
      </c>
      <c r="L443">
        <v>4.8</v>
      </c>
      <c r="M443">
        <v>500</v>
      </c>
      <c r="N443">
        <v>-0.1</v>
      </c>
      <c r="O443">
        <v>4.9000000000000004</v>
      </c>
      <c r="P443" s="16">
        <v>8500</v>
      </c>
      <c r="Q443">
        <v>5.0999999999999996</v>
      </c>
      <c r="R443" s="16">
        <v>400</v>
      </c>
      <c r="S443">
        <v>5.2</v>
      </c>
      <c r="T443" s="16">
        <v>3000</v>
      </c>
      <c r="U443" s="16">
        <v>1000</v>
      </c>
      <c r="V443">
        <v>4.8</v>
      </c>
      <c r="W443">
        <v>4.8</v>
      </c>
      <c r="X443">
        <v>4.8</v>
      </c>
      <c r="Y443" s="16"/>
    </row>
    <row r="444" spans="1:26">
      <c r="A444" t="s">
        <v>300</v>
      </c>
      <c r="C444">
        <v>40</v>
      </c>
      <c r="D444">
        <v>36.4</v>
      </c>
      <c r="E444">
        <v>32.799999999999997</v>
      </c>
      <c r="F444">
        <v>35.6</v>
      </c>
      <c r="G444" s="16">
        <v>100</v>
      </c>
      <c r="H444">
        <v>35.799999999999997</v>
      </c>
      <c r="I444" s="16">
        <v>100</v>
      </c>
      <c r="J444">
        <v>35.9</v>
      </c>
      <c r="K444">
        <v>100</v>
      </c>
      <c r="L444">
        <v>36</v>
      </c>
      <c r="M444" s="16">
        <v>800</v>
      </c>
      <c r="N444">
        <v>-0.4</v>
      </c>
      <c r="O444">
        <v>36</v>
      </c>
      <c r="P444" s="16">
        <v>1100</v>
      </c>
      <c r="Q444">
        <v>36.299999999999997</v>
      </c>
      <c r="R444" s="16">
        <v>1000</v>
      </c>
      <c r="S444">
        <v>36.4</v>
      </c>
      <c r="T444" s="16">
        <v>2000</v>
      </c>
      <c r="U444" s="16">
        <v>1000</v>
      </c>
      <c r="V444">
        <v>36</v>
      </c>
      <c r="W444">
        <v>36</v>
      </c>
      <c r="X444">
        <v>36</v>
      </c>
      <c r="Y444" s="16"/>
      <c r="Z444" s="16"/>
    </row>
    <row r="445" spans="1:26">
      <c r="A445" t="s">
        <v>1219</v>
      </c>
      <c r="C445">
        <v>3.6</v>
      </c>
      <c r="D445">
        <v>3.2</v>
      </c>
      <c r="E445">
        <v>2.8</v>
      </c>
      <c r="F445">
        <v>2.9</v>
      </c>
      <c r="G445" s="16">
        <v>2000</v>
      </c>
      <c r="H445">
        <v>3</v>
      </c>
      <c r="I445" s="16">
        <v>3000</v>
      </c>
      <c r="J445">
        <v>3.1</v>
      </c>
      <c r="K445" s="16">
        <v>2000</v>
      </c>
      <c r="L445">
        <v>3.2</v>
      </c>
      <c r="M445" s="16">
        <v>1000</v>
      </c>
      <c r="N445">
        <v>0</v>
      </c>
      <c r="O445">
        <v>3.4</v>
      </c>
      <c r="P445" s="16">
        <v>5000</v>
      </c>
      <c r="Q445">
        <v>3.5</v>
      </c>
      <c r="R445" s="16">
        <v>6900</v>
      </c>
      <c r="S445">
        <v>3.6</v>
      </c>
      <c r="T445">
        <v>900</v>
      </c>
      <c r="U445" s="16">
        <v>1000</v>
      </c>
      <c r="V445">
        <v>3.2</v>
      </c>
      <c r="W445">
        <v>3.2</v>
      </c>
      <c r="X445">
        <v>3.2</v>
      </c>
    </row>
    <row r="446" spans="1:26">
      <c r="A446" t="s">
        <v>911</v>
      </c>
      <c r="C446">
        <v>12.6</v>
      </c>
      <c r="D446">
        <v>11</v>
      </c>
      <c r="E446">
        <v>9.4</v>
      </c>
      <c r="G446" s="16"/>
      <c r="H446">
        <v>10.3</v>
      </c>
      <c r="I446" s="16">
        <v>6500</v>
      </c>
      <c r="J446">
        <v>11</v>
      </c>
      <c r="K446" s="16">
        <v>1000</v>
      </c>
      <c r="L446">
        <v>11</v>
      </c>
      <c r="M446" s="16">
        <v>1000</v>
      </c>
      <c r="N446">
        <v>0</v>
      </c>
      <c r="O446">
        <v>11.5</v>
      </c>
      <c r="P446" s="16">
        <v>2000</v>
      </c>
      <c r="R446" s="16"/>
      <c r="T446" s="16"/>
      <c r="U446" s="16">
        <v>1000</v>
      </c>
      <c r="V446">
        <v>11</v>
      </c>
      <c r="W446">
        <v>11</v>
      </c>
      <c r="X446">
        <v>11</v>
      </c>
    </row>
    <row r="447" spans="1:26">
      <c r="A447" t="s">
        <v>1525</v>
      </c>
      <c r="C447">
        <v>10.9</v>
      </c>
      <c r="D447">
        <v>9.5</v>
      </c>
      <c r="E447">
        <v>8.1</v>
      </c>
      <c r="H447">
        <v>9.5</v>
      </c>
      <c r="I447" s="16">
        <v>1000</v>
      </c>
      <c r="J447">
        <v>9.6999999999999993</v>
      </c>
      <c r="K447" s="16">
        <v>1000</v>
      </c>
      <c r="L447">
        <v>9.6999999999999993</v>
      </c>
      <c r="M447" s="16">
        <v>500</v>
      </c>
      <c r="N447">
        <v>0.2</v>
      </c>
      <c r="O447">
        <v>9.9</v>
      </c>
      <c r="P447" s="16">
        <v>1000</v>
      </c>
      <c r="R447" s="16"/>
      <c r="T447" s="16"/>
      <c r="U447" s="16">
        <v>1000</v>
      </c>
      <c r="V447">
        <v>9.6999999999999993</v>
      </c>
      <c r="W447">
        <v>9.6999999999999993</v>
      </c>
      <c r="X447">
        <v>9.6999999999999993</v>
      </c>
    </row>
    <row r="448" spans="1:26">
      <c r="A448" t="s">
        <v>332</v>
      </c>
      <c r="C448">
        <v>24.6</v>
      </c>
      <c r="D448">
        <v>22.4</v>
      </c>
      <c r="E448">
        <v>20.2</v>
      </c>
      <c r="F448">
        <v>21.1</v>
      </c>
      <c r="G448" s="16">
        <v>300</v>
      </c>
      <c r="H448">
        <v>21.5</v>
      </c>
      <c r="I448" s="16">
        <v>100</v>
      </c>
      <c r="J448">
        <v>22.2</v>
      </c>
      <c r="K448" s="16">
        <v>5000</v>
      </c>
      <c r="L448">
        <v>22.4</v>
      </c>
      <c r="M448">
        <v>900</v>
      </c>
      <c r="N448">
        <v>0</v>
      </c>
      <c r="O448">
        <v>22.8</v>
      </c>
      <c r="P448" s="16">
        <v>1000</v>
      </c>
      <c r="Q448">
        <v>23</v>
      </c>
      <c r="R448" s="16">
        <v>3100</v>
      </c>
      <c r="S448">
        <v>24.6</v>
      </c>
      <c r="T448" s="16">
        <v>2400</v>
      </c>
      <c r="U448" s="16">
        <v>1000</v>
      </c>
      <c r="V448">
        <v>22.4</v>
      </c>
      <c r="W448">
        <v>22.4</v>
      </c>
      <c r="X448">
        <v>22.4</v>
      </c>
      <c r="Y448" s="16"/>
    </row>
    <row r="449" spans="1:26">
      <c r="A449" t="s">
        <v>1444</v>
      </c>
      <c r="C449">
        <v>41</v>
      </c>
      <c r="D449">
        <v>35.700000000000003</v>
      </c>
      <c r="E449">
        <v>30.4</v>
      </c>
      <c r="F449">
        <v>32.299999999999997</v>
      </c>
      <c r="G449" s="16">
        <v>1000</v>
      </c>
      <c r="H449">
        <v>33</v>
      </c>
      <c r="I449" s="16">
        <v>500</v>
      </c>
      <c r="J449">
        <v>34</v>
      </c>
      <c r="K449" s="16">
        <v>1500</v>
      </c>
      <c r="L449">
        <v>35.700000000000003</v>
      </c>
      <c r="M449" s="16">
        <v>1000</v>
      </c>
      <c r="N449">
        <v>0</v>
      </c>
      <c r="O449">
        <v>35.5</v>
      </c>
      <c r="P449" s="16">
        <v>500</v>
      </c>
      <c r="Q449">
        <v>35.700000000000003</v>
      </c>
      <c r="R449" s="16">
        <v>1500</v>
      </c>
      <c r="S449">
        <v>35.9</v>
      </c>
      <c r="T449" s="16">
        <v>4000</v>
      </c>
      <c r="U449" s="16">
        <v>1000</v>
      </c>
      <c r="V449">
        <v>35.5</v>
      </c>
      <c r="W449">
        <v>35.700000000000003</v>
      </c>
      <c r="X449">
        <v>35.5</v>
      </c>
      <c r="Y449" s="16"/>
    </row>
    <row r="450" spans="1:26">
      <c r="A450" t="s">
        <v>883</v>
      </c>
      <c r="C450">
        <v>43.5</v>
      </c>
      <c r="D450">
        <v>37.9</v>
      </c>
      <c r="E450">
        <v>32.299999999999997</v>
      </c>
      <c r="F450">
        <v>37</v>
      </c>
      <c r="G450" s="16">
        <v>500</v>
      </c>
      <c r="H450">
        <v>37.299999999999997</v>
      </c>
      <c r="I450" s="16">
        <v>500</v>
      </c>
      <c r="J450">
        <v>37.5</v>
      </c>
      <c r="K450">
        <v>500</v>
      </c>
      <c r="L450">
        <v>37.6</v>
      </c>
      <c r="M450">
        <v>500</v>
      </c>
      <c r="N450">
        <v>-0.3</v>
      </c>
      <c r="O450">
        <v>41.9</v>
      </c>
      <c r="P450" s="16">
        <v>700</v>
      </c>
      <c r="Q450">
        <v>42</v>
      </c>
      <c r="R450" s="16">
        <v>100</v>
      </c>
      <c r="S450">
        <v>43.4</v>
      </c>
      <c r="T450" s="16">
        <v>700</v>
      </c>
      <c r="U450" s="16">
        <v>1000</v>
      </c>
      <c r="V450">
        <v>37.799999999999997</v>
      </c>
      <c r="W450">
        <v>37.799999999999997</v>
      </c>
      <c r="X450">
        <v>37.6</v>
      </c>
    </row>
    <row r="451" spans="1:26">
      <c r="A451" t="s">
        <v>1497</v>
      </c>
      <c r="C451">
        <v>87.2</v>
      </c>
      <c r="D451">
        <v>75.900000000000006</v>
      </c>
      <c r="E451">
        <v>64.599999999999994</v>
      </c>
      <c r="G451" s="16"/>
      <c r="I451" s="16"/>
      <c r="J451">
        <v>65.099999999999994</v>
      </c>
      <c r="K451" s="16">
        <v>1000</v>
      </c>
      <c r="L451">
        <v>77</v>
      </c>
      <c r="M451" s="16">
        <v>1000</v>
      </c>
      <c r="N451">
        <v>1.1000000000000001</v>
      </c>
      <c r="O451">
        <v>76.900000000000006</v>
      </c>
      <c r="P451" s="16">
        <v>500</v>
      </c>
      <c r="Q451">
        <v>77</v>
      </c>
      <c r="R451" s="16">
        <v>2100</v>
      </c>
      <c r="S451">
        <v>78</v>
      </c>
      <c r="T451" s="16">
        <v>6000</v>
      </c>
      <c r="U451" s="16">
        <v>1000</v>
      </c>
      <c r="V451">
        <v>77</v>
      </c>
      <c r="W451">
        <v>77</v>
      </c>
      <c r="X451">
        <v>77</v>
      </c>
    </row>
    <row r="452" spans="1:26">
      <c r="A452" t="s">
        <v>399</v>
      </c>
      <c r="C452">
        <v>3.9</v>
      </c>
      <c r="D452">
        <v>3.6</v>
      </c>
      <c r="E452">
        <v>3.3</v>
      </c>
      <c r="G452" s="16"/>
      <c r="I452" s="16"/>
      <c r="J452">
        <v>3.3</v>
      </c>
      <c r="K452" s="16">
        <v>300</v>
      </c>
      <c r="L452">
        <v>3.6</v>
      </c>
      <c r="M452" s="16">
        <v>1000</v>
      </c>
      <c r="N452">
        <v>0</v>
      </c>
      <c r="O452">
        <v>3.6</v>
      </c>
      <c r="P452" s="16">
        <v>100</v>
      </c>
      <c r="Q452">
        <v>3.9</v>
      </c>
      <c r="R452" s="16">
        <v>3100</v>
      </c>
      <c r="T452" s="16"/>
      <c r="U452" s="16">
        <v>1000</v>
      </c>
      <c r="V452">
        <v>3.6</v>
      </c>
      <c r="W452">
        <v>3.6</v>
      </c>
      <c r="X452">
        <v>3.6</v>
      </c>
      <c r="Y452" s="16"/>
      <c r="Z452" s="16">
        <v>1000</v>
      </c>
    </row>
    <row r="453" spans="1:26">
      <c r="A453" t="s">
        <v>435</v>
      </c>
      <c r="C453">
        <v>5.3</v>
      </c>
      <c r="D453">
        <v>4.9000000000000004</v>
      </c>
      <c r="E453">
        <v>4.5</v>
      </c>
      <c r="F453">
        <v>4.5</v>
      </c>
      <c r="G453" s="16">
        <v>300</v>
      </c>
      <c r="H453">
        <v>4.7</v>
      </c>
      <c r="I453" s="16">
        <v>300</v>
      </c>
      <c r="J453">
        <v>4.9000000000000004</v>
      </c>
      <c r="K453" s="16">
        <v>100</v>
      </c>
      <c r="L453">
        <v>5.0999999999999996</v>
      </c>
      <c r="M453" s="16">
        <v>1000</v>
      </c>
      <c r="N453">
        <v>0.2</v>
      </c>
      <c r="O453">
        <v>5.2</v>
      </c>
      <c r="P453" s="16">
        <v>1700</v>
      </c>
      <c r="Q453">
        <v>5.3</v>
      </c>
      <c r="R453" s="16">
        <v>18600</v>
      </c>
      <c r="T453" s="16"/>
      <c r="U453" s="16">
        <v>1000</v>
      </c>
      <c r="V453">
        <v>5.0999999999999996</v>
      </c>
      <c r="W453">
        <v>5.0999999999999996</v>
      </c>
      <c r="X453">
        <v>5.0999999999999996</v>
      </c>
      <c r="Z453" s="16"/>
    </row>
    <row r="454" spans="1:26">
      <c r="A454" t="s">
        <v>1411</v>
      </c>
      <c r="C454">
        <v>19.3</v>
      </c>
      <c r="D454">
        <v>16.8</v>
      </c>
      <c r="E454">
        <v>14.3</v>
      </c>
      <c r="F454">
        <v>16.5</v>
      </c>
      <c r="G454" s="16">
        <v>4000</v>
      </c>
      <c r="H454">
        <v>16.7</v>
      </c>
      <c r="I454" s="16">
        <v>2000</v>
      </c>
      <c r="J454">
        <v>16.8</v>
      </c>
      <c r="K454" s="16">
        <v>2600</v>
      </c>
      <c r="L454">
        <v>16.899999999999999</v>
      </c>
      <c r="M454">
        <v>400</v>
      </c>
      <c r="N454">
        <v>0.1</v>
      </c>
      <c r="O454">
        <v>17</v>
      </c>
      <c r="P454" s="16">
        <v>2000</v>
      </c>
      <c r="Q454">
        <v>18</v>
      </c>
      <c r="R454" s="16">
        <v>3400</v>
      </c>
      <c r="S454">
        <v>18.399999999999999</v>
      </c>
      <c r="T454" s="16">
        <v>300</v>
      </c>
      <c r="U454" s="16">
        <v>1000</v>
      </c>
      <c r="V454">
        <v>16.899999999999999</v>
      </c>
      <c r="W454">
        <v>16.899999999999999</v>
      </c>
      <c r="X454">
        <v>16.899999999999999</v>
      </c>
      <c r="Y454" s="16"/>
    </row>
    <row r="455" spans="1:26">
      <c r="A455" t="s">
        <v>1201</v>
      </c>
      <c r="C455">
        <v>31.7</v>
      </c>
      <c r="D455">
        <v>27.6</v>
      </c>
      <c r="E455">
        <v>23.5</v>
      </c>
      <c r="F455">
        <v>26.1</v>
      </c>
      <c r="G455" s="16">
        <v>1000</v>
      </c>
      <c r="H455">
        <v>27.2</v>
      </c>
      <c r="I455" s="16">
        <v>1800</v>
      </c>
      <c r="J455">
        <v>27.6</v>
      </c>
      <c r="K455" s="16">
        <v>400</v>
      </c>
      <c r="L455">
        <v>26</v>
      </c>
      <c r="M455">
        <v>800</v>
      </c>
      <c r="N455">
        <v>-1.6</v>
      </c>
      <c r="O455">
        <v>27.9</v>
      </c>
      <c r="P455" s="16">
        <v>1000</v>
      </c>
      <c r="Q455">
        <v>28</v>
      </c>
      <c r="R455" s="16">
        <v>1000</v>
      </c>
      <c r="S455">
        <v>28.6</v>
      </c>
      <c r="T455" s="16">
        <v>5000</v>
      </c>
      <c r="U455" s="16">
        <v>1000</v>
      </c>
      <c r="V455">
        <v>26</v>
      </c>
      <c r="W455">
        <v>26</v>
      </c>
      <c r="X455">
        <v>26</v>
      </c>
      <c r="Z455" s="16"/>
    </row>
    <row r="456" spans="1:26">
      <c r="A456" t="s">
        <v>613</v>
      </c>
      <c r="C456">
        <v>1.9</v>
      </c>
      <c r="D456">
        <v>1.8</v>
      </c>
      <c r="E456">
        <v>1.7</v>
      </c>
      <c r="G456" s="16"/>
      <c r="I456" s="16"/>
      <c r="J456">
        <v>1.7</v>
      </c>
      <c r="K456" s="16">
        <v>21300</v>
      </c>
      <c r="L456">
        <v>1.7</v>
      </c>
      <c r="M456" s="16">
        <v>1000</v>
      </c>
      <c r="N456">
        <v>-0.1</v>
      </c>
      <c r="O456">
        <v>1.8</v>
      </c>
      <c r="P456" s="16">
        <v>27600</v>
      </c>
      <c r="Q456">
        <v>1.9</v>
      </c>
      <c r="R456" s="16">
        <v>72400</v>
      </c>
      <c r="T456" s="16"/>
      <c r="U456" s="16">
        <v>1000</v>
      </c>
      <c r="V456">
        <v>1.7</v>
      </c>
      <c r="W456">
        <v>1.7</v>
      </c>
      <c r="X456">
        <v>1.7</v>
      </c>
      <c r="Z456" s="16"/>
    </row>
    <row r="457" spans="1:26">
      <c r="A457" t="s">
        <v>147</v>
      </c>
      <c r="C457">
        <v>43.85</v>
      </c>
      <c r="D457">
        <v>41</v>
      </c>
      <c r="E457">
        <v>38.15</v>
      </c>
      <c r="F457">
        <v>40.299999999999997</v>
      </c>
      <c r="G457" s="16">
        <v>650</v>
      </c>
      <c r="H457">
        <v>40.5</v>
      </c>
      <c r="I457" s="16">
        <v>120</v>
      </c>
      <c r="J457">
        <v>40.700000000000003</v>
      </c>
      <c r="K457" s="16">
        <v>1000</v>
      </c>
      <c r="L457">
        <v>41.2</v>
      </c>
      <c r="M457" s="16">
        <v>100</v>
      </c>
      <c r="N457">
        <v>0.2</v>
      </c>
      <c r="O457">
        <v>41.2</v>
      </c>
      <c r="P457" s="16">
        <v>100</v>
      </c>
      <c r="Q457">
        <v>41.3</v>
      </c>
      <c r="R457" s="16">
        <v>1000</v>
      </c>
      <c r="S457">
        <v>41.6</v>
      </c>
      <c r="T457" s="16">
        <v>490</v>
      </c>
      <c r="U457" s="16">
        <v>920</v>
      </c>
      <c r="V457">
        <v>41.7</v>
      </c>
      <c r="W457">
        <v>41.7</v>
      </c>
      <c r="X457">
        <v>41.2</v>
      </c>
      <c r="Y457">
        <v>10</v>
      </c>
    </row>
    <row r="458" spans="1:26">
      <c r="A458" t="s">
        <v>970</v>
      </c>
      <c r="C458">
        <v>3.1</v>
      </c>
      <c r="D458">
        <v>2.7</v>
      </c>
      <c r="E458">
        <v>2.2999999999999998</v>
      </c>
      <c r="G458" s="16"/>
      <c r="I458" s="16"/>
      <c r="J458">
        <v>2.4</v>
      </c>
      <c r="K458" s="16">
        <v>1200</v>
      </c>
      <c r="L458">
        <v>3.1</v>
      </c>
      <c r="M458">
        <v>900</v>
      </c>
      <c r="N458">
        <v>0.4</v>
      </c>
      <c r="O458">
        <v>3.1</v>
      </c>
      <c r="P458" s="16">
        <v>2300</v>
      </c>
      <c r="R458" s="16"/>
      <c r="T458" s="16"/>
      <c r="U458" s="16">
        <v>900</v>
      </c>
      <c r="V458">
        <v>3.1</v>
      </c>
      <c r="W458">
        <v>3.1</v>
      </c>
      <c r="X458">
        <v>3.1</v>
      </c>
      <c r="Y458" s="16"/>
    </row>
    <row r="459" spans="1:26">
      <c r="A459" t="s">
        <v>901</v>
      </c>
      <c r="C459">
        <v>4</v>
      </c>
      <c r="D459">
        <v>3.5</v>
      </c>
      <c r="E459">
        <v>3</v>
      </c>
      <c r="F459">
        <v>3.3</v>
      </c>
      <c r="G459" s="16">
        <v>500</v>
      </c>
      <c r="H459">
        <v>3.4</v>
      </c>
      <c r="I459" s="16">
        <v>2100</v>
      </c>
      <c r="J459">
        <v>3.5</v>
      </c>
      <c r="K459" s="16">
        <v>1900</v>
      </c>
      <c r="L459">
        <v>3.5</v>
      </c>
      <c r="M459" s="16">
        <v>900</v>
      </c>
      <c r="N459">
        <v>0</v>
      </c>
      <c r="O459">
        <v>3.6</v>
      </c>
      <c r="P459" s="16">
        <v>2300</v>
      </c>
      <c r="Q459">
        <v>3.7</v>
      </c>
      <c r="R459" s="16">
        <v>700</v>
      </c>
      <c r="S459">
        <v>4</v>
      </c>
      <c r="T459" s="16">
        <v>1100</v>
      </c>
      <c r="U459" s="16">
        <v>900</v>
      </c>
      <c r="V459">
        <v>3.5</v>
      </c>
      <c r="W459">
        <v>3.5</v>
      </c>
      <c r="X459">
        <v>3.5</v>
      </c>
    </row>
    <row r="460" spans="1:26">
      <c r="A460" t="s">
        <v>525</v>
      </c>
      <c r="C460">
        <v>10.3</v>
      </c>
      <c r="D460">
        <v>9.4</v>
      </c>
      <c r="E460">
        <v>8.5</v>
      </c>
      <c r="F460">
        <v>8.8000000000000007</v>
      </c>
      <c r="G460" s="16">
        <v>100</v>
      </c>
      <c r="H460">
        <v>9.4</v>
      </c>
      <c r="I460" s="16">
        <v>10200</v>
      </c>
      <c r="J460">
        <v>9.5</v>
      </c>
      <c r="K460" s="16">
        <v>2800</v>
      </c>
      <c r="L460">
        <v>9.6999999999999993</v>
      </c>
      <c r="M460" s="16">
        <v>400</v>
      </c>
      <c r="N460">
        <v>0.3</v>
      </c>
      <c r="O460">
        <v>9.6999999999999993</v>
      </c>
      <c r="P460" s="16">
        <v>2400</v>
      </c>
      <c r="Q460">
        <v>9.9</v>
      </c>
      <c r="R460" s="16">
        <v>10000</v>
      </c>
      <c r="S460">
        <v>10</v>
      </c>
      <c r="T460" s="16">
        <v>26700</v>
      </c>
      <c r="U460" s="16">
        <v>900</v>
      </c>
      <c r="V460">
        <v>9.6999999999999993</v>
      </c>
      <c r="W460">
        <v>9.9</v>
      </c>
      <c r="X460">
        <v>9.6999999999999993</v>
      </c>
    </row>
    <row r="461" spans="1:26">
      <c r="A461" t="s">
        <v>773</v>
      </c>
      <c r="C461">
        <v>29.95</v>
      </c>
      <c r="D461">
        <v>28</v>
      </c>
      <c r="E461">
        <v>26.05</v>
      </c>
      <c r="F461">
        <v>27.1</v>
      </c>
      <c r="G461" s="16">
        <v>3000</v>
      </c>
      <c r="H461">
        <v>27.15</v>
      </c>
      <c r="I461" s="16">
        <v>300</v>
      </c>
      <c r="J461">
        <v>27.2</v>
      </c>
      <c r="K461" s="16">
        <v>4000</v>
      </c>
      <c r="L461">
        <v>27.8</v>
      </c>
      <c r="M461">
        <v>10</v>
      </c>
      <c r="N461">
        <v>-0.2</v>
      </c>
      <c r="O461">
        <v>27.8</v>
      </c>
      <c r="P461" s="16">
        <v>1990</v>
      </c>
      <c r="Q461">
        <v>27.85</v>
      </c>
      <c r="R461">
        <v>500</v>
      </c>
      <c r="S461">
        <v>27.95</v>
      </c>
      <c r="T461" s="16">
        <v>20</v>
      </c>
      <c r="U461" s="16">
        <v>820</v>
      </c>
      <c r="V461">
        <v>28.4</v>
      </c>
      <c r="W461">
        <v>28.4</v>
      </c>
      <c r="X461">
        <v>27.5</v>
      </c>
      <c r="Y461">
        <v>20</v>
      </c>
    </row>
    <row r="462" spans="1:26">
      <c r="A462" t="s">
        <v>753</v>
      </c>
      <c r="C462">
        <v>1.4</v>
      </c>
      <c r="D462">
        <v>1.3</v>
      </c>
      <c r="E462">
        <v>1.2</v>
      </c>
      <c r="G462" s="16"/>
      <c r="J462">
        <v>1.2</v>
      </c>
      <c r="K462" s="16">
        <v>10600</v>
      </c>
      <c r="L462">
        <v>1.3</v>
      </c>
      <c r="M462">
        <v>100</v>
      </c>
      <c r="N462">
        <v>0</v>
      </c>
      <c r="O462">
        <v>1.3</v>
      </c>
      <c r="P462" s="16">
        <v>197400</v>
      </c>
      <c r="Q462">
        <v>1.4</v>
      </c>
      <c r="R462" s="16">
        <v>217000</v>
      </c>
      <c r="T462" s="16"/>
      <c r="U462" s="16">
        <v>800</v>
      </c>
      <c r="V462">
        <v>1.3</v>
      </c>
      <c r="W462">
        <v>1.3</v>
      </c>
      <c r="X462">
        <v>1.3</v>
      </c>
      <c r="Y462" s="16"/>
    </row>
    <row r="463" spans="1:26">
      <c r="A463" t="s">
        <v>180</v>
      </c>
      <c r="C463">
        <v>7.59</v>
      </c>
      <c r="D463">
        <v>7.1</v>
      </c>
      <c r="E463">
        <v>6.61</v>
      </c>
      <c r="F463">
        <v>6.61</v>
      </c>
      <c r="G463" s="16">
        <v>500</v>
      </c>
      <c r="H463">
        <v>7</v>
      </c>
      <c r="I463" s="16">
        <v>1000</v>
      </c>
      <c r="J463">
        <v>7.05</v>
      </c>
      <c r="K463" s="16">
        <v>700</v>
      </c>
      <c r="L463">
        <v>7.1</v>
      </c>
      <c r="M463" s="16">
        <v>200</v>
      </c>
      <c r="N463">
        <v>0</v>
      </c>
      <c r="O463">
        <v>7.1</v>
      </c>
      <c r="P463" s="16">
        <v>2960</v>
      </c>
      <c r="Q463">
        <v>7.5</v>
      </c>
      <c r="R463" s="16">
        <v>10</v>
      </c>
      <c r="S463">
        <v>7.59</v>
      </c>
      <c r="T463" s="16">
        <v>870</v>
      </c>
      <c r="U463" s="16">
        <v>770</v>
      </c>
      <c r="V463">
        <v>7.1</v>
      </c>
      <c r="W463">
        <v>7.1</v>
      </c>
      <c r="X463">
        <v>7.1</v>
      </c>
    </row>
    <row r="464" spans="1:26">
      <c r="A464" t="s">
        <v>1258</v>
      </c>
      <c r="C464">
        <v>17.7</v>
      </c>
      <c r="D464">
        <v>15.4</v>
      </c>
      <c r="E464">
        <v>13.1</v>
      </c>
      <c r="F464">
        <v>14.8</v>
      </c>
      <c r="G464" s="16">
        <v>100</v>
      </c>
      <c r="H464">
        <v>15.3</v>
      </c>
      <c r="I464" s="16">
        <v>1000</v>
      </c>
      <c r="J464">
        <v>15.4</v>
      </c>
      <c r="K464" s="16">
        <v>500</v>
      </c>
      <c r="L464">
        <v>15.4</v>
      </c>
      <c r="M464">
        <v>700</v>
      </c>
      <c r="N464">
        <v>0</v>
      </c>
      <c r="O464">
        <v>15.7</v>
      </c>
      <c r="P464" s="16">
        <v>100</v>
      </c>
      <c r="Q464">
        <v>15.9</v>
      </c>
      <c r="R464" s="16">
        <v>200</v>
      </c>
      <c r="S464">
        <v>16</v>
      </c>
      <c r="T464" s="16">
        <v>6300</v>
      </c>
      <c r="U464" s="16">
        <v>700</v>
      </c>
      <c r="V464">
        <v>15.4</v>
      </c>
      <c r="W464">
        <v>15.4</v>
      </c>
      <c r="X464">
        <v>15.4</v>
      </c>
      <c r="Y464">
        <v>700</v>
      </c>
    </row>
    <row r="465" spans="1:26">
      <c r="A465" t="s">
        <v>280</v>
      </c>
      <c r="C465">
        <v>3.3</v>
      </c>
      <c r="D465">
        <v>3</v>
      </c>
      <c r="E465">
        <v>2.7</v>
      </c>
      <c r="F465">
        <v>2.7</v>
      </c>
      <c r="G465" s="16">
        <v>1500</v>
      </c>
      <c r="H465">
        <v>2.8</v>
      </c>
      <c r="I465" s="16">
        <v>1500</v>
      </c>
      <c r="J465">
        <v>2.9</v>
      </c>
      <c r="K465" s="16">
        <v>2000</v>
      </c>
      <c r="L465">
        <v>3</v>
      </c>
      <c r="M465">
        <v>700</v>
      </c>
      <c r="N465">
        <v>0</v>
      </c>
      <c r="O465">
        <v>3.1</v>
      </c>
      <c r="P465" s="16">
        <v>1500</v>
      </c>
      <c r="Q465">
        <v>3.2</v>
      </c>
      <c r="R465" s="16">
        <v>1500</v>
      </c>
      <c r="S465">
        <v>3.3</v>
      </c>
      <c r="T465" s="16">
        <v>1500</v>
      </c>
      <c r="U465" s="16">
        <v>700</v>
      </c>
      <c r="V465">
        <v>3</v>
      </c>
      <c r="W465">
        <v>3</v>
      </c>
      <c r="X465">
        <v>3</v>
      </c>
      <c r="Z465" s="16"/>
    </row>
    <row r="466" spans="1:26">
      <c r="A466" t="s">
        <v>297</v>
      </c>
      <c r="C466">
        <v>14</v>
      </c>
      <c r="D466">
        <v>12.8</v>
      </c>
      <c r="E466">
        <v>11.6</v>
      </c>
      <c r="F466">
        <v>12.5</v>
      </c>
      <c r="G466" s="16">
        <v>900</v>
      </c>
      <c r="H466">
        <v>12.6</v>
      </c>
      <c r="I466" s="16">
        <v>500</v>
      </c>
      <c r="J466">
        <v>12.8</v>
      </c>
      <c r="K466" s="16">
        <v>300</v>
      </c>
      <c r="L466">
        <v>12.8</v>
      </c>
      <c r="M466">
        <v>700</v>
      </c>
      <c r="N466">
        <v>0</v>
      </c>
      <c r="O466">
        <v>13</v>
      </c>
      <c r="P466" s="16">
        <v>7400</v>
      </c>
      <c r="Q466">
        <v>13.8</v>
      </c>
      <c r="R466" s="16">
        <v>200</v>
      </c>
      <c r="S466">
        <v>13.9</v>
      </c>
      <c r="T466" s="16">
        <v>300</v>
      </c>
      <c r="U466" s="16">
        <v>700</v>
      </c>
      <c r="V466">
        <v>12.8</v>
      </c>
      <c r="W466">
        <v>12.8</v>
      </c>
      <c r="X466">
        <v>12.8</v>
      </c>
      <c r="Y466" s="16"/>
    </row>
    <row r="467" spans="1:26">
      <c r="A467" t="s">
        <v>1021</v>
      </c>
      <c r="C467">
        <v>1.8</v>
      </c>
      <c r="D467">
        <v>1.6</v>
      </c>
      <c r="E467">
        <v>1.4</v>
      </c>
      <c r="G467" s="16"/>
      <c r="H467">
        <v>1.4</v>
      </c>
      <c r="I467" s="16">
        <v>900</v>
      </c>
      <c r="J467">
        <v>1.5</v>
      </c>
      <c r="K467">
        <v>100</v>
      </c>
      <c r="L467">
        <v>1.5</v>
      </c>
      <c r="M467">
        <v>700</v>
      </c>
      <c r="N467">
        <v>-0.1</v>
      </c>
      <c r="O467">
        <v>1.7</v>
      </c>
      <c r="P467" s="16">
        <v>2200</v>
      </c>
      <c r="Q467">
        <v>1.8</v>
      </c>
      <c r="R467" s="16">
        <v>700</v>
      </c>
      <c r="T467" s="16"/>
      <c r="U467" s="16">
        <v>700</v>
      </c>
      <c r="V467">
        <v>1.5</v>
      </c>
      <c r="W467">
        <v>1.5</v>
      </c>
      <c r="X467">
        <v>1.5</v>
      </c>
      <c r="Y467" s="16"/>
    </row>
    <row r="468" spans="1:26">
      <c r="A468" t="s">
        <v>1029</v>
      </c>
      <c r="C468">
        <v>18.8</v>
      </c>
      <c r="D468">
        <v>16.399999999999999</v>
      </c>
      <c r="E468">
        <v>14</v>
      </c>
      <c r="I468" s="16"/>
      <c r="K468" s="16"/>
      <c r="L468">
        <v>16</v>
      </c>
      <c r="M468">
        <v>400</v>
      </c>
      <c r="N468">
        <v>-0.4</v>
      </c>
      <c r="O468">
        <v>16.3</v>
      </c>
      <c r="P468" s="16">
        <v>100</v>
      </c>
      <c r="Q468">
        <v>16.399999999999999</v>
      </c>
      <c r="R468" s="16">
        <v>1000</v>
      </c>
      <c r="S468">
        <v>17</v>
      </c>
      <c r="T468" s="16">
        <v>1000</v>
      </c>
      <c r="U468" s="16">
        <v>700</v>
      </c>
      <c r="V468">
        <v>16.399999999999999</v>
      </c>
      <c r="W468">
        <v>16.399999999999999</v>
      </c>
      <c r="X468">
        <v>16</v>
      </c>
      <c r="Y468" s="16"/>
    </row>
    <row r="469" spans="1:26">
      <c r="A469" t="s">
        <v>597</v>
      </c>
      <c r="C469">
        <v>5</v>
      </c>
      <c r="D469">
        <v>4.5999999999999996</v>
      </c>
      <c r="E469">
        <v>4.2</v>
      </c>
      <c r="F469">
        <v>4.4000000000000004</v>
      </c>
      <c r="G469" s="16">
        <v>1700</v>
      </c>
      <c r="H469">
        <v>4.5</v>
      </c>
      <c r="I469" s="16">
        <v>2400</v>
      </c>
      <c r="J469">
        <v>4.7</v>
      </c>
      <c r="K469">
        <v>700</v>
      </c>
      <c r="L469">
        <v>4.7</v>
      </c>
      <c r="M469" s="16">
        <v>200</v>
      </c>
      <c r="N469">
        <v>0.1</v>
      </c>
      <c r="O469">
        <v>4.8</v>
      </c>
      <c r="P469" s="16">
        <v>11900</v>
      </c>
      <c r="Q469">
        <v>4.9000000000000004</v>
      </c>
      <c r="R469" s="16">
        <v>11000</v>
      </c>
      <c r="S469">
        <v>5</v>
      </c>
      <c r="T469" s="16">
        <v>48100</v>
      </c>
      <c r="U469" s="16">
        <v>700</v>
      </c>
      <c r="V469">
        <v>4.7</v>
      </c>
      <c r="W469">
        <v>4.8</v>
      </c>
      <c r="X469">
        <v>4.7</v>
      </c>
      <c r="Z469" s="16"/>
    </row>
    <row r="470" spans="1:26">
      <c r="A470" t="s">
        <v>183</v>
      </c>
      <c r="C470">
        <v>25.1</v>
      </c>
      <c r="D470">
        <v>23.5</v>
      </c>
      <c r="E470">
        <v>21.9</v>
      </c>
      <c r="F470">
        <v>22</v>
      </c>
      <c r="G470" s="16">
        <v>1000</v>
      </c>
      <c r="H470">
        <v>22.6</v>
      </c>
      <c r="I470" s="16">
        <v>300</v>
      </c>
      <c r="J470">
        <v>22.7</v>
      </c>
      <c r="K470" s="16">
        <v>230</v>
      </c>
      <c r="L470">
        <v>23.5</v>
      </c>
      <c r="M470" s="16">
        <v>700</v>
      </c>
      <c r="N470">
        <v>0</v>
      </c>
      <c r="O470">
        <v>23.5</v>
      </c>
      <c r="P470" s="16">
        <v>300</v>
      </c>
      <c r="Q470">
        <v>23.6</v>
      </c>
      <c r="R470" s="16">
        <v>300</v>
      </c>
      <c r="S470">
        <v>23.7</v>
      </c>
      <c r="T470" s="16">
        <v>780</v>
      </c>
      <c r="U470" s="16">
        <v>700</v>
      </c>
      <c r="V470">
        <v>23.5</v>
      </c>
      <c r="W470">
        <v>23.5</v>
      </c>
      <c r="X470">
        <v>23.5</v>
      </c>
    </row>
    <row r="471" spans="1:26">
      <c r="A471" t="s">
        <v>483</v>
      </c>
      <c r="C471">
        <v>12.1</v>
      </c>
      <c r="D471">
        <v>11</v>
      </c>
      <c r="E471">
        <v>9.9</v>
      </c>
      <c r="F471">
        <v>10</v>
      </c>
      <c r="G471" s="16">
        <v>100</v>
      </c>
      <c r="H471">
        <v>10.5</v>
      </c>
      <c r="I471" s="16">
        <v>100</v>
      </c>
      <c r="J471">
        <v>10.6</v>
      </c>
      <c r="K471" s="16">
        <v>500</v>
      </c>
      <c r="L471">
        <v>11</v>
      </c>
      <c r="M471">
        <v>700</v>
      </c>
      <c r="N471">
        <v>0</v>
      </c>
      <c r="O471">
        <v>11</v>
      </c>
      <c r="P471" s="16">
        <v>400</v>
      </c>
      <c r="R471" s="16"/>
      <c r="T471" s="16"/>
      <c r="U471" s="16">
        <v>700</v>
      </c>
      <c r="V471">
        <v>11</v>
      </c>
      <c r="W471">
        <v>11</v>
      </c>
      <c r="X471">
        <v>11</v>
      </c>
      <c r="Z471">
        <v>700</v>
      </c>
    </row>
    <row r="472" spans="1:26">
      <c r="A472" t="s">
        <v>750</v>
      </c>
      <c r="C472">
        <v>4.8099999999999996</v>
      </c>
      <c r="D472">
        <v>4.5</v>
      </c>
      <c r="E472">
        <v>4.1900000000000004</v>
      </c>
      <c r="F472">
        <v>4.43</v>
      </c>
      <c r="G472" s="16">
        <v>4400</v>
      </c>
      <c r="H472">
        <v>4.45</v>
      </c>
      <c r="I472" s="16">
        <v>440</v>
      </c>
      <c r="J472">
        <v>4.46</v>
      </c>
      <c r="K472" s="16">
        <v>190</v>
      </c>
      <c r="L472">
        <v>4.55</v>
      </c>
      <c r="M472">
        <v>10</v>
      </c>
      <c r="N472">
        <v>0.05</v>
      </c>
      <c r="O472">
        <v>4.54</v>
      </c>
      <c r="P472" s="16">
        <v>2000</v>
      </c>
      <c r="Q472">
        <v>4.55</v>
      </c>
      <c r="R472" s="16">
        <v>40</v>
      </c>
      <c r="S472">
        <v>4.58</v>
      </c>
      <c r="T472" s="16">
        <v>1000</v>
      </c>
      <c r="U472" s="16">
        <v>600</v>
      </c>
      <c r="V472">
        <v>4.5</v>
      </c>
      <c r="W472">
        <v>4.55</v>
      </c>
      <c r="X472">
        <v>4.5</v>
      </c>
      <c r="Y472" s="16"/>
    </row>
    <row r="473" spans="1:26">
      <c r="A473" t="s">
        <v>931</v>
      </c>
      <c r="C473">
        <v>23.5</v>
      </c>
      <c r="D473">
        <v>22</v>
      </c>
      <c r="E473">
        <v>20.5</v>
      </c>
      <c r="F473">
        <v>20.5</v>
      </c>
      <c r="G473" s="16">
        <v>10</v>
      </c>
      <c r="H473">
        <v>20.6</v>
      </c>
      <c r="I473" s="16">
        <v>100</v>
      </c>
      <c r="J473">
        <v>20.65</v>
      </c>
      <c r="K473" s="16">
        <v>30</v>
      </c>
      <c r="L473">
        <v>21.5</v>
      </c>
      <c r="M473">
        <v>70</v>
      </c>
      <c r="N473">
        <v>-0.5</v>
      </c>
      <c r="O473">
        <v>21.5</v>
      </c>
      <c r="P473" s="16">
        <v>60</v>
      </c>
      <c r="Q473">
        <v>22</v>
      </c>
      <c r="R473" s="16">
        <v>650</v>
      </c>
      <c r="S473">
        <v>23</v>
      </c>
      <c r="T473" s="16">
        <v>120</v>
      </c>
      <c r="U473" s="16">
        <v>590</v>
      </c>
      <c r="V473">
        <v>21.5</v>
      </c>
      <c r="W473">
        <v>21.5</v>
      </c>
      <c r="X473">
        <v>21.5</v>
      </c>
    </row>
    <row r="474" spans="1:26">
      <c r="A474" t="s">
        <v>1145</v>
      </c>
      <c r="C474">
        <v>87.9</v>
      </c>
      <c r="D474">
        <v>82.2</v>
      </c>
      <c r="E474">
        <v>76.5</v>
      </c>
      <c r="F474">
        <v>82</v>
      </c>
      <c r="G474" s="16">
        <v>500</v>
      </c>
      <c r="H474">
        <v>82.2</v>
      </c>
      <c r="I474" s="16">
        <v>390</v>
      </c>
      <c r="J474">
        <v>82.3</v>
      </c>
      <c r="K474" s="16">
        <v>20</v>
      </c>
      <c r="L474">
        <v>83</v>
      </c>
      <c r="M474">
        <v>80</v>
      </c>
      <c r="N474">
        <v>0.8</v>
      </c>
      <c r="O474">
        <v>85</v>
      </c>
      <c r="P474" s="16">
        <v>20</v>
      </c>
      <c r="Q474">
        <v>86</v>
      </c>
      <c r="R474" s="16">
        <v>20</v>
      </c>
      <c r="S474">
        <v>86.2</v>
      </c>
      <c r="T474" s="16">
        <v>10</v>
      </c>
      <c r="U474" s="16">
        <v>580</v>
      </c>
      <c r="V474">
        <v>83</v>
      </c>
      <c r="W474">
        <v>83</v>
      </c>
      <c r="X474">
        <v>83</v>
      </c>
      <c r="Y474" s="16">
        <v>500</v>
      </c>
    </row>
    <row r="475" spans="1:26">
      <c r="A475" t="s">
        <v>473</v>
      </c>
      <c r="C475">
        <v>67.8</v>
      </c>
      <c r="D475">
        <v>63.4</v>
      </c>
      <c r="E475">
        <v>59</v>
      </c>
      <c r="F475">
        <v>60.6</v>
      </c>
      <c r="G475">
        <v>270</v>
      </c>
      <c r="H475">
        <v>60.7</v>
      </c>
      <c r="I475">
        <v>500</v>
      </c>
      <c r="J475">
        <v>60.8</v>
      </c>
      <c r="K475" s="16">
        <v>100</v>
      </c>
      <c r="L475">
        <v>63</v>
      </c>
      <c r="M475">
        <v>10</v>
      </c>
      <c r="N475">
        <v>-0.4</v>
      </c>
      <c r="O475">
        <v>63</v>
      </c>
      <c r="P475" s="16">
        <v>990</v>
      </c>
      <c r="Q475">
        <v>63.4</v>
      </c>
      <c r="R475" s="16">
        <v>880</v>
      </c>
      <c r="S475">
        <v>63.5</v>
      </c>
      <c r="T475" s="16">
        <v>230</v>
      </c>
      <c r="U475" s="16">
        <v>580</v>
      </c>
      <c r="V475">
        <v>62.1</v>
      </c>
      <c r="W475">
        <v>63</v>
      </c>
      <c r="X475">
        <v>60.6</v>
      </c>
      <c r="Y475" s="16"/>
      <c r="Z475">
        <v>10</v>
      </c>
    </row>
    <row r="476" spans="1:26">
      <c r="A476" t="s">
        <v>218</v>
      </c>
      <c r="C476">
        <v>5.37</v>
      </c>
      <c r="D476">
        <v>5.0199999999999996</v>
      </c>
      <c r="E476">
        <v>4.67</v>
      </c>
      <c r="F476">
        <v>4.75</v>
      </c>
      <c r="G476" s="16">
        <v>100</v>
      </c>
      <c r="H476">
        <v>4.76</v>
      </c>
      <c r="I476" s="16">
        <v>5890</v>
      </c>
      <c r="J476">
        <v>4.7699999999999996</v>
      </c>
      <c r="K476" s="16">
        <v>100</v>
      </c>
      <c r="L476">
        <v>4.76</v>
      </c>
      <c r="M476">
        <v>120</v>
      </c>
      <c r="N476">
        <v>-0.26</v>
      </c>
      <c r="O476">
        <v>4.97</v>
      </c>
      <c r="P476" s="16">
        <v>3500</v>
      </c>
      <c r="Q476">
        <v>4.9800000000000004</v>
      </c>
      <c r="R476" s="16">
        <v>90</v>
      </c>
      <c r="S476">
        <v>4.99</v>
      </c>
      <c r="T476" s="16">
        <v>500</v>
      </c>
      <c r="U476" s="16">
        <v>570</v>
      </c>
      <c r="V476">
        <v>4.74</v>
      </c>
      <c r="W476">
        <v>5.05</v>
      </c>
      <c r="X476">
        <v>4.74</v>
      </c>
    </row>
    <row r="477" spans="1:26">
      <c r="A477" t="s">
        <v>199</v>
      </c>
      <c r="C477">
        <v>33.35</v>
      </c>
      <c r="D477">
        <v>31.2</v>
      </c>
      <c r="E477">
        <v>29.05</v>
      </c>
      <c r="F477">
        <v>29.15</v>
      </c>
      <c r="G477" s="16">
        <v>120</v>
      </c>
      <c r="H477">
        <v>29.2</v>
      </c>
      <c r="I477" s="16">
        <v>180</v>
      </c>
      <c r="J477">
        <v>30.1</v>
      </c>
      <c r="K477" s="16">
        <v>110</v>
      </c>
      <c r="L477">
        <v>30.8</v>
      </c>
      <c r="M477">
        <v>20</v>
      </c>
      <c r="N477">
        <v>-0.4</v>
      </c>
      <c r="O477">
        <v>30.8</v>
      </c>
      <c r="P477" s="16">
        <v>70</v>
      </c>
      <c r="Q477">
        <v>30.9</v>
      </c>
      <c r="R477" s="16">
        <v>300</v>
      </c>
      <c r="S477">
        <v>31</v>
      </c>
      <c r="T477" s="16">
        <v>5050</v>
      </c>
      <c r="U477" s="16">
        <v>550</v>
      </c>
      <c r="V477">
        <v>30.6</v>
      </c>
      <c r="W477">
        <v>30.8</v>
      </c>
      <c r="X477">
        <v>30.1</v>
      </c>
      <c r="Y477">
        <v>20</v>
      </c>
    </row>
    <row r="478" spans="1:26">
      <c r="A478" t="s">
        <v>193</v>
      </c>
      <c r="C478">
        <v>15.6</v>
      </c>
      <c r="D478">
        <v>14.6</v>
      </c>
      <c r="E478">
        <v>13.6</v>
      </c>
      <c r="G478" s="16"/>
      <c r="H478">
        <v>14</v>
      </c>
      <c r="I478" s="16">
        <v>690</v>
      </c>
      <c r="J478">
        <v>14.1</v>
      </c>
      <c r="K478" s="16">
        <v>580</v>
      </c>
      <c r="L478">
        <v>15.4</v>
      </c>
      <c r="M478">
        <v>10</v>
      </c>
      <c r="N478">
        <v>0.8</v>
      </c>
      <c r="O478">
        <v>15.2</v>
      </c>
      <c r="P478" s="16">
        <v>50</v>
      </c>
      <c r="Q478">
        <v>15.3</v>
      </c>
      <c r="R478" s="16">
        <v>430</v>
      </c>
      <c r="S478">
        <v>15.4</v>
      </c>
      <c r="T478" s="16">
        <v>2060</v>
      </c>
      <c r="U478" s="16">
        <v>510</v>
      </c>
      <c r="V478">
        <v>14</v>
      </c>
      <c r="W478">
        <v>15.4</v>
      </c>
      <c r="X478">
        <v>14</v>
      </c>
      <c r="Z478" s="16">
        <v>500</v>
      </c>
    </row>
    <row r="479" spans="1:26">
      <c r="A479" t="s">
        <v>783</v>
      </c>
      <c r="C479">
        <v>40.85</v>
      </c>
      <c r="D479">
        <v>38.200000000000003</v>
      </c>
      <c r="E479">
        <v>35.549999999999997</v>
      </c>
      <c r="F479">
        <v>35.799999999999997</v>
      </c>
      <c r="G479" s="16">
        <v>650</v>
      </c>
      <c r="H479">
        <v>36</v>
      </c>
      <c r="I479" s="16">
        <v>3300</v>
      </c>
      <c r="J479">
        <v>36.1</v>
      </c>
      <c r="K479" s="16">
        <v>100</v>
      </c>
      <c r="L479">
        <v>38</v>
      </c>
      <c r="M479">
        <v>30</v>
      </c>
      <c r="N479">
        <v>-0.2</v>
      </c>
      <c r="O479">
        <v>38</v>
      </c>
      <c r="P479" s="16">
        <v>2160</v>
      </c>
      <c r="Q479">
        <v>38.15</v>
      </c>
      <c r="R479" s="16">
        <v>210</v>
      </c>
      <c r="S479">
        <v>38.200000000000003</v>
      </c>
      <c r="T479" s="16">
        <v>500</v>
      </c>
      <c r="U479" s="16">
        <v>510</v>
      </c>
      <c r="V479">
        <v>36</v>
      </c>
      <c r="W479">
        <v>38</v>
      </c>
      <c r="X479">
        <v>36</v>
      </c>
      <c r="Y479" s="16">
        <v>20</v>
      </c>
    </row>
    <row r="480" spans="1:26">
      <c r="A480" t="s">
        <v>922</v>
      </c>
      <c r="C480">
        <v>29.3</v>
      </c>
      <c r="D480">
        <v>25.5</v>
      </c>
      <c r="E480">
        <v>21.7</v>
      </c>
      <c r="F480">
        <v>22.6</v>
      </c>
      <c r="G480" s="16">
        <v>1000</v>
      </c>
      <c r="H480">
        <v>22.7</v>
      </c>
      <c r="I480" s="16">
        <v>1000</v>
      </c>
      <c r="J480">
        <v>23.1</v>
      </c>
      <c r="K480" s="16">
        <v>400</v>
      </c>
      <c r="L480">
        <v>23.7</v>
      </c>
      <c r="M480">
        <v>400</v>
      </c>
      <c r="N480">
        <v>-1.8</v>
      </c>
      <c r="O480">
        <v>23.7</v>
      </c>
      <c r="P480" s="16">
        <v>200</v>
      </c>
      <c r="Q480">
        <v>24.4</v>
      </c>
      <c r="R480" s="16">
        <v>1000</v>
      </c>
      <c r="S480">
        <v>24.5</v>
      </c>
      <c r="T480" s="16">
        <v>100</v>
      </c>
      <c r="U480" s="16">
        <v>500</v>
      </c>
      <c r="V480">
        <v>23.7</v>
      </c>
      <c r="W480">
        <v>23.7</v>
      </c>
      <c r="X480">
        <v>23.7</v>
      </c>
      <c r="Y480" s="16">
        <v>500</v>
      </c>
    </row>
    <row r="481" spans="1:26">
      <c r="A481" t="s">
        <v>253</v>
      </c>
      <c r="C481">
        <v>24.7</v>
      </c>
      <c r="D481">
        <v>22.5</v>
      </c>
      <c r="E481">
        <v>20.3</v>
      </c>
      <c r="F481">
        <v>23.1</v>
      </c>
      <c r="G481" s="16">
        <v>200</v>
      </c>
      <c r="H481">
        <v>23.8</v>
      </c>
      <c r="I481" s="16">
        <v>200</v>
      </c>
      <c r="J481">
        <v>24</v>
      </c>
      <c r="K481" s="16">
        <v>200</v>
      </c>
      <c r="L481">
        <v>24.6</v>
      </c>
      <c r="M481">
        <v>100</v>
      </c>
      <c r="N481">
        <v>2.1</v>
      </c>
      <c r="O481">
        <v>24.7</v>
      </c>
      <c r="P481" s="16">
        <v>100</v>
      </c>
      <c r="R481" s="16"/>
      <c r="T481" s="16"/>
      <c r="U481" s="16">
        <v>500</v>
      </c>
      <c r="V481">
        <v>20.3</v>
      </c>
      <c r="W481">
        <v>24.6</v>
      </c>
      <c r="X481">
        <v>20.3</v>
      </c>
      <c r="Y481" s="16">
        <v>400</v>
      </c>
    </row>
    <row r="482" spans="1:26">
      <c r="A482" t="s">
        <v>286</v>
      </c>
      <c r="C482">
        <v>4.7</v>
      </c>
      <c r="D482">
        <v>4.3</v>
      </c>
      <c r="E482">
        <v>3.9</v>
      </c>
      <c r="G482" s="16"/>
      <c r="I482" s="16"/>
      <c r="J482">
        <v>4.5</v>
      </c>
      <c r="K482" s="16">
        <v>300</v>
      </c>
      <c r="L482">
        <v>4.5</v>
      </c>
      <c r="M482">
        <v>200</v>
      </c>
      <c r="N482">
        <v>0.2</v>
      </c>
      <c r="O482">
        <v>4.7</v>
      </c>
      <c r="P482" s="16">
        <v>600</v>
      </c>
      <c r="R482" s="16"/>
      <c r="T482" s="16"/>
      <c r="U482" s="16">
        <v>500</v>
      </c>
      <c r="V482">
        <v>4.5</v>
      </c>
      <c r="W482">
        <v>4.5</v>
      </c>
      <c r="X482">
        <v>4.5</v>
      </c>
    </row>
    <row r="483" spans="1:26">
      <c r="A483" t="s">
        <v>1375</v>
      </c>
      <c r="C483">
        <v>10.4</v>
      </c>
      <c r="D483">
        <v>9.1</v>
      </c>
      <c r="E483">
        <v>7.8</v>
      </c>
      <c r="G483" s="16"/>
      <c r="I483" s="16"/>
      <c r="K483" s="16"/>
      <c r="L483">
        <v>9.1</v>
      </c>
      <c r="M483">
        <v>500</v>
      </c>
      <c r="N483">
        <v>0</v>
      </c>
      <c r="O483">
        <v>9</v>
      </c>
      <c r="P483" s="16">
        <v>6700</v>
      </c>
      <c r="R483" s="16"/>
      <c r="T483" s="16"/>
      <c r="U483" s="16">
        <v>500</v>
      </c>
      <c r="V483">
        <v>9.1</v>
      </c>
      <c r="W483">
        <v>9.1</v>
      </c>
      <c r="X483">
        <v>9.1</v>
      </c>
      <c r="Y483" s="16"/>
    </row>
    <row r="484" spans="1:26">
      <c r="A484" t="s">
        <v>328</v>
      </c>
      <c r="C484">
        <v>13.3</v>
      </c>
      <c r="D484">
        <v>12.1</v>
      </c>
      <c r="E484">
        <v>10.9</v>
      </c>
      <c r="F484">
        <v>11.3</v>
      </c>
      <c r="G484" s="16">
        <v>100</v>
      </c>
      <c r="H484">
        <v>11.5</v>
      </c>
      <c r="I484" s="16">
        <v>1000</v>
      </c>
      <c r="J484">
        <v>12</v>
      </c>
      <c r="K484" s="16">
        <v>400</v>
      </c>
      <c r="L484">
        <v>12</v>
      </c>
      <c r="M484" s="16">
        <v>500</v>
      </c>
      <c r="N484">
        <v>-0.1</v>
      </c>
      <c r="O484">
        <v>12.2</v>
      </c>
      <c r="P484" s="16">
        <v>200</v>
      </c>
      <c r="Q484">
        <v>12.3</v>
      </c>
      <c r="R484" s="16">
        <v>600</v>
      </c>
      <c r="S484">
        <v>12.4</v>
      </c>
      <c r="T484" s="16">
        <v>100</v>
      </c>
      <c r="U484" s="16">
        <v>500</v>
      </c>
      <c r="V484">
        <v>12</v>
      </c>
      <c r="W484">
        <v>12</v>
      </c>
      <c r="X484">
        <v>12</v>
      </c>
    </row>
    <row r="485" spans="1:26">
      <c r="A485" t="s">
        <v>1289</v>
      </c>
      <c r="C485">
        <v>14.3</v>
      </c>
      <c r="D485">
        <v>12.5</v>
      </c>
      <c r="E485">
        <v>10.7</v>
      </c>
      <c r="H485">
        <v>10.7</v>
      </c>
      <c r="I485" s="16">
        <v>100</v>
      </c>
      <c r="J485">
        <v>11.7</v>
      </c>
      <c r="K485" s="16">
        <v>8500</v>
      </c>
      <c r="L485">
        <v>10.8</v>
      </c>
      <c r="M485" s="16">
        <v>500</v>
      </c>
      <c r="N485">
        <v>-1.7</v>
      </c>
      <c r="P485" s="16"/>
      <c r="R485" s="16"/>
      <c r="T485" s="16"/>
      <c r="U485" s="16">
        <v>500</v>
      </c>
      <c r="V485">
        <v>10.8</v>
      </c>
      <c r="W485">
        <v>10.8</v>
      </c>
      <c r="X485">
        <v>10.8</v>
      </c>
      <c r="Z485" s="16"/>
    </row>
    <row r="486" spans="1:26">
      <c r="A486" t="s">
        <v>1534</v>
      </c>
      <c r="C486">
        <v>16.100000000000001</v>
      </c>
      <c r="D486">
        <v>14</v>
      </c>
      <c r="E486">
        <v>11.9</v>
      </c>
      <c r="G486" s="16"/>
      <c r="H486">
        <v>12</v>
      </c>
      <c r="I486" s="16">
        <v>500</v>
      </c>
      <c r="J486">
        <v>14</v>
      </c>
      <c r="K486" s="16">
        <v>300</v>
      </c>
      <c r="L486">
        <v>14</v>
      </c>
      <c r="M486" s="16">
        <v>300</v>
      </c>
      <c r="N486">
        <v>0</v>
      </c>
      <c r="O486">
        <v>16</v>
      </c>
      <c r="P486" s="16">
        <v>2000</v>
      </c>
      <c r="Q486">
        <v>16.100000000000001</v>
      </c>
      <c r="R486" s="16">
        <v>1700</v>
      </c>
      <c r="T486" s="16"/>
      <c r="U486" s="16">
        <v>500</v>
      </c>
      <c r="V486">
        <v>14</v>
      </c>
      <c r="W486">
        <v>14</v>
      </c>
      <c r="X486">
        <v>14</v>
      </c>
    </row>
    <row r="487" spans="1:26">
      <c r="A487" t="s">
        <v>442</v>
      </c>
      <c r="C487">
        <v>1.5</v>
      </c>
      <c r="D487">
        <v>1.4</v>
      </c>
      <c r="E487">
        <v>1.3</v>
      </c>
      <c r="G487" s="16"/>
      <c r="I487" s="16"/>
      <c r="K487" s="16"/>
      <c r="L487">
        <v>1.3</v>
      </c>
      <c r="M487" s="16">
        <v>400</v>
      </c>
      <c r="N487">
        <v>-0.1</v>
      </c>
      <c r="O487">
        <v>1.3</v>
      </c>
      <c r="P487" s="16">
        <v>500</v>
      </c>
      <c r="Q487">
        <v>1.4</v>
      </c>
      <c r="R487" s="16">
        <v>600</v>
      </c>
      <c r="S487">
        <v>1.5</v>
      </c>
      <c r="T487" s="16">
        <v>1500</v>
      </c>
      <c r="U487" s="16">
        <v>500</v>
      </c>
      <c r="V487">
        <v>1.3</v>
      </c>
      <c r="W487">
        <v>1.3</v>
      </c>
      <c r="X487">
        <v>1.3</v>
      </c>
    </row>
    <row r="488" spans="1:26">
      <c r="A488" t="s">
        <v>496</v>
      </c>
      <c r="C488">
        <v>7.3</v>
      </c>
      <c r="D488">
        <v>6.7</v>
      </c>
      <c r="E488">
        <v>6.1</v>
      </c>
      <c r="F488">
        <v>6.4</v>
      </c>
      <c r="G488" s="16">
        <v>500</v>
      </c>
      <c r="H488">
        <v>6.5</v>
      </c>
      <c r="I488" s="16">
        <v>700</v>
      </c>
      <c r="J488">
        <v>6.7</v>
      </c>
      <c r="K488" s="16">
        <v>1400</v>
      </c>
      <c r="L488">
        <v>6.9</v>
      </c>
      <c r="M488">
        <v>100</v>
      </c>
      <c r="N488">
        <v>0.2</v>
      </c>
      <c r="O488">
        <v>6.9</v>
      </c>
      <c r="P488" s="16">
        <v>300</v>
      </c>
      <c r="Q488">
        <v>7</v>
      </c>
      <c r="R488" s="16">
        <v>1000</v>
      </c>
      <c r="S488">
        <v>7.1</v>
      </c>
      <c r="T488" s="16">
        <v>500</v>
      </c>
      <c r="U488" s="16">
        <v>500</v>
      </c>
      <c r="V488">
        <v>6.5</v>
      </c>
      <c r="W488">
        <v>6.9</v>
      </c>
      <c r="X488">
        <v>6.5</v>
      </c>
    </row>
    <row r="489" spans="1:26">
      <c r="A489" t="s">
        <v>875</v>
      </c>
      <c r="C489" s="30">
        <v>57.5</v>
      </c>
      <c r="D489">
        <v>50</v>
      </c>
      <c r="E489">
        <v>42.5</v>
      </c>
      <c r="F489">
        <v>49.8</v>
      </c>
      <c r="G489" s="16">
        <v>100</v>
      </c>
      <c r="H489">
        <v>49.9</v>
      </c>
      <c r="I489" s="16">
        <v>100</v>
      </c>
      <c r="J489">
        <v>50</v>
      </c>
      <c r="K489" s="16">
        <v>100</v>
      </c>
      <c r="L489">
        <v>50</v>
      </c>
      <c r="M489" s="16">
        <v>200</v>
      </c>
      <c r="N489">
        <v>0</v>
      </c>
      <c r="O489">
        <v>51.4</v>
      </c>
      <c r="P489" s="16">
        <v>100</v>
      </c>
      <c r="Q489">
        <v>51.5</v>
      </c>
      <c r="R489" s="16">
        <v>1000</v>
      </c>
      <c r="S489">
        <v>52</v>
      </c>
      <c r="T489" s="16">
        <v>500</v>
      </c>
      <c r="U489" s="16">
        <v>500</v>
      </c>
      <c r="V489">
        <v>50</v>
      </c>
      <c r="W489">
        <v>50</v>
      </c>
      <c r="X489">
        <v>50</v>
      </c>
      <c r="Y489" s="16"/>
    </row>
    <row r="490" spans="1:26">
      <c r="A490" t="s">
        <v>758</v>
      </c>
      <c r="C490">
        <v>57.2</v>
      </c>
      <c r="D490">
        <v>53.5</v>
      </c>
      <c r="E490">
        <v>49.8</v>
      </c>
      <c r="F490">
        <v>52.4</v>
      </c>
      <c r="G490" s="16">
        <v>10</v>
      </c>
      <c r="H490">
        <v>52.5</v>
      </c>
      <c r="I490" s="16">
        <v>810</v>
      </c>
      <c r="J490">
        <v>53.3</v>
      </c>
      <c r="K490">
        <v>200</v>
      </c>
      <c r="L490">
        <v>53.5</v>
      </c>
      <c r="M490" s="16">
        <v>190</v>
      </c>
      <c r="N490">
        <v>0</v>
      </c>
      <c r="O490">
        <v>53.5</v>
      </c>
      <c r="P490" s="16">
        <v>4780</v>
      </c>
      <c r="Q490">
        <v>53.6</v>
      </c>
      <c r="R490" s="16">
        <v>40</v>
      </c>
      <c r="S490">
        <v>54.5</v>
      </c>
      <c r="T490" s="16">
        <v>20</v>
      </c>
      <c r="U490" s="16">
        <v>470</v>
      </c>
      <c r="V490">
        <v>53.3</v>
      </c>
      <c r="W490">
        <v>53.5</v>
      </c>
      <c r="X490">
        <v>53.2</v>
      </c>
    </row>
    <row r="491" spans="1:26">
      <c r="A491" t="s">
        <v>737</v>
      </c>
      <c r="C491">
        <v>31.95</v>
      </c>
      <c r="D491">
        <v>29.9</v>
      </c>
      <c r="E491">
        <v>27.85</v>
      </c>
      <c r="F491">
        <v>29.5</v>
      </c>
      <c r="G491" s="16">
        <v>2000</v>
      </c>
      <c r="H491">
        <v>29.55</v>
      </c>
      <c r="I491" s="16">
        <v>540</v>
      </c>
      <c r="J491">
        <v>29.9</v>
      </c>
      <c r="K491" s="16">
        <v>370</v>
      </c>
      <c r="L491">
        <v>29.9</v>
      </c>
      <c r="M491">
        <v>40</v>
      </c>
      <c r="N491">
        <v>0</v>
      </c>
      <c r="O491">
        <v>30.4</v>
      </c>
      <c r="P491" s="16">
        <v>540</v>
      </c>
      <c r="Q491">
        <v>30.5</v>
      </c>
      <c r="R491" s="16">
        <v>500</v>
      </c>
      <c r="S491">
        <v>30.6</v>
      </c>
      <c r="T491" s="16">
        <v>500</v>
      </c>
      <c r="U491" s="16">
        <v>470</v>
      </c>
      <c r="V491">
        <v>29.9</v>
      </c>
      <c r="W491">
        <v>30.75</v>
      </c>
      <c r="X491">
        <v>29.9</v>
      </c>
      <c r="Y491" s="16">
        <v>20</v>
      </c>
      <c r="Z491">
        <v>240</v>
      </c>
    </row>
    <row r="492" spans="1:26">
      <c r="A492" t="s">
        <v>141</v>
      </c>
      <c r="C492">
        <v>21.4</v>
      </c>
      <c r="D492">
        <v>20</v>
      </c>
      <c r="E492">
        <v>18.600000000000001</v>
      </c>
      <c r="F492">
        <v>18.600000000000001</v>
      </c>
      <c r="G492" s="16">
        <v>90</v>
      </c>
      <c r="H492">
        <v>18.8</v>
      </c>
      <c r="I492" s="16">
        <v>1220</v>
      </c>
      <c r="J492">
        <v>19</v>
      </c>
      <c r="K492" s="16">
        <v>1920</v>
      </c>
      <c r="L492">
        <v>19</v>
      </c>
      <c r="M492">
        <v>80</v>
      </c>
      <c r="N492">
        <v>-1</v>
      </c>
      <c r="O492">
        <v>19.5</v>
      </c>
      <c r="P492" s="16">
        <v>260</v>
      </c>
      <c r="Q492">
        <v>21.3</v>
      </c>
      <c r="R492" s="16">
        <v>100</v>
      </c>
      <c r="S492">
        <v>21.4</v>
      </c>
      <c r="T492" s="16">
        <v>1000</v>
      </c>
      <c r="U492" s="16">
        <v>460</v>
      </c>
      <c r="V492">
        <v>18.899999999999999</v>
      </c>
      <c r="W492">
        <v>19</v>
      </c>
      <c r="X492">
        <v>18.8</v>
      </c>
    </row>
    <row r="493" spans="1:26">
      <c r="A493" t="s">
        <v>152</v>
      </c>
      <c r="C493">
        <v>4.91</v>
      </c>
      <c r="D493">
        <v>4.59</v>
      </c>
      <c r="E493">
        <v>4.2699999999999996</v>
      </c>
      <c r="F493">
        <v>4.33</v>
      </c>
      <c r="G493" s="16">
        <v>10000</v>
      </c>
      <c r="H493">
        <v>4.4000000000000004</v>
      </c>
      <c r="I493" s="16">
        <v>500</v>
      </c>
      <c r="J493">
        <v>4.5999999999999996</v>
      </c>
      <c r="K493" s="16">
        <v>6080</v>
      </c>
      <c r="L493">
        <v>4.5999999999999996</v>
      </c>
      <c r="M493" s="16">
        <v>420</v>
      </c>
      <c r="N493">
        <v>0.01</v>
      </c>
      <c r="P493" s="16"/>
      <c r="R493" s="16"/>
      <c r="T493" s="16"/>
      <c r="U493" s="16">
        <v>420</v>
      </c>
      <c r="V493">
        <v>4.5999999999999996</v>
      </c>
      <c r="W493">
        <v>4.5999999999999996</v>
      </c>
      <c r="X493">
        <v>4.5999999999999996</v>
      </c>
    </row>
    <row r="494" spans="1:26">
      <c r="A494" t="s">
        <v>164</v>
      </c>
      <c r="C494">
        <v>18.5</v>
      </c>
      <c r="D494">
        <v>17.3</v>
      </c>
      <c r="E494">
        <v>16.100000000000001</v>
      </c>
      <c r="G494" s="16"/>
      <c r="H494">
        <v>16.100000000000001</v>
      </c>
      <c r="I494" s="16">
        <v>500</v>
      </c>
      <c r="J494">
        <v>17.3</v>
      </c>
      <c r="K494" s="16">
        <v>2260</v>
      </c>
      <c r="L494">
        <v>17.3</v>
      </c>
      <c r="M494">
        <v>410</v>
      </c>
      <c r="N494">
        <v>0</v>
      </c>
      <c r="O494">
        <v>18.45</v>
      </c>
      <c r="P494" s="16">
        <v>20</v>
      </c>
      <c r="Q494">
        <v>18.5</v>
      </c>
      <c r="R494" s="16">
        <v>100</v>
      </c>
      <c r="T494" s="16"/>
      <c r="U494" s="16">
        <v>410</v>
      </c>
      <c r="V494">
        <v>18</v>
      </c>
      <c r="W494">
        <v>18</v>
      </c>
      <c r="X494">
        <v>17.3</v>
      </c>
    </row>
    <row r="495" spans="1:26">
      <c r="A495" t="s">
        <v>1342</v>
      </c>
      <c r="C495">
        <v>35</v>
      </c>
      <c r="D495">
        <v>30.5</v>
      </c>
      <c r="E495">
        <v>26</v>
      </c>
      <c r="F495">
        <v>30.6</v>
      </c>
      <c r="G495">
        <v>600</v>
      </c>
      <c r="H495">
        <v>31</v>
      </c>
      <c r="I495" s="16">
        <v>200</v>
      </c>
      <c r="J495">
        <v>32</v>
      </c>
      <c r="K495" s="16">
        <v>800</v>
      </c>
      <c r="L495">
        <v>32</v>
      </c>
      <c r="M495">
        <v>100</v>
      </c>
      <c r="N495">
        <v>1.5</v>
      </c>
      <c r="O495">
        <v>34</v>
      </c>
      <c r="P495" s="16">
        <v>100</v>
      </c>
      <c r="Q495">
        <v>34.9</v>
      </c>
      <c r="R495" s="16">
        <v>100</v>
      </c>
      <c r="S495">
        <v>35</v>
      </c>
      <c r="T495">
        <v>500</v>
      </c>
      <c r="U495" s="16">
        <v>400</v>
      </c>
      <c r="V495">
        <v>31.9</v>
      </c>
      <c r="W495">
        <v>32</v>
      </c>
      <c r="X495">
        <v>31.9</v>
      </c>
      <c r="Y495" s="16"/>
    </row>
    <row r="496" spans="1:26">
      <c r="A496" t="s">
        <v>357</v>
      </c>
      <c r="C496">
        <v>9.9</v>
      </c>
      <c r="D496">
        <v>9</v>
      </c>
      <c r="E496">
        <v>8.1</v>
      </c>
      <c r="G496" s="16"/>
      <c r="I496" s="16"/>
      <c r="J496">
        <v>8.3000000000000007</v>
      </c>
      <c r="K496" s="16">
        <v>1000</v>
      </c>
      <c r="L496">
        <v>8.6</v>
      </c>
      <c r="M496" s="16">
        <v>400</v>
      </c>
      <c r="N496">
        <v>-0.4</v>
      </c>
      <c r="O496">
        <v>9.1999999999999993</v>
      </c>
      <c r="P496" s="16">
        <v>2400</v>
      </c>
      <c r="T496" s="16"/>
      <c r="U496" s="16">
        <v>400</v>
      </c>
      <c r="V496">
        <v>8.6</v>
      </c>
      <c r="W496">
        <v>8.6</v>
      </c>
      <c r="X496">
        <v>8.6</v>
      </c>
    </row>
    <row r="497" spans="1:26">
      <c r="A497" t="s">
        <v>187</v>
      </c>
      <c r="C497">
        <v>26.55</v>
      </c>
      <c r="D497">
        <v>24.85</v>
      </c>
      <c r="E497">
        <v>23.15</v>
      </c>
      <c r="G497" s="16"/>
      <c r="I497" s="16"/>
      <c r="J497">
        <v>23.3</v>
      </c>
      <c r="K497" s="16">
        <v>500</v>
      </c>
      <c r="L497">
        <v>24.85</v>
      </c>
      <c r="M497">
        <v>400</v>
      </c>
      <c r="N497">
        <v>0</v>
      </c>
      <c r="O497">
        <v>24.8</v>
      </c>
      <c r="P497" s="16">
        <v>430</v>
      </c>
      <c r="Q497">
        <v>24.85</v>
      </c>
      <c r="R497" s="16">
        <v>610</v>
      </c>
      <c r="S497">
        <v>25.5</v>
      </c>
      <c r="T497" s="16">
        <v>40</v>
      </c>
      <c r="U497" s="16">
        <v>400</v>
      </c>
      <c r="V497">
        <v>24.8</v>
      </c>
      <c r="W497">
        <v>24.85</v>
      </c>
      <c r="X497">
        <v>24.8</v>
      </c>
      <c r="Y497" s="16"/>
      <c r="Z497">
        <v>390</v>
      </c>
    </row>
    <row r="498" spans="1:26">
      <c r="A498" t="s">
        <v>477</v>
      </c>
      <c r="C498">
        <v>18.7</v>
      </c>
      <c r="D498">
        <v>17</v>
      </c>
      <c r="E498">
        <v>15.3</v>
      </c>
      <c r="G498" s="16"/>
      <c r="I498" s="16"/>
      <c r="J498">
        <v>15.9</v>
      </c>
      <c r="K498" s="16">
        <v>100</v>
      </c>
      <c r="L498">
        <v>16</v>
      </c>
      <c r="M498">
        <v>400</v>
      </c>
      <c r="N498">
        <v>-1</v>
      </c>
      <c r="O498">
        <v>16.5</v>
      </c>
      <c r="P498" s="16">
        <v>300</v>
      </c>
      <c r="Q498">
        <v>18</v>
      </c>
      <c r="R498" s="16">
        <v>1900</v>
      </c>
      <c r="U498" s="16">
        <v>400</v>
      </c>
      <c r="V498">
        <v>15.7</v>
      </c>
      <c r="W498">
        <v>16</v>
      </c>
      <c r="X498">
        <v>15.7</v>
      </c>
      <c r="Y498" s="16"/>
    </row>
    <row r="499" spans="1:26">
      <c r="A499" t="s">
        <v>222</v>
      </c>
      <c r="C499">
        <v>16.2</v>
      </c>
      <c r="D499">
        <v>14.1</v>
      </c>
      <c r="E499">
        <v>12</v>
      </c>
      <c r="G499" s="16"/>
      <c r="H499">
        <v>12</v>
      </c>
      <c r="I499" s="16">
        <v>500</v>
      </c>
      <c r="J499">
        <v>12.1</v>
      </c>
      <c r="K499" s="16">
        <v>100</v>
      </c>
      <c r="L499">
        <v>16</v>
      </c>
      <c r="M499">
        <v>200</v>
      </c>
      <c r="N499">
        <v>1.9</v>
      </c>
      <c r="O499">
        <v>14.8</v>
      </c>
      <c r="P499" s="16">
        <v>100</v>
      </c>
      <c r="Q499">
        <v>14.9</v>
      </c>
      <c r="R499" s="16">
        <v>1000</v>
      </c>
      <c r="S499">
        <v>15.9</v>
      </c>
      <c r="T499" s="16">
        <v>100</v>
      </c>
      <c r="U499" s="16">
        <v>400</v>
      </c>
      <c r="V499">
        <v>16.2</v>
      </c>
      <c r="W499">
        <v>16.2</v>
      </c>
      <c r="X499">
        <v>16</v>
      </c>
    </row>
    <row r="500" spans="1:26">
      <c r="A500" t="s">
        <v>529</v>
      </c>
      <c r="C500">
        <v>45.7</v>
      </c>
      <c r="D500">
        <v>41.6</v>
      </c>
      <c r="E500">
        <v>37.5</v>
      </c>
      <c r="F500">
        <v>40</v>
      </c>
      <c r="G500" s="16">
        <v>100</v>
      </c>
      <c r="H500">
        <v>40.1</v>
      </c>
      <c r="I500" s="16">
        <v>100</v>
      </c>
      <c r="J500">
        <v>41.5</v>
      </c>
      <c r="K500" s="16">
        <v>100</v>
      </c>
      <c r="L500">
        <v>41.8</v>
      </c>
      <c r="M500">
        <v>100</v>
      </c>
      <c r="N500">
        <v>0.2</v>
      </c>
      <c r="O500">
        <v>45</v>
      </c>
      <c r="P500" s="16">
        <v>100</v>
      </c>
      <c r="Q500">
        <v>45.7</v>
      </c>
      <c r="R500" s="16">
        <v>3600</v>
      </c>
      <c r="T500" s="16"/>
      <c r="U500" s="16">
        <v>400</v>
      </c>
      <c r="V500">
        <v>43</v>
      </c>
      <c r="W500">
        <v>43</v>
      </c>
      <c r="X500">
        <v>41.8</v>
      </c>
      <c r="Y500">
        <v>200</v>
      </c>
      <c r="Z500">
        <v>300</v>
      </c>
    </row>
    <row r="501" spans="1:26">
      <c r="A501" t="s">
        <v>921</v>
      </c>
      <c r="C501">
        <v>10.3</v>
      </c>
      <c r="D501">
        <v>9</v>
      </c>
      <c r="E501">
        <v>7.7</v>
      </c>
      <c r="G501" s="16"/>
      <c r="H501">
        <v>9</v>
      </c>
      <c r="I501" s="16">
        <v>500</v>
      </c>
      <c r="J501">
        <v>10.3</v>
      </c>
      <c r="K501" s="16">
        <v>20600</v>
      </c>
      <c r="L501">
        <v>10.3</v>
      </c>
      <c r="M501" s="16">
        <v>400</v>
      </c>
      <c r="N501">
        <v>1.3</v>
      </c>
      <c r="P501" s="16"/>
      <c r="R501" s="16"/>
      <c r="T501" s="16"/>
      <c r="U501" s="16">
        <v>400</v>
      </c>
      <c r="V501">
        <v>10.3</v>
      </c>
      <c r="W501">
        <v>10.3</v>
      </c>
      <c r="X501">
        <v>10.3</v>
      </c>
    </row>
    <row r="502" spans="1:26">
      <c r="A502" t="s">
        <v>702</v>
      </c>
      <c r="C502">
        <v>31</v>
      </c>
      <c r="D502">
        <v>29</v>
      </c>
      <c r="E502">
        <v>27</v>
      </c>
      <c r="G502" s="16"/>
      <c r="H502">
        <v>27</v>
      </c>
      <c r="I502" s="16">
        <v>70</v>
      </c>
      <c r="J502">
        <v>27.1</v>
      </c>
      <c r="K502" s="16">
        <v>10</v>
      </c>
      <c r="L502">
        <v>27</v>
      </c>
      <c r="M502">
        <v>90</v>
      </c>
      <c r="N502">
        <v>-2</v>
      </c>
      <c r="O502">
        <v>30.3</v>
      </c>
      <c r="P502" s="16">
        <v>10</v>
      </c>
      <c r="Q502">
        <v>30.5</v>
      </c>
      <c r="R502" s="16">
        <v>50</v>
      </c>
      <c r="S502">
        <v>31</v>
      </c>
      <c r="T502" s="16">
        <v>200</v>
      </c>
      <c r="U502" s="16">
        <v>360</v>
      </c>
      <c r="V502">
        <v>27.1</v>
      </c>
      <c r="W502">
        <v>27.1</v>
      </c>
      <c r="X502">
        <v>27</v>
      </c>
    </row>
    <row r="503" spans="1:26">
      <c r="A503" t="s">
        <v>173</v>
      </c>
      <c r="C503">
        <v>3.4</v>
      </c>
      <c r="D503">
        <v>3.18</v>
      </c>
      <c r="E503">
        <v>2.96</v>
      </c>
      <c r="F503">
        <v>2.96</v>
      </c>
      <c r="G503" s="16">
        <v>16500</v>
      </c>
      <c r="H503">
        <v>2.97</v>
      </c>
      <c r="I503" s="16">
        <v>700</v>
      </c>
      <c r="J503">
        <v>2.98</v>
      </c>
      <c r="K503" s="16">
        <v>250</v>
      </c>
      <c r="L503">
        <v>2.97</v>
      </c>
      <c r="M503">
        <v>340</v>
      </c>
      <c r="N503">
        <v>-0.21</v>
      </c>
      <c r="O503">
        <v>3.26</v>
      </c>
      <c r="P503" s="16">
        <v>2000</v>
      </c>
      <c r="Q503">
        <v>3.27</v>
      </c>
      <c r="R503" s="16">
        <v>3760</v>
      </c>
      <c r="S503">
        <v>3.28</v>
      </c>
      <c r="T503" s="16">
        <v>100</v>
      </c>
      <c r="U503" s="16">
        <v>350</v>
      </c>
      <c r="V503">
        <v>2.96</v>
      </c>
      <c r="W503">
        <v>2.97</v>
      </c>
      <c r="X503">
        <v>2.96</v>
      </c>
    </row>
    <row r="504" spans="1:26">
      <c r="A504" t="s">
        <v>1348</v>
      </c>
      <c r="C504">
        <v>10.3</v>
      </c>
      <c r="D504">
        <v>9</v>
      </c>
      <c r="E504">
        <v>7.7</v>
      </c>
      <c r="F504">
        <v>8.3000000000000007</v>
      </c>
      <c r="G504" s="16">
        <v>100</v>
      </c>
      <c r="H504">
        <v>8.5</v>
      </c>
      <c r="I504" s="16">
        <v>100</v>
      </c>
      <c r="J504">
        <v>9</v>
      </c>
      <c r="K504" s="16">
        <v>700</v>
      </c>
      <c r="L504">
        <v>9</v>
      </c>
      <c r="M504">
        <v>300</v>
      </c>
      <c r="N504">
        <v>0</v>
      </c>
      <c r="P504" s="16"/>
      <c r="R504" s="16"/>
      <c r="T504" s="16"/>
      <c r="U504" s="16">
        <v>300</v>
      </c>
      <c r="V504">
        <v>9</v>
      </c>
      <c r="W504">
        <v>9</v>
      </c>
      <c r="X504">
        <v>9</v>
      </c>
      <c r="Y504" s="16"/>
      <c r="Z504" s="16"/>
    </row>
    <row r="505" spans="1:26">
      <c r="A505" t="s">
        <v>1385</v>
      </c>
      <c r="C505">
        <v>39.1</v>
      </c>
      <c r="D505">
        <v>34</v>
      </c>
      <c r="E505">
        <v>28.9</v>
      </c>
      <c r="F505">
        <v>29.5</v>
      </c>
      <c r="G505">
        <v>500</v>
      </c>
      <c r="H505">
        <v>29.6</v>
      </c>
      <c r="I505" s="16">
        <v>100</v>
      </c>
      <c r="J505">
        <v>29.7</v>
      </c>
      <c r="K505" s="16">
        <v>400</v>
      </c>
      <c r="L505">
        <v>29.7</v>
      </c>
      <c r="M505">
        <v>100</v>
      </c>
      <c r="N505">
        <v>-4.3</v>
      </c>
      <c r="O505">
        <v>32</v>
      </c>
      <c r="P505" s="16">
        <v>100</v>
      </c>
      <c r="Q505">
        <v>33</v>
      </c>
      <c r="R505" s="16">
        <v>400</v>
      </c>
      <c r="S505">
        <v>34</v>
      </c>
      <c r="T505" s="16">
        <v>1000</v>
      </c>
      <c r="U505" s="16">
        <v>300</v>
      </c>
      <c r="V505">
        <v>29.7</v>
      </c>
      <c r="W505">
        <v>29.7</v>
      </c>
      <c r="X505">
        <v>29.7</v>
      </c>
      <c r="Y505" s="16"/>
    </row>
    <row r="506" spans="1:26">
      <c r="A506" t="s">
        <v>1457</v>
      </c>
      <c r="C506">
        <v>8.1999999999999993</v>
      </c>
      <c r="D506">
        <v>7.2</v>
      </c>
      <c r="E506">
        <v>6.2</v>
      </c>
      <c r="F506">
        <v>6.2</v>
      </c>
      <c r="G506" s="16">
        <v>600</v>
      </c>
      <c r="H506">
        <v>6.3</v>
      </c>
      <c r="I506" s="16">
        <v>500</v>
      </c>
      <c r="J506">
        <v>6.5</v>
      </c>
      <c r="K506" s="16">
        <v>700</v>
      </c>
      <c r="L506">
        <v>6.5</v>
      </c>
      <c r="M506">
        <v>300</v>
      </c>
      <c r="N506">
        <v>-0.7</v>
      </c>
      <c r="O506">
        <v>6.8</v>
      </c>
      <c r="P506" s="16">
        <v>1200</v>
      </c>
      <c r="Q506">
        <v>6.9</v>
      </c>
      <c r="R506" s="16">
        <v>2600</v>
      </c>
      <c r="S506">
        <v>7.7</v>
      </c>
      <c r="T506" s="16">
        <v>500</v>
      </c>
      <c r="U506" s="16">
        <v>300</v>
      </c>
      <c r="V506">
        <v>6.5</v>
      </c>
      <c r="W506">
        <v>6.5</v>
      </c>
      <c r="X506">
        <v>6.5</v>
      </c>
      <c r="Y506" s="16"/>
    </row>
    <row r="507" spans="1:26">
      <c r="A507" t="s">
        <v>344</v>
      </c>
      <c r="C507">
        <v>55.4</v>
      </c>
      <c r="D507">
        <v>50.4</v>
      </c>
      <c r="E507">
        <v>45.4</v>
      </c>
      <c r="F507">
        <v>46.5</v>
      </c>
      <c r="G507" s="16">
        <v>200</v>
      </c>
      <c r="H507">
        <v>48</v>
      </c>
      <c r="I507" s="16">
        <v>100</v>
      </c>
      <c r="J507">
        <v>49</v>
      </c>
      <c r="K507" s="16">
        <v>200</v>
      </c>
      <c r="L507">
        <v>48.6</v>
      </c>
      <c r="M507">
        <v>300</v>
      </c>
      <c r="N507">
        <v>-1.8</v>
      </c>
      <c r="O507">
        <v>50.3</v>
      </c>
      <c r="P507" s="16">
        <v>700</v>
      </c>
      <c r="Q507">
        <v>50.4</v>
      </c>
      <c r="R507" s="16">
        <v>1300</v>
      </c>
      <c r="S507">
        <v>53</v>
      </c>
      <c r="T507" s="16">
        <v>300</v>
      </c>
      <c r="U507" s="16">
        <v>300</v>
      </c>
      <c r="V507">
        <v>48.6</v>
      </c>
      <c r="W507">
        <v>48.6</v>
      </c>
      <c r="X507">
        <v>48.6</v>
      </c>
    </row>
    <row r="508" spans="1:26">
      <c r="A508" t="s">
        <v>1293</v>
      </c>
      <c r="C508">
        <v>14.4</v>
      </c>
      <c r="D508">
        <v>12.6</v>
      </c>
      <c r="E508">
        <v>10.8</v>
      </c>
      <c r="F508">
        <v>11.5</v>
      </c>
      <c r="G508" s="16">
        <v>3000</v>
      </c>
      <c r="H508">
        <v>13.1</v>
      </c>
      <c r="I508" s="16">
        <v>100</v>
      </c>
      <c r="J508">
        <v>13.2</v>
      </c>
      <c r="K508" s="16">
        <v>100</v>
      </c>
      <c r="L508">
        <v>13.1</v>
      </c>
      <c r="M508">
        <v>200</v>
      </c>
      <c r="N508">
        <v>0.5</v>
      </c>
      <c r="O508">
        <v>14</v>
      </c>
      <c r="P508" s="16">
        <v>4000</v>
      </c>
      <c r="R508" s="16"/>
      <c r="U508" s="16">
        <v>300</v>
      </c>
      <c r="V508">
        <v>13.1</v>
      </c>
      <c r="W508">
        <v>13.1</v>
      </c>
      <c r="X508">
        <v>13.1</v>
      </c>
      <c r="Y508" s="16"/>
    </row>
    <row r="509" spans="1:26">
      <c r="A509" t="s">
        <v>860</v>
      </c>
      <c r="C509">
        <v>25.4</v>
      </c>
      <c r="D509">
        <v>22.1</v>
      </c>
      <c r="E509">
        <v>18.8</v>
      </c>
      <c r="G509" s="16"/>
      <c r="I509" s="16"/>
      <c r="K509" s="16"/>
      <c r="L509">
        <v>18.8</v>
      </c>
      <c r="M509" s="16">
        <v>300</v>
      </c>
      <c r="N509">
        <v>-3.3</v>
      </c>
      <c r="O509">
        <v>25</v>
      </c>
      <c r="P509" s="16">
        <v>4000</v>
      </c>
      <c r="R509" s="16"/>
      <c r="T509" s="16"/>
      <c r="U509" s="16">
        <v>300</v>
      </c>
      <c r="V509">
        <v>18.8</v>
      </c>
      <c r="W509">
        <v>18.8</v>
      </c>
      <c r="X509">
        <v>18.8</v>
      </c>
      <c r="Y509" s="16"/>
    </row>
    <row r="510" spans="1:26">
      <c r="A510" t="s">
        <v>448</v>
      </c>
      <c r="C510">
        <v>39.799999999999997</v>
      </c>
      <c r="D510">
        <v>36.200000000000003</v>
      </c>
      <c r="E510">
        <v>32.6</v>
      </c>
      <c r="F510">
        <v>33.1</v>
      </c>
      <c r="G510" s="16">
        <v>500</v>
      </c>
      <c r="H510">
        <v>35</v>
      </c>
      <c r="I510" s="16">
        <v>200</v>
      </c>
      <c r="J510">
        <v>36</v>
      </c>
      <c r="K510" s="16">
        <v>1000</v>
      </c>
      <c r="L510">
        <v>36.5</v>
      </c>
      <c r="M510">
        <v>200</v>
      </c>
      <c r="N510">
        <v>0.3</v>
      </c>
      <c r="O510">
        <v>36.5</v>
      </c>
      <c r="P510" s="16">
        <v>1800</v>
      </c>
      <c r="Q510">
        <v>39.799999999999997</v>
      </c>
      <c r="R510" s="16">
        <v>2500</v>
      </c>
      <c r="T510" s="16"/>
      <c r="U510" s="16">
        <v>300</v>
      </c>
      <c r="V510">
        <v>39.799999999999997</v>
      </c>
      <c r="W510">
        <v>39.799999999999997</v>
      </c>
      <c r="X510">
        <v>36.5</v>
      </c>
      <c r="Y510" s="16"/>
    </row>
    <row r="511" spans="1:26">
      <c r="A511" t="s">
        <v>1091</v>
      </c>
      <c r="C511">
        <v>1.1000000000000001</v>
      </c>
      <c r="D511">
        <v>1</v>
      </c>
      <c r="E511">
        <v>0.9</v>
      </c>
      <c r="G511" s="16"/>
      <c r="K511" s="16"/>
      <c r="L511">
        <v>1</v>
      </c>
      <c r="M511">
        <v>300</v>
      </c>
      <c r="N511">
        <v>0</v>
      </c>
      <c r="O511">
        <v>1</v>
      </c>
      <c r="P511" s="16">
        <v>6600</v>
      </c>
      <c r="Q511">
        <v>1.1000000000000001</v>
      </c>
      <c r="R511" s="16">
        <v>8100</v>
      </c>
      <c r="T511" s="16"/>
      <c r="U511" s="16">
        <v>300</v>
      </c>
      <c r="V511">
        <v>1</v>
      </c>
      <c r="W511">
        <v>1</v>
      </c>
      <c r="X511">
        <v>1</v>
      </c>
    </row>
    <row r="512" spans="1:26">
      <c r="A512" t="s">
        <v>816</v>
      </c>
      <c r="C512">
        <v>6.1</v>
      </c>
      <c r="D512">
        <v>5.6</v>
      </c>
      <c r="E512">
        <v>5.0999999999999996</v>
      </c>
      <c r="L512">
        <v>5.6</v>
      </c>
      <c r="M512">
        <v>300</v>
      </c>
      <c r="N512">
        <v>0</v>
      </c>
      <c r="O512">
        <v>5.6</v>
      </c>
      <c r="P512" s="16">
        <v>800</v>
      </c>
      <c r="Q512">
        <v>5.9</v>
      </c>
      <c r="R512">
        <v>200</v>
      </c>
      <c r="S512">
        <v>6.1</v>
      </c>
      <c r="T512" s="16">
        <v>6000</v>
      </c>
      <c r="U512" s="16">
        <v>300</v>
      </c>
      <c r="V512">
        <v>5.6</v>
      </c>
      <c r="W512">
        <v>5.6</v>
      </c>
      <c r="X512">
        <v>5.6</v>
      </c>
      <c r="Y512" s="16"/>
      <c r="Z512" s="16"/>
    </row>
    <row r="513" spans="1:26">
      <c r="A513" t="s">
        <v>611</v>
      </c>
      <c r="C513">
        <v>4.5</v>
      </c>
      <c r="D513">
        <v>4.0999999999999996</v>
      </c>
      <c r="E513">
        <v>3.7</v>
      </c>
      <c r="F513">
        <v>3.8</v>
      </c>
      <c r="G513" s="16">
        <v>3100</v>
      </c>
      <c r="H513">
        <v>3.9</v>
      </c>
      <c r="I513" s="16">
        <v>30400</v>
      </c>
      <c r="J513">
        <v>4</v>
      </c>
      <c r="K513" s="16">
        <v>26800</v>
      </c>
      <c r="L513">
        <v>4.2</v>
      </c>
      <c r="M513">
        <v>100</v>
      </c>
      <c r="N513">
        <v>0.1</v>
      </c>
      <c r="O513">
        <v>4.2</v>
      </c>
      <c r="P513" s="16">
        <v>30400</v>
      </c>
      <c r="Q513">
        <v>4.3</v>
      </c>
      <c r="R513" s="16">
        <v>1000</v>
      </c>
      <c r="S513">
        <v>4.4000000000000004</v>
      </c>
      <c r="T513" s="16">
        <v>800</v>
      </c>
      <c r="U513" s="16">
        <v>300</v>
      </c>
      <c r="V513">
        <v>4</v>
      </c>
      <c r="W513">
        <v>4.2</v>
      </c>
      <c r="X513">
        <v>4</v>
      </c>
    </row>
    <row r="514" spans="1:26">
      <c r="A514" t="s">
        <v>229</v>
      </c>
      <c r="C514">
        <v>7.6</v>
      </c>
      <c r="D514">
        <v>7.11</v>
      </c>
      <c r="E514">
        <v>6.62</v>
      </c>
      <c r="F514">
        <v>6.64</v>
      </c>
      <c r="G514" s="16">
        <v>10</v>
      </c>
      <c r="H514">
        <v>6.65</v>
      </c>
      <c r="I514" s="16">
        <v>10</v>
      </c>
      <c r="J514">
        <v>6.7</v>
      </c>
      <c r="K514" s="16">
        <v>10</v>
      </c>
      <c r="L514">
        <v>7</v>
      </c>
      <c r="M514" s="16">
        <v>10</v>
      </c>
      <c r="N514">
        <v>-0.11</v>
      </c>
      <c r="O514">
        <v>7</v>
      </c>
      <c r="P514">
        <v>90</v>
      </c>
      <c r="Q514">
        <v>7.03</v>
      </c>
      <c r="R514">
        <v>50</v>
      </c>
      <c r="S514">
        <v>7.05</v>
      </c>
      <c r="T514">
        <v>490</v>
      </c>
      <c r="U514" s="16">
        <v>270</v>
      </c>
      <c r="V514">
        <v>6.73</v>
      </c>
      <c r="W514">
        <v>7.05</v>
      </c>
      <c r="X514">
        <v>6.72</v>
      </c>
    </row>
    <row r="515" spans="1:26">
      <c r="A515" t="s">
        <v>1622</v>
      </c>
      <c r="C515">
        <v>982</v>
      </c>
      <c r="D515">
        <v>917.8</v>
      </c>
      <c r="E515">
        <v>853.6</v>
      </c>
      <c r="F515">
        <v>923.1</v>
      </c>
      <c r="G515">
        <v>1</v>
      </c>
      <c r="H515">
        <v>923.2</v>
      </c>
      <c r="I515" s="16">
        <v>1</v>
      </c>
      <c r="J515">
        <v>923.3</v>
      </c>
      <c r="K515" s="16">
        <v>2</v>
      </c>
      <c r="L515">
        <v>925.4</v>
      </c>
      <c r="M515">
        <v>2</v>
      </c>
      <c r="N515">
        <v>7.6</v>
      </c>
      <c r="O515">
        <v>925</v>
      </c>
      <c r="P515" s="16">
        <v>2</v>
      </c>
      <c r="Q515">
        <v>925.3</v>
      </c>
      <c r="R515" s="16">
        <v>1</v>
      </c>
      <c r="S515">
        <v>925.4</v>
      </c>
      <c r="T515" s="16">
        <v>1</v>
      </c>
      <c r="U515" s="16">
        <v>209</v>
      </c>
      <c r="V515">
        <v>917.8</v>
      </c>
      <c r="W515">
        <v>925.4</v>
      </c>
      <c r="X515">
        <v>918</v>
      </c>
    </row>
    <row r="516" spans="1:26">
      <c r="A516" t="s">
        <v>250</v>
      </c>
      <c r="C516">
        <v>15.1</v>
      </c>
      <c r="D516">
        <v>13.8</v>
      </c>
      <c r="E516">
        <v>12.5</v>
      </c>
      <c r="G516" s="16"/>
      <c r="I516" s="16"/>
      <c r="J516">
        <v>12.5</v>
      </c>
      <c r="K516" s="16">
        <v>100</v>
      </c>
      <c r="L516">
        <v>14</v>
      </c>
      <c r="M516">
        <v>200</v>
      </c>
      <c r="N516">
        <v>0.2</v>
      </c>
      <c r="O516">
        <v>14.2</v>
      </c>
      <c r="P516" s="16">
        <v>500</v>
      </c>
      <c r="Q516">
        <v>15.1</v>
      </c>
      <c r="R516" s="16">
        <v>100</v>
      </c>
      <c r="T516" s="16"/>
      <c r="U516" s="16">
        <v>200</v>
      </c>
      <c r="V516">
        <v>14</v>
      </c>
      <c r="W516">
        <v>14</v>
      </c>
      <c r="X516">
        <v>14</v>
      </c>
    </row>
    <row r="517" spans="1:26">
      <c r="A517" t="s">
        <v>943</v>
      </c>
      <c r="C517">
        <v>11.5</v>
      </c>
      <c r="D517">
        <v>10</v>
      </c>
      <c r="E517">
        <v>8.5</v>
      </c>
      <c r="F517">
        <v>8.5</v>
      </c>
      <c r="G517" s="16">
        <v>500</v>
      </c>
      <c r="H517">
        <v>9</v>
      </c>
      <c r="I517" s="16">
        <v>400</v>
      </c>
      <c r="J517">
        <v>9.3000000000000007</v>
      </c>
      <c r="K517" s="16">
        <v>100</v>
      </c>
      <c r="L517">
        <v>9</v>
      </c>
      <c r="M517">
        <v>100</v>
      </c>
      <c r="N517">
        <v>-1</v>
      </c>
      <c r="O517">
        <v>10.4</v>
      </c>
      <c r="P517" s="16">
        <v>2000</v>
      </c>
      <c r="Q517">
        <v>10.7</v>
      </c>
      <c r="R517" s="16">
        <v>1000</v>
      </c>
      <c r="S517">
        <v>11.5</v>
      </c>
      <c r="T517">
        <v>200</v>
      </c>
      <c r="U517" s="16">
        <v>200</v>
      </c>
      <c r="V517">
        <v>8.5</v>
      </c>
      <c r="W517">
        <v>9</v>
      </c>
      <c r="X517">
        <v>8.5</v>
      </c>
    </row>
    <row r="518" spans="1:26">
      <c r="A518" t="s">
        <v>787</v>
      </c>
      <c r="C518">
        <v>103.4</v>
      </c>
      <c r="D518">
        <v>94</v>
      </c>
      <c r="E518">
        <v>84.6</v>
      </c>
      <c r="H518">
        <v>88</v>
      </c>
      <c r="I518" s="16">
        <v>900</v>
      </c>
      <c r="J518">
        <v>90</v>
      </c>
      <c r="K518">
        <v>600</v>
      </c>
      <c r="L518">
        <v>91</v>
      </c>
      <c r="M518">
        <v>100</v>
      </c>
      <c r="N518">
        <v>-3</v>
      </c>
      <c r="O518">
        <v>93.8</v>
      </c>
      <c r="P518" s="16">
        <v>100</v>
      </c>
      <c r="Q518">
        <v>94</v>
      </c>
      <c r="R518" s="16">
        <v>2700</v>
      </c>
      <c r="S518">
        <v>94.5</v>
      </c>
      <c r="T518" s="16">
        <v>1600</v>
      </c>
      <c r="U518" s="16">
        <v>200</v>
      </c>
      <c r="V518">
        <v>93</v>
      </c>
      <c r="W518">
        <v>93</v>
      </c>
      <c r="X518">
        <v>91</v>
      </c>
      <c r="Y518" s="16"/>
    </row>
    <row r="519" spans="1:26">
      <c r="A519" t="s">
        <v>118</v>
      </c>
      <c r="C519">
        <v>10.55</v>
      </c>
      <c r="D519">
        <v>9.8800000000000008</v>
      </c>
      <c r="E519">
        <v>9.19</v>
      </c>
      <c r="G519" s="16"/>
      <c r="I519" s="16"/>
      <c r="K519" s="16"/>
      <c r="L519">
        <v>9.1999999999999993</v>
      </c>
      <c r="M519">
        <v>100</v>
      </c>
      <c r="N519">
        <v>-0.68</v>
      </c>
      <c r="O519">
        <v>9.98</v>
      </c>
      <c r="P519" s="16">
        <v>100</v>
      </c>
      <c r="Q519">
        <v>9.99</v>
      </c>
      <c r="R519" s="16">
        <v>50</v>
      </c>
      <c r="T519" s="16"/>
      <c r="U519" s="16">
        <v>200</v>
      </c>
      <c r="V519">
        <v>9.1999999999999993</v>
      </c>
      <c r="W519">
        <v>9.1999999999999993</v>
      </c>
      <c r="X519">
        <v>9.1999999999999993</v>
      </c>
      <c r="Y519" s="16"/>
      <c r="Z519" s="16"/>
    </row>
    <row r="520" spans="1:26">
      <c r="A520" t="s">
        <v>1228</v>
      </c>
      <c r="C520">
        <v>12.1</v>
      </c>
      <c r="D520">
        <v>11</v>
      </c>
      <c r="E520">
        <v>9.9</v>
      </c>
      <c r="I520" s="16"/>
      <c r="J520">
        <v>10</v>
      </c>
      <c r="K520" s="16">
        <v>100</v>
      </c>
      <c r="L520">
        <v>10.5</v>
      </c>
      <c r="M520">
        <v>100</v>
      </c>
      <c r="N520">
        <v>-0.5</v>
      </c>
      <c r="O520">
        <v>10.5</v>
      </c>
      <c r="P520" s="16">
        <v>9900</v>
      </c>
      <c r="Q520">
        <v>12.1</v>
      </c>
      <c r="R520" s="16">
        <v>4900</v>
      </c>
      <c r="T520" s="16"/>
      <c r="U520" s="16">
        <v>200</v>
      </c>
      <c r="V520">
        <v>12.1</v>
      </c>
      <c r="W520">
        <v>12.1</v>
      </c>
      <c r="X520">
        <v>10.5</v>
      </c>
    </row>
    <row r="521" spans="1:26">
      <c r="A521" t="s">
        <v>1495</v>
      </c>
      <c r="C521">
        <v>10.6</v>
      </c>
      <c r="D521">
        <v>9.3000000000000007</v>
      </c>
      <c r="E521">
        <v>8</v>
      </c>
      <c r="F521">
        <v>8.1999999999999993</v>
      </c>
      <c r="G521" s="16">
        <v>100</v>
      </c>
      <c r="H521">
        <v>8.3000000000000007</v>
      </c>
      <c r="I521" s="16">
        <v>1000</v>
      </c>
      <c r="J521">
        <v>8.4</v>
      </c>
      <c r="K521" s="16">
        <v>4800</v>
      </c>
      <c r="L521">
        <v>8.1</v>
      </c>
      <c r="M521">
        <v>200</v>
      </c>
      <c r="N521">
        <v>-1.2</v>
      </c>
      <c r="O521">
        <v>10.6</v>
      </c>
      <c r="P521" s="16">
        <v>100</v>
      </c>
      <c r="T521" s="16"/>
      <c r="U521" s="16">
        <v>200</v>
      </c>
      <c r="V521">
        <v>8.1</v>
      </c>
      <c r="W521">
        <v>8.1</v>
      </c>
      <c r="X521">
        <v>8.1</v>
      </c>
    </row>
    <row r="522" spans="1:26">
      <c r="A522" t="s">
        <v>754</v>
      </c>
      <c r="C522">
        <v>13.7</v>
      </c>
      <c r="D522">
        <v>12.5</v>
      </c>
      <c r="E522">
        <v>11.3</v>
      </c>
      <c r="G522" s="16"/>
      <c r="H522">
        <v>12.5</v>
      </c>
      <c r="I522" s="16">
        <v>1900</v>
      </c>
      <c r="J522">
        <v>12.6</v>
      </c>
      <c r="K522">
        <v>100</v>
      </c>
      <c r="L522">
        <v>12.4</v>
      </c>
      <c r="M522">
        <v>100</v>
      </c>
      <c r="N522">
        <v>-0.1</v>
      </c>
      <c r="O522">
        <v>13.6</v>
      </c>
      <c r="P522" s="16">
        <v>300</v>
      </c>
      <c r="Q522">
        <v>13.7</v>
      </c>
      <c r="R522" s="16">
        <v>5000</v>
      </c>
      <c r="T522" s="16"/>
      <c r="U522" s="16">
        <v>200</v>
      </c>
      <c r="V522">
        <v>13.6</v>
      </c>
      <c r="W522">
        <v>13.6</v>
      </c>
      <c r="X522">
        <v>12.4</v>
      </c>
    </row>
    <row r="523" spans="1:26">
      <c r="A523" t="s">
        <v>575</v>
      </c>
      <c r="C523">
        <v>39.4</v>
      </c>
      <c r="D523">
        <v>35.9</v>
      </c>
      <c r="E523">
        <v>32.4</v>
      </c>
      <c r="G523" s="16"/>
      <c r="I523" s="16"/>
      <c r="K523" s="16"/>
      <c r="L523">
        <v>34.299999999999997</v>
      </c>
      <c r="M523" s="16">
        <v>200</v>
      </c>
      <c r="N523">
        <v>-1.6</v>
      </c>
      <c r="O523">
        <v>34.299999999999997</v>
      </c>
      <c r="P523" s="16">
        <v>300</v>
      </c>
      <c r="Q523">
        <v>34.5</v>
      </c>
      <c r="R523" s="16">
        <v>200</v>
      </c>
      <c r="S523">
        <v>35</v>
      </c>
      <c r="T523" s="16">
        <v>1000</v>
      </c>
      <c r="U523" s="16">
        <v>200</v>
      </c>
      <c r="V523">
        <v>34.200000000000003</v>
      </c>
      <c r="W523">
        <v>34.299999999999997</v>
      </c>
      <c r="X523">
        <v>34.200000000000003</v>
      </c>
      <c r="Y523" s="16"/>
    </row>
    <row r="524" spans="1:26">
      <c r="A524" t="s">
        <v>408</v>
      </c>
      <c r="C524">
        <v>11.8</v>
      </c>
      <c r="D524">
        <v>10.8</v>
      </c>
      <c r="E524">
        <v>9.8000000000000007</v>
      </c>
      <c r="G524" s="16"/>
      <c r="H524">
        <v>10</v>
      </c>
      <c r="I524" s="16">
        <v>100</v>
      </c>
      <c r="J524">
        <v>10.199999999999999</v>
      </c>
      <c r="K524" s="16">
        <v>100</v>
      </c>
      <c r="L524">
        <v>10.7</v>
      </c>
      <c r="M524">
        <v>100</v>
      </c>
      <c r="N524">
        <v>-0.1</v>
      </c>
      <c r="O524">
        <v>10.7</v>
      </c>
      <c r="P524" s="16">
        <v>900</v>
      </c>
      <c r="Q524">
        <v>10.8</v>
      </c>
      <c r="R524" s="16">
        <v>1900</v>
      </c>
      <c r="S524">
        <v>10.9</v>
      </c>
      <c r="T524" s="16">
        <v>2000</v>
      </c>
      <c r="U524" s="16">
        <v>200</v>
      </c>
      <c r="V524">
        <v>10.8</v>
      </c>
      <c r="W524">
        <v>10.8</v>
      </c>
      <c r="X524">
        <v>10.7</v>
      </c>
    </row>
    <row r="525" spans="1:26">
      <c r="A525" t="s">
        <v>412</v>
      </c>
      <c r="C525">
        <v>14</v>
      </c>
      <c r="D525">
        <v>12.8</v>
      </c>
      <c r="E525">
        <v>11.6</v>
      </c>
      <c r="G525" s="16"/>
      <c r="I525" s="16"/>
      <c r="J525">
        <v>12.8</v>
      </c>
      <c r="K525" s="16">
        <v>1800</v>
      </c>
      <c r="L525">
        <v>12.8</v>
      </c>
      <c r="M525" s="16">
        <v>200</v>
      </c>
      <c r="N525">
        <v>0</v>
      </c>
      <c r="O525">
        <v>14</v>
      </c>
      <c r="P525" s="16">
        <v>1000</v>
      </c>
      <c r="R525" s="16"/>
      <c r="T525" s="16"/>
      <c r="U525" s="16">
        <v>200</v>
      </c>
      <c r="V525">
        <v>12.8</v>
      </c>
      <c r="W525">
        <v>12.8</v>
      </c>
      <c r="X525">
        <v>12.8</v>
      </c>
    </row>
    <row r="526" spans="1:26">
      <c r="A526" t="s">
        <v>919</v>
      </c>
      <c r="C526">
        <v>4</v>
      </c>
      <c r="D526">
        <v>3.5</v>
      </c>
      <c r="E526">
        <v>3</v>
      </c>
      <c r="F526">
        <v>3.4</v>
      </c>
      <c r="G526" s="16">
        <v>200</v>
      </c>
      <c r="H526">
        <v>3.5</v>
      </c>
      <c r="I526" s="16">
        <v>2500</v>
      </c>
      <c r="J526">
        <v>3.6</v>
      </c>
      <c r="K526" s="16">
        <v>100</v>
      </c>
      <c r="L526">
        <v>4</v>
      </c>
      <c r="M526" s="16">
        <v>200</v>
      </c>
      <c r="N526">
        <v>0.5</v>
      </c>
      <c r="P526" s="16"/>
      <c r="R526" s="16"/>
      <c r="T526" s="16"/>
      <c r="U526" s="16">
        <v>200</v>
      </c>
      <c r="V526">
        <v>4</v>
      </c>
      <c r="W526">
        <v>4</v>
      </c>
      <c r="X526">
        <v>4</v>
      </c>
    </row>
    <row r="527" spans="1:26">
      <c r="A527" t="s">
        <v>598</v>
      </c>
      <c r="C527">
        <v>7.8</v>
      </c>
      <c r="D527">
        <v>7.1</v>
      </c>
      <c r="E527">
        <v>6.4</v>
      </c>
      <c r="F527">
        <v>6.8</v>
      </c>
      <c r="G527" s="16">
        <v>200</v>
      </c>
      <c r="H527">
        <v>6.9</v>
      </c>
      <c r="I527" s="16">
        <v>13100</v>
      </c>
      <c r="J527">
        <v>7</v>
      </c>
      <c r="K527" s="16">
        <v>3300</v>
      </c>
      <c r="L527">
        <v>7.1</v>
      </c>
      <c r="M527">
        <v>200</v>
      </c>
      <c r="N527">
        <v>0</v>
      </c>
      <c r="O527">
        <v>7.2</v>
      </c>
      <c r="P527" s="16">
        <v>2900</v>
      </c>
      <c r="Q527">
        <v>7.3</v>
      </c>
      <c r="R527" s="16">
        <v>1600</v>
      </c>
      <c r="S527">
        <v>7.4</v>
      </c>
      <c r="T527" s="16">
        <v>1100</v>
      </c>
      <c r="U527" s="16">
        <v>200</v>
      </c>
      <c r="V527">
        <v>7.1</v>
      </c>
      <c r="W527">
        <v>7.1</v>
      </c>
      <c r="X527">
        <v>7.1</v>
      </c>
    </row>
    <row r="528" spans="1:26">
      <c r="A528" t="s">
        <v>423</v>
      </c>
      <c r="C528">
        <v>3.9</v>
      </c>
      <c r="D528">
        <v>3.6</v>
      </c>
      <c r="E528">
        <v>3.3</v>
      </c>
      <c r="G528" s="16"/>
      <c r="I528" s="16"/>
      <c r="K528" s="16"/>
      <c r="L528">
        <v>3.4</v>
      </c>
      <c r="M528" s="16">
        <v>200</v>
      </c>
      <c r="N528">
        <v>-0.2</v>
      </c>
      <c r="O528">
        <v>3.4</v>
      </c>
      <c r="P528" s="16">
        <v>2300</v>
      </c>
      <c r="Q528">
        <v>3.9</v>
      </c>
      <c r="R528" s="16">
        <v>900</v>
      </c>
      <c r="U528" s="16">
        <v>200</v>
      </c>
      <c r="V528">
        <v>3.4</v>
      </c>
      <c r="W528">
        <v>3.4</v>
      </c>
      <c r="X528">
        <v>3.4</v>
      </c>
      <c r="Z528">
        <v>200</v>
      </c>
    </row>
    <row r="529" spans="1:26">
      <c r="A529" t="s">
        <v>1086</v>
      </c>
      <c r="C529">
        <v>1.4</v>
      </c>
      <c r="D529">
        <v>1.3</v>
      </c>
      <c r="E529">
        <v>1.2</v>
      </c>
      <c r="G529" s="16"/>
      <c r="I529" s="16"/>
      <c r="J529">
        <v>1.2</v>
      </c>
      <c r="K529" s="16">
        <v>19900</v>
      </c>
      <c r="L529">
        <v>1.2</v>
      </c>
      <c r="M529">
        <v>200</v>
      </c>
      <c r="N529">
        <v>-0.1</v>
      </c>
      <c r="O529">
        <v>1.3</v>
      </c>
      <c r="P529" s="16">
        <v>17900</v>
      </c>
      <c r="R529" s="16"/>
      <c r="T529" s="16"/>
      <c r="U529" s="16">
        <v>200</v>
      </c>
      <c r="V529">
        <v>1.2</v>
      </c>
      <c r="W529">
        <v>1.2</v>
      </c>
      <c r="X529">
        <v>1.2</v>
      </c>
      <c r="Y529" s="16"/>
    </row>
    <row r="530" spans="1:26">
      <c r="A530" t="s">
        <v>443</v>
      </c>
      <c r="C530">
        <v>30.6</v>
      </c>
      <c r="D530">
        <v>27.9</v>
      </c>
      <c r="E530">
        <v>25.2</v>
      </c>
      <c r="G530" s="16"/>
      <c r="I530" s="16"/>
      <c r="K530" s="16"/>
      <c r="L530">
        <v>25.2</v>
      </c>
      <c r="M530" s="16">
        <v>100</v>
      </c>
      <c r="N530">
        <v>-2.7</v>
      </c>
      <c r="P530" s="16"/>
      <c r="R530" s="16"/>
      <c r="T530" s="16"/>
      <c r="U530" s="16">
        <v>200</v>
      </c>
      <c r="V530">
        <v>27.9</v>
      </c>
      <c r="W530">
        <v>27.9</v>
      </c>
      <c r="X530">
        <v>25.2</v>
      </c>
    </row>
    <row r="531" spans="1:26">
      <c r="A531" t="s">
        <v>1088</v>
      </c>
      <c r="C531">
        <v>18.899999999999999</v>
      </c>
      <c r="D531">
        <v>16.5</v>
      </c>
      <c r="E531">
        <v>14.1</v>
      </c>
      <c r="F531">
        <v>14.1</v>
      </c>
      <c r="G531" s="16">
        <v>1000</v>
      </c>
      <c r="H531">
        <v>16</v>
      </c>
      <c r="I531" s="16">
        <v>1000</v>
      </c>
      <c r="J531">
        <v>16.100000000000001</v>
      </c>
      <c r="K531" s="16">
        <v>1000</v>
      </c>
      <c r="L531">
        <v>16.399999999999999</v>
      </c>
      <c r="M531">
        <v>200</v>
      </c>
      <c r="N531">
        <v>-0.1</v>
      </c>
      <c r="O531">
        <v>16.399999999999999</v>
      </c>
      <c r="P531" s="16">
        <v>200</v>
      </c>
      <c r="Q531">
        <v>16.5</v>
      </c>
      <c r="R531" s="16">
        <v>1400</v>
      </c>
      <c r="S531">
        <v>17.5</v>
      </c>
      <c r="T531" s="16">
        <v>1500</v>
      </c>
      <c r="U531" s="16">
        <v>200</v>
      </c>
      <c r="V531">
        <v>16.399999999999999</v>
      </c>
      <c r="W531">
        <v>16.399999999999999</v>
      </c>
      <c r="X531">
        <v>16.399999999999999</v>
      </c>
      <c r="Z531">
        <v>200</v>
      </c>
    </row>
    <row r="532" spans="1:26">
      <c r="A532" t="s">
        <v>1103</v>
      </c>
      <c r="C532">
        <v>14.7</v>
      </c>
      <c r="D532">
        <v>12.8</v>
      </c>
      <c r="E532">
        <v>10.9</v>
      </c>
      <c r="F532">
        <v>11.8</v>
      </c>
      <c r="G532" s="16">
        <v>1000</v>
      </c>
      <c r="H532">
        <v>11.9</v>
      </c>
      <c r="I532" s="16">
        <v>2000</v>
      </c>
      <c r="J532">
        <v>12.8</v>
      </c>
      <c r="K532" s="16">
        <v>2000</v>
      </c>
      <c r="L532">
        <v>13.3</v>
      </c>
      <c r="M532" s="16">
        <v>200</v>
      </c>
      <c r="N532">
        <v>0.5</v>
      </c>
      <c r="O532">
        <v>13.3</v>
      </c>
      <c r="P532" s="16">
        <v>300</v>
      </c>
      <c r="Q532">
        <v>13.4</v>
      </c>
      <c r="R532" s="16">
        <v>1500</v>
      </c>
      <c r="S532">
        <v>13.5</v>
      </c>
      <c r="T532" s="16">
        <v>1000</v>
      </c>
      <c r="U532" s="16">
        <v>200</v>
      </c>
      <c r="V532">
        <v>13.3</v>
      </c>
      <c r="W532">
        <v>13.3</v>
      </c>
      <c r="X532">
        <v>13.3</v>
      </c>
    </row>
    <row r="533" spans="1:26">
      <c r="A533" t="s">
        <v>485</v>
      </c>
      <c r="C533">
        <v>9.3000000000000007</v>
      </c>
      <c r="D533">
        <v>8.5</v>
      </c>
      <c r="E533">
        <v>7.7</v>
      </c>
      <c r="F533">
        <v>8</v>
      </c>
      <c r="G533" s="16">
        <v>500</v>
      </c>
      <c r="H533">
        <v>8.1</v>
      </c>
      <c r="I533" s="16">
        <v>100</v>
      </c>
      <c r="J533">
        <v>8.1999999999999993</v>
      </c>
      <c r="K533" s="16">
        <v>200</v>
      </c>
      <c r="L533">
        <v>9.3000000000000007</v>
      </c>
      <c r="M533">
        <v>200</v>
      </c>
      <c r="N533">
        <v>0.8</v>
      </c>
      <c r="O533">
        <v>9.3000000000000007</v>
      </c>
      <c r="P533" s="16">
        <v>2000</v>
      </c>
      <c r="R533" s="16"/>
      <c r="T533" s="16"/>
      <c r="U533" s="16">
        <v>200</v>
      </c>
      <c r="V533">
        <v>9.3000000000000007</v>
      </c>
      <c r="W533">
        <v>9.3000000000000007</v>
      </c>
      <c r="X533">
        <v>9.3000000000000007</v>
      </c>
    </row>
    <row r="534" spans="1:26">
      <c r="A534" t="s">
        <v>493</v>
      </c>
      <c r="C534">
        <v>53.3</v>
      </c>
      <c r="D534">
        <v>48.5</v>
      </c>
      <c r="E534">
        <v>43.7</v>
      </c>
      <c r="F534">
        <v>45.5</v>
      </c>
      <c r="G534">
        <v>100</v>
      </c>
      <c r="H534">
        <v>45.8</v>
      </c>
      <c r="I534" s="16">
        <v>500</v>
      </c>
      <c r="J534">
        <v>45.9</v>
      </c>
      <c r="K534" s="16">
        <v>200</v>
      </c>
      <c r="L534">
        <v>46</v>
      </c>
      <c r="M534">
        <v>100</v>
      </c>
      <c r="N534">
        <v>-2.5</v>
      </c>
      <c r="O534">
        <v>53</v>
      </c>
      <c r="P534" s="16">
        <v>4100</v>
      </c>
      <c r="Q534">
        <v>53.3</v>
      </c>
      <c r="R534" s="16">
        <v>16000</v>
      </c>
      <c r="T534" s="16"/>
      <c r="U534" s="16">
        <v>200</v>
      </c>
      <c r="V534">
        <v>53.2</v>
      </c>
      <c r="W534">
        <v>53.2</v>
      </c>
      <c r="X534">
        <v>46</v>
      </c>
      <c r="Y534">
        <v>100</v>
      </c>
    </row>
    <row r="535" spans="1:26">
      <c r="A535" t="s">
        <v>871</v>
      </c>
      <c r="C535">
        <v>15.4</v>
      </c>
      <c r="D535">
        <v>13.4</v>
      </c>
      <c r="E535">
        <v>11.4</v>
      </c>
      <c r="F535">
        <v>13.2</v>
      </c>
      <c r="G535" s="16">
        <v>4000</v>
      </c>
      <c r="H535">
        <v>13.3</v>
      </c>
      <c r="I535" s="16">
        <v>4500</v>
      </c>
      <c r="J535">
        <v>13.4</v>
      </c>
      <c r="K535" s="16">
        <v>2400</v>
      </c>
      <c r="L535">
        <v>13.4</v>
      </c>
      <c r="M535">
        <v>200</v>
      </c>
      <c r="N535">
        <v>0</v>
      </c>
      <c r="O535">
        <v>13.5</v>
      </c>
      <c r="P535" s="16">
        <v>1600</v>
      </c>
      <c r="Q535">
        <v>13.6</v>
      </c>
      <c r="R535" s="16">
        <v>4400</v>
      </c>
      <c r="S535">
        <v>13.7</v>
      </c>
      <c r="T535" s="16">
        <v>3500</v>
      </c>
      <c r="U535" s="16">
        <v>200</v>
      </c>
      <c r="V535">
        <v>13.4</v>
      </c>
      <c r="W535">
        <v>13.4</v>
      </c>
      <c r="X535">
        <v>13.4</v>
      </c>
    </row>
    <row r="536" spans="1:26">
      <c r="A536" t="s">
        <v>240</v>
      </c>
      <c r="C536">
        <v>4.8099999999999996</v>
      </c>
      <c r="D536">
        <v>4.5</v>
      </c>
      <c r="E536">
        <v>4.1900000000000004</v>
      </c>
      <c r="G536" s="16"/>
      <c r="H536">
        <v>4.1900000000000004</v>
      </c>
      <c r="I536" s="16">
        <v>610</v>
      </c>
      <c r="J536">
        <v>4.2</v>
      </c>
      <c r="K536" s="16">
        <v>250</v>
      </c>
      <c r="L536">
        <v>4.45</v>
      </c>
      <c r="M536">
        <v>200</v>
      </c>
      <c r="N536">
        <v>-0.05</v>
      </c>
      <c r="O536">
        <v>4.45</v>
      </c>
      <c r="P536" s="16">
        <v>790</v>
      </c>
      <c r="Q536">
        <v>4.7699999999999996</v>
      </c>
      <c r="R536" s="16">
        <v>100</v>
      </c>
      <c r="S536">
        <v>4.78</v>
      </c>
      <c r="T536" s="16">
        <v>1000</v>
      </c>
      <c r="U536" s="16">
        <v>200</v>
      </c>
      <c r="V536">
        <v>4.45</v>
      </c>
      <c r="W536">
        <v>4.45</v>
      </c>
      <c r="X536">
        <v>4.45</v>
      </c>
      <c r="Z536" s="16">
        <v>200</v>
      </c>
    </row>
    <row r="537" spans="1:26">
      <c r="A537" t="s">
        <v>538</v>
      </c>
      <c r="C537">
        <v>140.80000000000001</v>
      </c>
      <c r="D537">
        <v>128</v>
      </c>
      <c r="E537">
        <v>115.2</v>
      </c>
      <c r="F537">
        <v>127</v>
      </c>
      <c r="G537">
        <v>100</v>
      </c>
      <c r="H537">
        <v>128.30000000000001</v>
      </c>
      <c r="I537" s="16">
        <v>100</v>
      </c>
      <c r="J537">
        <v>128.5</v>
      </c>
      <c r="K537" s="16">
        <v>300</v>
      </c>
      <c r="L537">
        <v>128.5</v>
      </c>
      <c r="M537">
        <v>100</v>
      </c>
      <c r="N537">
        <v>0.5</v>
      </c>
      <c r="O537">
        <v>135.69999999999999</v>
      </c>
      <c r="P537" s="16">
        <v>500</v>
      </c>
      <c r="Q537">
        <v>135.80000000000001</v>
      </c>
      <c r="R537">
        <v>100</v>
      </c>
      <c r="S537">
        <v>136</v>
      </c>
      <c r="T537">
        <v>300</v>
      </c>
      <c r="U537" s="16">
        <v>200</v>
      </c>
      <c r="V537">
        <v>128.5</v>
      </c>
      <c r="W537">
        <v>128.5</v>
      </c>
      <c r="X537">
        <v>128.5</v>
      </c>
    </row>
    <row r="538" spans="1:26">
      <c r="A538" t="s">
        <v>893</v>
      </c>
      <c r="C538">
        <v>52.9</v>
      </c>
      <c r="D538">
        <v>46</v>
      </c>
      <c r="E538">
        <v>39.1</v>
      </c>
      <c r="F538">
        <v>40.799999999999997</v>
      </c>
      <c r="G538" s="16">
        <v>4000</v>
      </c>
      <c r="H538">
        <v>45</v>
      </c>
      <c r="I538">
        <v>900</v>
      </c>
      <c r="J538">
        <v>46</v>
      </c>
      <c r="K538">
        <v>600</v>
      </c>
      <c r="L538">
        <v>49</v>
      </c>
      <c r="M538">
        <v>100</v>
      </c>
      <c r="N538">
        <v>3</v>
      </c>
      <c r="O538">
        <v>48.5</v>
      </c>
      <c r="P538" s="16">
        <v>1500</v>
      </c>
      <c r="Q538">
        <v>48.6</v>
      </c>
      <c r="R538" s="16">
        <v>300</v>
      </c>
      <c r="S538">
        <v>49</v>
      </c>
      <c r="T538" s="16">
        <v>200</v>
      </c>
      <c r="U538" s="16">
        <v>200</v>
      </c>
      <c r="V538">
        <v>47.4</v>
      </c>
      <c r="W538">
        <v>49</v>
      </c>
      <c r="X538">
        <v>47.4</v>
      </c>
      <c r="Y538">
        <v>200</v>
      </c>
    </row>
    <row r="539" spans="1:26">
      <c r="A539" t="s">
        <v>782</v>
      </c>
      <c r="C539">
        <v>11.15</v>
      </c>
      <c r="D539">
        <v>10.45</v>
      </c>
      <c r="E539">
        <v>9.7200000000000006</v>
      </c>
      <c r="F539">
        <v>9.9499999999999993</v>
      </c>
      <c r="G539" s="16">
        <v>1000</v>
      </c>
      <c r="H539">
        <v>9.9700000000000006</v>
      </c>
      <c r="I539" s="16">
        <v>60</v>
      </c>
      <c r="J539">
        <v>10.45</v>
      </c>
      <c r="K539" s="16">
        <v>880</v>
      </c>
      <c r="L539">
        <v>10.45</v>
      </c>
      <c r="M539">
        <v>20</v>
      </c>
      <c r="N539">
        <v>0</v>
      </c>
      <c r="O539">
        <v>11</v>
      </c>
      <c r="P539" s="16">
        <v>500</v>
      </c>
      <c r="Q539">
        <v>11.15</v>
      </c>
      <c r="R539" s="16">
        <v>40</v>
      </c>
      <c r="T539" s="16"/>
      <c r="U539" s="16">
        <v>120</v>
      </c>
      <c r="V539">
        <v>10.4</v>
      </c>
      <c r="W539">
        <v>10.45</v>
      </c>
      <c r="X539">
        <v>10.4</v>
      </c>
    </row>
    <row r="540" spans="1:26">
      <c r="A540" t="s">
        <v>108</v>
      </c>
      <c r="C540">
        <v>14.95</v>
      </c>
      <c r="D540">
        <v>14</v>
      </c>
      <c r="E540">
        <v>13.05</v>
      </c>
      <c r="F540">
        <v>13.05</v>
      </c>
      <c r="G540" s="16">
        <v>200</v>
      </c>
      <c r="H540">
        <v>13.1</v>
      </c>
      <c r="I540" s="16">
        <v>100</v>
      </c>
      <c r="J540">
        <v>13.55</v>
      </c>
      <c r="K540">
        <v>70</v>
      </c>
      <c r="L540">
        <v>14.05</v>
      </c>
      <c r="M540">
        <v>10</v>
      </c>
      <c r="N540">
        <v>0.05</v>
      </c>
      <c r="O540">
        <v>14</v>
      </c>
      <c r="P540" s="16">
        <v>1060</v>
      </c>
      <c r="Q540">
        <v>14.05</v>
      </c>
      <c r="R540" s="16">
        <v>17670</v>
      </c>
      <c r="S540">
        <v>14.1</v>
      </c>
      <c r="T540" s="16">
        <v>60</v>
      </c>
      <c r="U540" s="16">
        <v>110</v>
      </c>
      <c r="V540">
        <v>13.55</v>
      </c>
      <c r="W540">
        <v>14.05</v>
      </c>
      <c r="X540">
        <v>13.55</v>
      </c>
      <c r="Y540">
        <v>10</v>
      </c>
    </row>
    <row r="541" spans="1:26">
      <c r="A541" t="s">
        <v>247</v>
      </c>
      <c r="C541">
        <v>13.8</v>
      </c>
      <c r="D541">
        <v>12.6</v>
      </c>
      <c r="E541">
        <v>11.4</v>
      </c>
      <c r="H541">
        <v>12.5</v>
      </c>
      <c r="I541" s="16">
        <v>3000</v>
      </c>
      <c r="J541">
        <v>12.6</v>
      </c>
      <c r="K541" s="16">
        <v>2600</v>
      </c>
      <c r="L541">
        <v>12.6</v>
      </c>
      <c r="M541" s="16">
        <v>100</v>
      </c>
      <c r="N541">
        <v>0</v>
      </c>
      <c r="O541">
        <v>13.3</v>
      </c>
      <c r="P541" s="16">
        <v>100</v>
      </c>
      <c r="R541" s="16"/>
      <c r="T541" s="16"/>
      <c r="U541" s="16">
        <v>100</v>
      </c>
      <c r="V541">
        <v>12.6</v>
      </c>
      <c r="W541">
        <v>12.6</v>
      </c>
      <c r="X541">
        <v>12.6</v>
      </c>
    </row>
    <row r="542" spans="1:26">
      <c r="A542" t="s">
        <v>1579</v>
      </c>
      <c r="C542">
        <v>17.899999999999999</v>
      </c>
      <c r="D542">
        <v>15.6</v>
      </c>
      <c r="E542">
        <v>13.3</v>
      </c>
      <c r="F542">
        <v>14.5</v>
      </c>
      <c r="G542" s="16">
        <v>200</v>
      </c>
      <c r="H542">
        <v>14.6</v>
      </c>
      <c r="I542" s="16">
        <v>2700</v>
      </c>
      <c r="J542">
        <v>15</v>
      </c>
      <c r="K542" s="16">
        <v>5000</v>
      </c>
      <c r="L542">
        <v>17.399999999999999</v>
      </c>
      <c r="M542">
        <v>100</v>
      </c>
      <c r="N542">
        <v>1.8</v>
      </c>
      <c r="O542">
        <v>17.3</v>
      </c>
      <c r="P542" s="16">
        <v>12000</v>
      </c>
      <c r="Q542">
        <v>17.399999999999999</v>
      </c>
      <c r="R542" s="16">
        <v>10000</v>
      </c>
      <c r="S542">
        <v>17.5</v>
      </c>
      <c r="T542" s="16">
        <v>2500</v>
      </c>
      <c r="U542" s="16">
        <v>100</v>
      </c>
      <c r="V542">
        <v>17.399999999999999</v>
      </c>
      <c r="W542">
        <v>17.399999999999999</v>
      </c>
      <c r="X542">
        <v>17.399999999999999</v>
      </c>
      <c r="Y542" s="16"/>
    </row>
    <row r="543" spans="1:26">
      <c r="A543" t="s">
        <v>949</v>
      </c>
      <c r="C543">
        <v>7.4</v>
      </c>
      <c r="D543">
        <v>6.5</v>
      </c>
      <c r="E543">
        <v>5.6</v>
      </c>
      <c r="G543" s="16"/>
      <c r="H543">
        <v>5.7</v>
      </c>
      <c r="I543" s="16">
        <v>300</v>
      </c>
      <c r="J543">
        <v>6.3</v>
      </c>
      <c r="K543" s="16">
        <v>700</v>
      </c>
      <c r="L543">
        <v>6.8</v>
      </c>
      <c r="M543">
        <v>100</v>
      </c>
      <c r="N543">
        <v>0.3</v>
      </c>
      <c r="O543">
        <v>6.8</v>
      </c>
      <c r="P543" s="16">
        <v>1200</v>
      </c>
      <c r="Q543">
        <v>7.2</v>
      </c>
      <c r="R543" s="16">
        <v>700</v>
      </c>
      <c r="S543">
        <v>7.3</v>
      </c>
      <c r="T543" s="16">
        <v>100000</v>
      </c>
      <c r="U543" s="16">
        <v>100</v>
      </c>
      <c r="V543">
        <v>6.8</v>
      </c>
      <c r="W543">
        <v>6.8</v>
      </c>
      <c r="X543">
        <v>6.8</v>
      </c>
    </row>
    <row r="544" spans="1:26">
      <c r="A544" t="s">
        <v>1474</v>
      </c>
      <c r="C544">
        <v>19.7</v>
      </c>
      <c r="D544">
        <v>17.2</v>
      </c>
      <c r="E544">
        <v>14.7</v>
      </c>
      <c r="G544" s="16"/>
      <c r="H544">
        <v>14.7</v>
      </c>
      <c r="I544" s="16">
        <v>1000</v>
      </c>
      <c r="J544">
        <v>17.2</v>
      </c>
      <c r="K544" s="16">
        <v>500</v>
      </c>
      <c r="L544">
        <v>14.8</v>
      </c>
      <c r="M544">
        <v>100</v>
      </c>
      <c r="N544">
        <v>-2.4</v>
      </c>
      <c r="O544">
        <v>19.7</v>
      </c>
      <c r="P544" s="16">
        <v>100</v>
      </c>
      <c r="R544" s="16"/>
      <c r="T544" s="16"/>
      <c r="U544" s="16">
        <v>100</v>
      </c>
      <c r="V544">
        <v>14.8</v>
      </c>
      <c r="W544">
        <v>14.8</v>
      </c>
      <c r="X544">
        <v>14.8</v>
      </c>
      <c r="Z544">
        <v>100</v>
      </c>
    </row>
    <row r="545" spans="1:26">
      <c r="A545" t="s">
        <v>1592</v>
      </c>
      <c r="C545">
        <v>6.9</v>
      </c>
      <c r="D545">
        <v>6</v>
      </c>
      <c r="E545">
        <v>5.0999999999999996</v>
      </c>
      <c r="F545">
        <v>5.2</v>
      </c>
      <c r="G545" s="16">
        <v>300</v>
      </c>
      <c r="H545">
        <v>6</v>
      </c>
      <c r="I545" s="16">
        <v>21600</v>
      </c>
      <c r="J545">
        <v>6.1</v>
      </c>
      <c r="K545" s="16">
        <v>200</v>
      </c>
      <c r="L545">
        <v>6.9</v>
      </c>
      <c r="M545">
        <v>100</v>
      </c>
      <c r="N545">
        <v>0.9</v>
      </c>
      <c r="P545" s="16"/>
      <c r="R545" s="16"/>
      <c r="U545" s="16">
        <v>100</v>
      </c>
      <c r="V545">
        <v>6.9</v>
      </c>
      <c r="W545">
        <v>6.9</v>
      </c>
      <c r="X545">
        <v>6.9</v>
      </c>
    </row>
    <row r="546" spans="1:26">
      <c r="A546" t="s">
        <v>271</v>
      </c>
      <c r="C546">
        <v>6.6</v>
      </c>
      <c r="D546">
        <v>6</v>
      </c>
      <c r="E546">
        <v>5.4</v>
      </c>
      <c r="G546" s="16"/>
      <c r="H546">
        <v>5.4</v>
      </c>
      <c r="I546" s="16">
        <v>100</v>
      </c>
      <c r="J546">
        <v>5.7</v>
      </c>
      <c r="K546" s="16">
        <v>900</v>
      </c>
      <c r="L546">
        <v>5.7</v>
      </c>
      <c r="M546">
        <v>100</v>
      </c>
      <c r="N546">
        <v>-0.3</v>
      </c>
      <c r="O546">
        <v>6.6</v>
      </c>
      <c r="P546" s="16">
        <v>100</v>
      </c>
      <c r="R546" s="16"/>
      <c r="T546" s="16"/>
      <c r="U546" s="16">
        <v>100</v>
      </c>
      <c r="V546">
        <v>5.7</v>
      </c>
      <c r="W546">
        <v>5.7</v>
      </c>
      <c r="X546">
        <v>5.7</v>
      </c>
    </row>
    <row r="547" spans="1:26">
      <c r="A547" t="s">
        <v>961</v>
      </c>
      <c r="C547">
        <v>16.2</v>
      </c>
      <c r="D547">
        <v>14.8</v>
      </c>
      <c r="E547">
        <v>13.4</v>
      </c>
      <c r="F547">
        <v>14.5</v>
      </c>
      <c r="G547" s="16">
        <v>2000</v>
      </c>
      <c r="H547">
        <v>14.6</v>
      </c>
      <c r="I547" s="16">
        <v>2000</v>
      </c>
      <c r="J547">
        <v>14.7</v>
      </c>
      <c r="K547" s="16">
        <v>500</v>
      </c>
      <c r="L547">
        <v>15</v>
      </c>
      <c r="M547">
        <v>100</v>
      </c>
      <c r="N547">
        <v>0.2</v>
      </c>
      <c r="O547">
        <v>14.8</v>
      </c>
      <c r="P547" s="16">
        <v>500</v>
      </c>
      <c r="Q547">
        <v>14.9</v>
      </c>
      <c r="R547" s="16">
        <v>2500</v>
      </c>
      <c r="S547">
        <v>15</v>
      </c>
      <c r="T547" s="16">
        <v>2400</v>
      </c>
      <c r="U547" s="16">
        <v>100</v>
      </c>
      <c r="V547">
        <v>15</v>
      </c>
      <c r="W547">
        <v>15</v>
      </c>
      <c r="X547">
        <v>15</v>
      </c>
      <c r="Y547">
        <v>100</v>
      </c>
    </row>
    <row r="548" spans="1:26">
      <c r="A548" t="s">
        <v>1438</v>
      </c>
      <c r="C548">
        <v>3.8</v>
      </c>
      <c r="D548">
        <v>3.5</v>
      </c>
      <c r="E548">
        <v>3.2</v>
      </c>
      <c r="I548" s="16"/>
      <c r="J548">
        <v>3.2</v>
      </c>
      <c r="K548" s="16">
        <v>300</v>
      </c>
      <c r="L548">
        <v>3.6</v>
      </c>
      <c r="M548" s="16">
        <v>100</v>
      </c>
      <c r="N548">
        <v>0.1</v>
      </c>
      <c r="O548">
        <v>3.6</v>
      </c>
      <c r="P548" s="16">
        <v>2500</v>
      </c>
      <c r="Q548">
        <v>3.7</v>
      </c>
      <c r="R548" s="16">
        <v>7000</v>
      </c>
      <c r="S548">
        <v>3.8</v>
      </c>
      <c r="T548" s="16">
        <v>6700</v>
      </c>
      <c r="U548" s="16">
        <v>100</v>
      </c>
      <c r="V548">
        <v>3.6</v>
      </c>
      <c r="W548">
        <v>3.6</v>
      </c>
      <c r="X548">
        <v>3.6</v>
      </c>
    </row>
    <row r="549" spans="1:26">
      <c r="A549" t="s">
        <v>1244</v>
      </c>
      <c r="C549">
        <v>9.6999999999999993</v>
      </c>
      <c r="D549">
        <v>8.5</v>
      </c>
      <c r="E549">
        <v>7.3</v>
      </c>
      <c r="F549">
        <v>7.4</v>
      </c>
      <c r="G549" s="16">
        <v>200</v>
      </c>
      <c r="H549">
        <v>8</v>
      </c>
      <c r="I549" s="16">
        <v>1200</v>
      </c>
      <c r="J549">
        <v>8.1</v>
      </c>
      <c r="K549" s="16">
        <v>1100</v>
      </c>
      <c r="L549">
        <v>8.5</v>
      </c>
      <c r="M549">
        <v>100</v>
      </c>
      <c r="N549">
        <v>0</v>
      </c>
      <c r="O549">
        <v>9.6</v>
      </c>
      <c r="P549" s="16">
        <v>200</v>
      </c>
      <c r="R549" s="16"/>
      <c r="T549" s="16"/>
      <c r="U549" s="16">
        <v>100</v>
      </c>
      <c r="V549">
        <v>8.5</v>
      </c>
      <c r="W549">
        <v>8.5</v>
      </c>
      <c r="X549">
        <v>8.5</v>
      </c>
    </row>
    <row r="550" spans="1:26">
      <c r="A550" t="s">
        <v>1543</v>
      </c>
      <c r="C550">
        <v>33.5</v>
      </c>
      <c r="D550">
        <v>30.5</v>
      </c>
      <c r="E550">
        <v>27.5</v>
      </c>
      <c r="F550">
        <v>30.2</v>
      </c>
      <c r="G550" s="16">
        <v>500</v>
      </c>
      <c r="H550">
        <v>30.3</v>
      </c>
      <c r="I550" s="16">
        <v>100</v>
      </c>
      <c r="J550">
        <v>30.4</v>
      </c>
      <c r="K550" s="16">
        <v>100</v>
      </c>
      <c r="L550">
        <v>30.8</v>
      </c>
      <c r="M550">
        <v>100</v>
      </c>
      <c r="N550">
        <v>0.3</v>
      </c>
      <c r="O550">
        <v>30.8</v>
      </c>
      <c r="P550">
        <v>400</v>
      </c>
      <c r="Q550">
        <v>30.9</v>
      </c>
      <c r="R550" s="16">
        <v>500</v>
      </c>
      <c r="S550">
        <v>31</v>
      </c>
      <c r="T550" s="16">
        <v>1400</v>
      </c>
      <c r="U550" s="16">
        <v>100</v>
      </c>
      <c r="V550">
        <v>30.8</v>
      </c>
      <c r="W550">
        <v>30.8</v>
      </c>
      <c r="X550">
        <v>30.8</v>
      </c>
    </row>
    <row r="551" spans="1:26">
      <c r="A551" t="s">
        <v>1371</v>
      </c>
      <c r="C551">
        <v>7.7</v>
      </c>
      <c r="D551">
        <v>6.7</v>
      </c>
      <c r="E551">
        <v>5.7</v>
      </c>
      <c r="F551">
        <v>6.4</v>
      </c>
      <c r="G551" s="16">
        <v>2000</v>
      </c>
      <c r="H551">
        <v>6.5</v>
      </c>
      <c r="I551" s="16">
        <v>10600</v>
      </c>
      <c r="J551">
        <v>6.6</v>
      </c>
      <c r="K551" s="16">
        <v>16600</v>
      </c>
      <c r="L551">
        <v>6.7</v>
      </c>
      <c r="M551">
        <v>100</v>
      </c>
      <c r="N551">
        <v>0</v>
      </c>
      <c r="O551">
        <v>6.7</v>
      </c>
      <c r="P551" s="16">
        <v>9800</v>
      </c>
      <c r="Q551">
        <v>6.8</v>
      </c>
      <c r="R551" s="16">
        <v>20700</v>
      </c>
      <c r="S551">
        <v>6.9</v>
      </c>
      <c r="T551" s="16">
        <v>20200</v>
      </c>
      <c r="U551" s="16">
        <v>100</v>
      </c>
      <c r="V551">
        <v>6.7</v>
      </c>
      <c r="W551">
        <v>6.7</v>
      </c>
      <c r="X551">
        <v>6.7</v>
      </c>
    </row>
    <row r="552" spans="1:26">
      <c r="A552" t="s">
        <v>1578</v>
      </c>
      <c r="C552">
        <v>77.2</v>
      </c>
      <c r="D552">
        <v>67.2</v>
      </c>
      <c r="E552">
        <v>57.2</v>
      </c>
      <c r="G552" s="16"/>
      <c r="H552">
        <v>57.3</v>
      </c>
      <c r="I552" s="16">
        <v>300</v>
      </c>
      <c r="J552">
        <v>58</v>
      </c>
      <c r="K552" s="16">
        <v>500</v>
      </c>
      <c r="L552">
        <v>69.5</v>
      </c>
      <c r="M552">
        <v>100</v>
      </c>
      <c r="N552">
        <v>2.2999999999999998</v>
      </c>
      <c r="O552">
        <v>67.5</v>
      </c>
      <c r="P552" s="16">
        <v>500</v>
      </c>
      <c r="Q552">
        <v>68</v>
      </c>
      <c r="R552" s="16">
        <v>200</v>
      </c>
      <c r="S552">
        <v>69</v>
      </c>
      <c r="T552" s="16">
        <v>300</v>
      </c>
      <c r="U552" s="16">
        <v>100</v>
      </c>
      <c r="V552">
        <v>69.5</v>
      </c>
      <c r="W552">
        <v>69.5</v>
      </c>
      <c r="X552">
        <v>69.5</v>
      </c>
    </row>
    <row r="553" spans="1:26">
      <c r="A553" t="s">
        <v>1276</v>
      </c>
      <c r="C553">
        <v>10.3</v>
      </c>
      <c r="D553">
        <v>9</v>
      </c>
      <c r="E553">
        <v>7.7</v>
      </c>
      <c r="G553" s="16"/>
      <c r="I553" s="16"/>
      <c r="L553">
        <v>10.3</v>
      </c>
      <c r="M553">
        <v>100</v>
      </c>
      <c r="N553">
        <v>1.3</v>
      </c>
      <c r="P553" s="16"/>
      <c r="R553" s="16"/>
      <c r="T553" s="16"/>
      <c r="U553" s="16">
        <v>100</v>
      </c>
      <c r="V553">
        <v>10.3</v>
      </c>
      <c r="W553">
        <v>10.3</v>
      </c>
      <c r="X553">
        <v>10.3</v>
      </c>
    </row>
    <row r="554" spans="1:26">
      <c r="A554" t="s">
        <v>1222</v>
      </c>
      <c r="C554">
        <v>59.8</v>
      </c>
      <c r="D554">
        <v>52</v>
      </c>
      <c r="E554">
        <v>44.2</v>
      </c>
      <c r="F554">
        <v>50.2</v>
      </c>
      <c r="G554" s="16">
        <v>2000</v>
      </c>
      <c r="H554">
        <v>50.3</v>
      </c>
      <c r="I554" s="16">
        <v>900</v>
      </c>
      <c r="J554">
        <v>51</v>
      </c>
      <c r="K554" s="16">
        <v>600</v>
      </c>
      <c r="L554">
        <v>56</v>
      </c>
      <c r="M554">
        <v>100</v>
      </c>
      <c r="N554">
        <v>4</v>
      </c>
      <c r="O554">
        <v>53.5</v>
      </c>
      <c r="P554" s="16">
        <v>400</v>
      </c>
      <c r="Q554">
        <v>55</v>
      </c>
      <c r="R554" s="16">
        <v>100</v>
      </c>
      <c r="S554">
        <v>55.5</v>
      </c>
      <c r="T554" s="16">
        <v>200</v>
      </c>
      <c r="U554" s="16">
        <v>100</v>
      </c>
      <c r="V554">
        <v>56</v>
      </c>
      <c r="W554">
        <v>56</v>
      </c>
      <c r="X554">
        <v>56</v>
      </c>
    </row>
    <row r="555" spans="1:26">
      <c r="A555" t="s">
        <v>321</v>
      </c>
      <c r="C555">
        <v>53.3</v>
      </c>
      <c r="D555">
        <v>48.5</v>
      </c>
      <c r="E555">
        <v>43.7</v>
      </c>
      <c r="G555" s="16"/>
      <c r="K555" s="16"/>
      <c r="L555">
        <v>50.4</v>
      </c>
      <c r="M555" s="16">
        <v>100</v>
      </c>
      <c r="N555">
        <v>1.9</v>
      </c>
      <c r="O555">
        <v>49.5</v>
      </c>
      <c r="P555" s="16">
        <v>100</v>
      </c>
      <c r="Q555">
        <v>50</v>
      </c>
      <c r="R555" s="16">
        <v>400</v>
      </c>
      <c r="S555">
        <v>50.3</v>
      </c>
      <c r="T555" s="16">
        <v>200</v>
      </c>
      <c r="U555" s="16">
        <v>100</v>
      </c>
      <c r="V555">
        <v>50.4</v>
      </c>
      <c r="W555">
        <v>50.4</v>
      </c>
      <c r="X555">
        <v>50.4</v>
      </c>
      <c r="Y555">
        <v>100</v>
      </c>
      <c r="Z555">
        <v>100</v>
      </c>
    </row>
    <row r="556" spans="1:26">
      <c r="A556" t="s">
        <v>1008</v>
      </c>
      <c r="C556">
        <v>13.4</v>
      </c>
      <c r="D556">
        <v>11.7</v>
      </c>
      <c r="E556">
        <v>10</v>
      </c>
      <c r="F556">
        <v>10.199999999999999</v>
      </c>
      <c r="G556" s="16">
        <v>100</v>
      </c>
      <c r="H556">
        <v>10.3</v>
      </c>
      <c r="I556" s="16">
        <v>100</v>
      </c>
      <c r="J556">
        <v>11</v>
      </c>
      <c r="K556" s="16">
        <v>300</v>
      </c>
      <c r="L556">
        <v>10.199999999999999</v>
      </c>
      <c r="M556">
        <v>100</v>
      </c>
      <c r="N556">
        <v>-1.5</v>
      </c>
      <c r="O556">
        <v>12.5</v>
      </c>
      <c r="P556" s="16">
        <v>200</v>
      </c>
      <c r="R556" s="16"/>
      <c r="T556" s="16"/>
      <c r="U556" s="16">
        <v>100</v>
      </c>
      <c r="V556">
        <v>10.199999999999999</v>
      </c>
      <c r="W556">
        <v>10.199999999999999</v>
      </c>
      <c r="X556">
        <v>10.199999999999999</v>
      </c>
      <c r="Z556">
        <v>100</v>
      </c>
    </row>
    <row r="557" spans="1:26">
      <c r="A557" t="s">
        <v>1446</v>
      </c>
      <c r="C557">
        <v>27</v>
      </c>
      <c r="D557">
        <v>23.5</v>
      </c>
      <c r="E557">
        <v>20</v>
      </c>
      <c r="F557">
        <v>23.5</v>
      </c>
      <c r="G557" s="16">
        <v>8700</v>
      </c>
      <c r="H557">
        <v>23.6</v>
      </c>
      <c r="I557" s="16">
        <v>1000</v>
      </c>
      <c r="J557">
        <v>23.7</v>
      </c>
      <c r="K557" s="16">
        <v>3000</v>
      </c>
      <c r="L557">
        <v>25.5</v>
      </c>
      <c r="M557">
        <v>100</v>
      </c>
      <c r="N557">
        <v>2</v>
      </c>
      <c r="O557">
        <v>25.5</v>
      </c>
      <c r="P557" s="16">
        <v>1900</v>
      </c>
      <c r="Q557">
        <v>25.9</v>
      </c>
      <c r="R557" s="16">
        <v>300</v>
      </c>
      <c r="S557">
        <v>26</v>
      </c>
      <c r="T557" s="16">
        <v>2900</v>
      </c>
      <c r="U557" s="16">
        <v>100</v>
      </c>
      <c r="V557">
        <v>25.5</v>
      </c>
      <c r="W557">
        <v>25.5</v>
      </c>
      <c r="X557">
        <v>25.5</v>
      </c>
    </row>
    <row r="558" spans="1:26">
      <c r="A558" t="s">
        <v>1238</v>
      </c>
      <c r="C558">
        <v>15.9</v>
      </c>
      <c r="D558">
        <v>13.9</v>
      </c>
      <c r="E558">
        <v>11.9</v>
      </c>
      <c r="F558">
        <v>12.2</v>
      </c>
      <c r="G558" s="16">
        <v>100</v>
      </c>
      <c r="H558">
        <v>13.5</v>
      </c>
      <c r="I558" s="16">
        <v>1500</v>
      </c>
      <c r="J558">
        <v>14</v>
      </c>
      <c r="K558" s="16">
        <v>100</v>
      </c>
      <c r="L558">
        <v>12.2</v>
      </c>
      <c r="M558">
        <v>100</v>
      </c>
      <c r="N558">
        <v>-1.7</v>
      </c>
      <c r="O558">
        <v>15.5</v>
      </c>
      <c r="P558" s="16">
        <v>100</v>
      </c>
      <c r="Q558">
        <v>15.9</v>
      </c>
      <c r="R558" s="16">
        <v>500</v>
      </c>
      <c r="T558" s="16"/>
      <c r="U558" s="16">
        <v>100</v>
      </c>
      <c r="V558">
        <v>12.2</v>
      </c>
      <c r="W558">
        <v>12.2</v>
      </c>
      <c r="X558">
        <v>12.2</v>
      </c>
    </row>
    <row r="559" spans="1:26">
      <c r="A559" t="s">
        <v>853</v>
      </c>
      <c r="C559">
        <v>9</v>
      </c>
      <c r="D559">
        <v>7.9</v>
      </c>
      <c r="E559">
        <v>6.8</v>
      </c>
      <c r="G559" s="16"/>
      <c r="H559">
        <v>7.5</v>
      </c>
      <c r="I559" s="16">
        <v>5000</v>
      </c>
      <c r="J559">
        <v>7.6</v>
      </c>
      <c r="K559" s="16">
        <v>2000</v>
      </c>
      <c r="L559">
        <v>9</v>
      </c>
      <c r="M559">
        <v>100</v>
      </c>
      <c r="N559">
        <v>1.1000000000000001</v>
      </c>
      <c r="O559">
        <v>8.3000000000000007</v>
      </c>
      <c r="P559" s="16">
        <v>5000</v>
      </c>
      <c r="Q559">
        <v>9</v>
      </c>
      <c r="R559" s="16">
        <v>1700</v>
      </c>
      <c r="T559" s="16"/>
      <c r="U559" s="16">
        <v>100</v>
      </c>
      <c r="V559">
        <v>9</v>
      </c>
      <c r="W559">
        <v>9</v>
      </c>
      <c r="X559">
        <v>9</v>
      </c>
    </row>
    <row r="560" spans="1:26">
      <c r="A560" t="s">
        <v>1471</v>
      </c>
      <c r="C560">
        <v>11.2</v>
      </c>
      <c r="D560">
        <v>9.8000000000000007</v>
      </c>
      <c r="E560">
        <v>8.4</v>
      </c>
      <c r="F560">
        <v>9.4</v>
      </c>
      <c r="G560" s="16">
        <v>10600</v>
      </c>
      <c r="H560">
        <v>9.5</v>
      </c>
      <c r="I560">
        <v>400</v>
      </c>
      <c r="J560">
        <v>9.6</v>
      </c>
      <c r="K560" s="16">
        <v>1200</v>
      </c>
      <c r="L560">
        <v>9.6</v>
      </c>
      <c r="M560">
        <v>100</v>
      </c>
      <c r="N560">
        <v>-0.2</v>
      </c>
      <c r="O560">
        <v>10.6</v>
      </c>
      <c r="P560" s="16">
        <v>200</v>
      </c>
      <c r="Q560">
        <v>10.7</v>
      </c>
      <c r="R560">
        <v>300</v>
      </c>
      <c r="S560">
        <v>10.8</v>
      </c>
      <c r="T560">
        <v>400</v>
      </c>
      <c r="U560" s="16">
        <v>100</v>
      </c>
      <c r="V560">
        <v>9.6</v>
      </c>
      <c r="W560">
        <v>9.6</v>
      </c>
      <c r="X560">
        <v>9.6</v>
      </c>
    </row>
    <row r="561" spans="1:26">
      <c r="A561" t="s">
        <v>1154</v>
      </c>
      <c r="C561">
        <v>11</v>
      </c>
      <c r="D561">
        <v>9.6</v>
      </c>
      <c r="E561">
        <v>8.1999999999999993</v>
      </c>
      <c r="G561" s="16"/>
      <c r="H561">
        <v>9.5</v>
      </c>
      <c r="I561" s="16">
        <v>1000</v>
      </c>
      <c r="J561">
        <v>9.6999999999999993</v>
      </c>
      <c r="K561" s="16">
        <v>6000</v>
      </c>
      <c r="L561">
        <v>10.3</v>
      </c>
      <c r="M561">
        <v>100</v>
      </c>
      <c r="N561">
        <v>0.7</v>
      </c>
      <c r="O561">
        <v>10.3</v>
      </c>
      <c r="P561" s="16">
        <v>5800</v>
      </c>
      <c r="Q561">
        <v>10.5</v>
      </c>
      <c r="R561" s="16">
        <v>8100</v>
      </c>
      <c r="S561">
        <v>11</v>
      </c>
      <c r="T561" s="16">
        <v>1000</v>
      </c>
      <c r="U561" s="16">
        <v>100</v>
      </c>
      <c r="V561">
        <v>10.3</v>
      </c>
      <c r="W561">
        <v>10.3</v>
      </c>
      <c r="X561">
        <v>10.3</v>
      </c>
    </row>
    <row r="562" spans="1:26">
      <c r="A562" t="s">
        <v>1018</v>
      </c>
      <c r="C562">
        <v>12.7</v>
      </c>
      <c r="D562">
        <v>11.1</v>
      </c>
      <c r="E562">
        <v>9.5</v>
      </c>
      <c r="F562">
        <v>9.6</v>
      </c>
      <c r="G562" s="16">
        <v>2000</v>
      </c>
      <c r="H562">
        <v>9.6999999999999993</v>
      </c>
      <c r="I562" s="16">
        <v>1100</v>
      </c>
      <c r="J562">
        <v>9.8000000000000007</v>
      </c>
      <c r="K562" s="16">
        <v>1000</v>
      </c>
      <c r="L562">
        <v>9.6999999999999993</v>
      </c>
      <c r="M562">
        <v>100</v>
      </c>
      <c r="N562">
        <v>-1.4</v>
      </c>
      <c r="P562" s="16"/>
      <c r="R562" s="16"/>
      <c r="T562" s="16"/>
      <c r="U562" s="16">
        <v>100</v>
      </c>
      <c r="V562">
        <v>9.6999999999999993</v>
      </c>
      <c r="W562">
        <v>9.6999999999999993</v>
      </c>
      <c r="X562">
        <v>9.6999999999999993</v>
      </c>
      <c r="Z562">
        <v>100</v>
      </c>
    </row>
    <row r="563" spans="1:26">
      <c r="A563" t="s">
        <v>807</v>
      </c>
      <c r="C563">
        <v>12.7</v>
      </c>
      <c r="D563">
        <v>11.6</v>
      </c>
      <c r="E563">
        <v>10.5</v>
      </c>
      <c r="G563" s="16"/>
      <c r="I563" s="16"/>
      <c r="K563" s="16"/>
      <c r="L563">
        <v>11.6</v>
      </c>
      <c r="M563">
        <v>100</v>
      </c>
      <c r="N563">
        <v>0</v>
      </c>
      <c r="O563">
        <v>11.6</v>
      </c>
      <c r="P563" s="16">
        <v>1900</v>
      </c>
      <c r="Q563">
        <v>11.7</v>
      </c>
      <c r="R563" s="16">
        <v>1000</v>
      </c>
      <c r="S563">
        <v>11.8</v>
      </c>
      <c r="T563" s="16">
        <v>1000</v>
      </c>
      <c r="U563" s="16">
        <v>100</v>
      </c>
      <c r="V563">
        <v>11.6</v>
      </c>
      <c r="W563">
        <v>11.6</v>
      </c>
      <c r="X563">
        <v>11.6</v>
      </c>
    </row>
    <row r="564" spans="1:26">
      <c r="A564" t="s">
        <v>126</v>
      </c>
      <c r="C564">
        <v>17.600000000000001</v>
      </c>
      <c r="D564">
        <v>16.45</v>
      </c>
      <c r="E564">
        <v>15.3</v>
      </c>
      <c r="G564" s="16"/>
      <c r="I564" s="16"/>
      <c r="J564">
        <v>15.3</v>
      </c>
      <c r="K564" s="16">
        <v>20</v>
      </c>
      <c r="L564">
        <v>16.2</v>
      </c>
      <c r="M564">
        <v>100</v>
      </c>
      <c r="N564">
        <v>-0.25</v>
      </c>
      <c r="O564">
        <v>16.05</v>
      </c>
      <c r="P564" s="16">
        <v>3200</v>
      </c>
      <c r="Q564">
        <v>16.399999999999999</v>
      </c>
      <c r="R564" s="16">
        <v>12300</v>
      </c>
      <c r="S564">
        <v>16.45</v>
      </c>
      <c r="T564" s="16">
        <v>40</v>
      </c>
      <c r="U564" s="16">
        <v>100</v>
      </c>
      <c r="V564">
        <v>16.2</v>
      </c>
      <c r="W564">
        <v>16.2</v>
      </c>
      <c r="X564">
        <v>16.2</v>
      </c>
    </row>
    <row r="565" spans="1:26">
      <c r="A565" t="s">
        <v>1026</v>
      </c>
      <c r="C565">
        <v>14.1</v>
      </c>
      <c r="D565">
        <v>12.3</v>
      </c>
      <c r="E565">
        <v>10.5</v>
      </c>
      <c r="F565">
        <v>10.8</v>
      </c>
      <c r="G565" s="16">
        <v>200</v>
      </c>
      <c r="H565">
        <v>10.9</v>
      </c>
      <c r="I565" s="16">
        <v>200</v>
      </c>
      <c r="J565">
        <v>11</v>
      </c>
      <c r="K565" s="16">
        <v>200</v>
      </c>
      <c r="L565">
        <v>10.9</v>
      </c>
      <c r="M565">
        <v>100</v>
      </c>
      <c r="N565">
        <v>-1.4</v>
      </c>
      <c r="O565">
        <v>13.9</v>
      </c>
      <c r="P565" s="16">
        <v>100</v>
      </c>
      <c r="R565" s="16"/>
      <c r="T565" s="16"/>
      <c r="U565" s="16">
        <v>100</v>
      </c>
      <c r="V565">
        <v>10.9</v>
      </c>
      <c r="W565">
        <v>10.9</v>
      </c>
      <c r="X565">
        <v>10.9</v>
      </c>
    </row>
    <row r="566" spans="1:26">
      <c r="A566" t="s">
        <v>1618</v>
      </c>
      <c r="C566">
        <v>18.2</v>
      </c>
      <c r="D566">
        <v>15.9</v>
      </c>
      <c r="E566">
        <v>13.6</v>
      </c>
      <c r="F566">
        <v>13.7</v>
      </c>
      <c r="G566">
        <v>100</v>
      </c>
      <c r="H566">
        <v>15</v>
      </c>
      <c r="I566" s="16">
        <v>1500</v>
      </c>
      <c r="J566">
        <v>15.3</v>
      </c>
      <c r="K566" s="16">
        <v>400</v>
      </c>
      <c r="L566">
        <v>16.100000000000001</v>
      </c>
      <c r="M566">
        <v>100</v>
      </c>
      <c r="N566">
        <v>0.2</v>
      </c>
      <c r="O566">
        <v>16</v>
      </c>
      <c r="P566" s="16">
        <v>300</v>
      </c>
      <c r="Q566">
        <v>16.100000000000001</v>
      </c>
      <c r="R566" s="16">
        <v>400</v>
      </c>
      <c r="S566">
        <v>16.3</v>
      </c>
      <c r="T566" s="16">
        <v>1400</v>
      </c>
      <c r="U566" s="16">
        <v>100</v>
      </c>
      <c r="V566">
        <v>16.100000000000001</v>
      </c>
      <c r="W566">
        <v>16.100000000000001</v>
      </c>
      <c r="X566">
        <v>16.100000000000001</v>
      </c>
    </row>
    <row r="567" spans="1:26">
      <c r="A567" t="s">
        <v>346</v>
      </c>
      <c r="C567">
        <v>15.6</v>
      </c>
      <c r="D567">
        <v>14.2</v>
      </c>
      <c r="E567">
        <v>12.8</v>
      </c>
      <c r="F567">
        <v>12.8</v>
      </c>
      <c r="G567" s="16">
        <v>7000</v>
      </c>
      <c r="H567">
        <v>12.9</v>
      </c>
      <c r="I567" s="16">
        <v>3300</v>
      </c>
      <c r="J567">
        <v>13</v>
      </c>
      <c r="K567" s="16">
        <v>400</v>
      </c>
      <c r="L567">
        <v>14.4</v>
      </c>
      <c r="M567">
        <v>100</v>
      </c>
      <c r="N567">
        <v>0.2</v>
      </c>
      <c r="O567">
        <v>14.3</v>
      </c>
      <c r="P567" s="16">
        <v>1500</v>
      </c>
      <c r="Q567">
        <v>14.4</v>
      </c>
      <c r="R567" s="16">
        <v>2600</v>
      </c>
      <c r="S567">
        <v>14.5</v>
      </c>
      <c r="T567" s="16">
        <v>6500</v>
      </c>
      <c r="U567" s="16">
        <v>100</v>
      </c>
      <c r="V567">
        <v>14.4</v>
      </c>
      <c r="W567">
        <v>14.4</v>
      </c>
      <c r="X567">
        <v>14.4</v>
      </c>
    </row>
    <row r="568" spans="1:26">
      <c r="A568" t="s">
        <v>1419</v>
      </c>
      <c r="C568">
        <v>21.8</v>
      </c>
      <c r="D568">
        <v>19</v>
      </c>
      <c r="E568">
        <v>16.2</v>
      </c>
      <c r="F568">
        <v>16.5</v>
      </c>
      <c r="G568" s="16">
        <v>100</v>
      </c>
      <c r="H568">
        <v>16.600000000000001</v>
      </c>
      <c r="I568" s="16">
        <v>100</v>
      </c>
      <c r="J568">
        <v>17.8</v>
      </c>
      <c r="K568" s="16">
        <v>100</v>
      </c>
      <c r="L568">
        <v>16.600000000000001</v>
      </c>
      <c r="M568">
        <v>100</v>
      </c>
      <c r="N568">
        <v>-2.4</v>
      </c>
      <c r="O568">
        <v>18.899999999999999</v>
      </c>
      <c r="P568" s="16">
        <v>600</v>
      </c>
      <c r="Q568">
        <v>19.100000000000001</v>
      </c>
      <c r="R568" s="16">
        <v>300</v>
      </c>
      <c r="S568">
        <v>19.8</v>
      </c>
      <c r="T568" s="16">
        <v>500</v>
      </c>
      <c r="U568" s="16">
        <v>100</v>
      </c>
      <c r="V568">
        <v>16.600000000000001</v>
      </c>
      <c r="W568">
        <v>16.600000000000001</v>
      </c>
      <c r="X568">
        <v>16.600000000000001</v>
      </c>
      <c r="Z568">
        <v>100</v>
      </c>
    </row>
    <row r="569" spans="1:26">
      <c r="A569" t="s">
        <v>1410</v>
      </c>
      <c r="C569">
        <v>12.1</v>
      </c>
      <c r="D569">
        <v>10.6</v>
      </c>
      <c r="E569">
        <v>9.1</v>
      </c>
      <c r="G569" s="16"/>
      <c r="H569">
        <v>9.1999999999999993</v>
      </c>
      <c r="I569" s="16">
        <v>200</v>
      </c>
      <c r="J569">
        <v>10</v>
      </c>
      <c r="K569" s="16">
        <v>200</v>
      </c>
      <c r="L569">
        <v>11</v>
      </c>
      <c r="M569">
        <v>100</v>
      </c>
      <c r="N569">
        <v>0.4</v>
      </c>
      <c r="O569">
        <v>10.9</v>
      </c>
      <c r="P569" s="16">
        <v>500</v>
      </c>
      <c r="Q569">
        <v>11</v>
      </c>
      <c r="R569" s="16">
        <v>14800</v>
      </c>
      <c r="S569">
        <v>11.3</v>
      </c>
      <c r="T569" s="16">
        <v>1000</v>
      </c>
      <c r="U569">
        <v>100</v>
      </c>
      <c r="V569">
        <v>11</v>
      </c>
      <c r="W569">
        <v>11</v>
      </c>
      <c r="X569">
        <v>11</v>
      </c>
    </row>
    <row r="570" spans="1:26">
      <c r="A570" t="s">
        <v>374</v>
      </c>
      <c r="C570">
        <v>8.3000000000000007</v>
      </c>
      <c r="D570">
        <v>7.6</v>
      </c>
      <c r="E570">
        <v>6.9</v>
      </c>
      <c r="F570">
        <v>6.9</v>
      </c>
      <c r="G570" s="16">
        <v>200</v>
      </c>
      <c r="H570">
        <v>7</v>
      </c>
      <c r="I570" s="16">
        <v>200</v>
      </c>
      <c r="J570">
        <v>7.1</v>
      </c>
      <c r="K570" s="16">
        <v>1000</v>
      </c>
      <c r="L570">
        <v>7.5</v>
      </c>
      <c r="M570">
        <v>100</v>
      </c>
      <c r="N570">
        <v>-0.1</v>
      </c>
      <c r="O570">
        <v>7.6</v>
      </c>
      <c r="P570" s="16">
        <v>1400</v>
      </c>
      <c r="Q570">
        <v>7.8</v>
      </c>
      <c r="R570" s="16">
        <v>400</v>
      </c>
      <c r="S570">
        <v>7.9</v>
      </c>
      <c r="T570" s="16">
        <v>90000</v>
      </c>
      <c r="U570">
        <v>100</v>
      </c>
      <c r="V570">
        <v>7.5</v>
      </c>
      <c r="W570">
        <v>7.5</v>
      </c>
      <c r="X570">
        <v>7.5</v>
      </c>
    </row>
    <row r="571" spans="1:26">
      <c r="A571" t="s">
        <v>1047</v>
      </c>
      <c r="C571">
        <v>13.2</v>
      </c>
      <c r="D571">
        <v>11.5</v>
      </c>
      <c r="E571">
        <v>9.8000000000000007</v>
      </c>
      <c r="G571" s="16"/>
      <c r="I571" s="16"/>
      <c r="J571">
        <v>11.6</v>
      </c>
      <c r="K571">
        <v>300</v>
      </c>
      <c r="L571">
        <v>13.2</v>
      </c>
      <c r="M571">
        <v>100</v>
      </c>
      <c r="N571">
        <v>1.7</v>
      </c>
      <c r="P571" s="16"/>
      <c r="R571" s="16"/>
      <c r="T571" s="16"/>
      <c r="U571">
        <v>100</v>
      </c>
      <c r="V571">
        <v>13.2</v>
      </c>
      <c r="W571">
        <v>13.2</v>
      </c>
      <c r="X571">
        <v>13.2</v>
      </c>
    </row>
    <row r="572" spans="1:26">
      <c r="A572" t="s">
        <v>1450</v>
      </c>
      <c r="C572" s="30">
        <v>11.9</v>
      </c>
      <c r="D572">
        <v>10.4</v>
      </c>
      <c r="E572">
        <v>8.9</v>
      </c>
      <c r="G572" s="16"/>
      <c r="I572" s="16"/>
      <c r="J572">
        <v>10</v>
      </c>
      <c r="K572" s="16">
        <v>18600</v>
      </c>
      <c r="L572">
        <v>10</v>
      </c>
      <c r="M572">
        <v>100</v>
      </c>
      <c r="N572">
        <v>-0.4</v>
      </c>
      <c r="O572">
        <v>10.3</v>
      </c>
      <c r="P572" s="16">
        <v>100</v>
      </c>
      <c r="Q572">
        <v>10.4</v>
      </c>
      <c r="R572" s="16">
        <v>20100</v>
      </c>
      <c r="S572">
        <v>10.9</v>
      </c>
      <c r="T572" s="16">
        <v>6000</v>
      </c>
      <c r="U572">
        <v>100</v>
      </c>
      <c r="V572">
        <v>10</v>
      </c>
      <c r="W572">
        <v>10</v>
      </c>
      <c r="X572">
        <v>10</v>
      </c>
    </row>
    <row r="573" spans="1:26">
      <c r="A573" t="s">
        <v>572</v>
      </c>
      <c r="C573">
        <v>9</v>
      </c>
      <c r="D573">
        <v>8.1999999999999993</v>
      </c>
      <c r="E573">
        <v>7.4</v>
      </c>
      <c r="G573" s="16"/>
      <c r="H573">
        <v>7.5</v>
      </c>
      <c r="I573" s="16">
        <v>200</v>
      </c>
      <c r="J573">
        <v>7.8</v>
      </c>
      <c r="K573" s="16">
        <v>100</v>
      </c>
      <c r="L573">
        <v>9</v>
      </c>
      <c r="M573">
        <v>100</v>
      </c>
      <c r="N573">
        <v>0.8</v>
      </c>
      <c r="P573" s="16"/>
      <c r="R573" s="16"/>
      <c r="T573" s="16"/>
      <c r="U573">
        <v>100</v>
      </c>
      <c r="V573">
        <v>9</v>
      </c>
      <c r="W573">
        <v>9</v>
      </c>
      <c r="X573">
        <v>9</v>
      </c>
    </row>
    <row r="574" spans="1:26">
      <c r="A574" t="s">
        <v>392</v>
      </c>
      <c r="C574">
        <v>11.4</v>
      </c>
      <c r="D574">
        <v>10.4</v>
      </c>
      <c r="E574">
        <v>9.4</v>
      </c>
      <c r="G574" s="16"/>
      <c r="H574">
        <v>9.4</v>
      </c>
      <c r="I574">
        <v>300</v>
      </c>
      <c r="J574">
        <v>9.5</v>
      </c>
      <c r="K574" s="16">
        <v>100</v>
      </c>
      <c r="L574">
        <v>10.9</v>
      </c>
      <c r="M574">
        <v>100</v>
      </c>
      <c r="N574">
        <v>0.5</v>
      </c>
      <c r="O574">
        <v>11</v>
      </c>
      <c r="P574" s="16">
        <v>1000</v>
      </c>
      <c r="Q574">
        <v>11.2</v>
      </c>
      <c r="R574" s="16">
        <v>1200</v>
      </c>
      <c r="S574">
        <v>11.3</v>
      </c>
      <c r="T574" s="16">
        <v>400</v>
      </c>
      <c r="U574">
        <v>100</v>
      </c>
      <c r="V574">
        <v>10.9</v>
      </c>
      <c r="W574">
        <v>10.9</v>
      </c>
      <c r="X574">
        <v>10.9</v>
      </c>
      <c r="Y574">
        <v>100</v>
      </c>
    </row>
    <row r="575" spans="1:26">
      <c r="A575" t="s">
        <v>1237</v>
      </c>
      <c r="C575">
        <v>16.7</v>
      </c>
      <c r="D575">
        <v>14.6</v>
      </c>
      <c r="E575">
        <v>12.5</v>
      </c>
      <c r="G575" s="16"/>
      <c r="I575" s="16"/>
      <c r="K575" s="16"/>
      <c r="L575">
        <v>14.6</v>
      </c>
      <c r="M575">
        <v>100</v>
      </c>
      <c r="N575">
        <v>0</v>
      </c>
      <c r="P575" s="16"/>
      <c r="R575" s="16"/>
      <c r="T575" s="16"/>
      <c r="U575">
        <v>100</v>
      </c>
      <c r="V575">
        <v>14.6</v>
      </c>
      <c r="W575">
        <v>14.6</v>
      </c>
      <c r="X575">
        <v>14.6</v>
      </c>
    </row>
    <row r="576" spans="1:26">
      <c r="A576" t="s">
        <v>397</v>
      </c>
      <c r="C576">
        <v>10</v>
      </c>
      <c r="D576">
        <v>9.1</v>
      </c>
      <c r="E576">
        <v>8.1999999999999993</v>
      </c>
      <c r="G576" s="16"/>
      <c r="I576" s="16"/>
      <c r="K576" s="16"/>
      <c r="L576">
        <v>8.1999999999999993</v>
      </c>
      <c r="M576">
        <v>100</v>
      </c>
      <c r="N576">
        <v>-0.9</v>
      </c>
      <c r="O576">
        <v>8.1999999999999993</v>
      </c>
      <c r="P576" s="16">
        <v>10100</v>
      </c>
      <c r="Q576">
        <v>8.3000000000000007</v>
      </c>
      <c r="R576" s="16">
        <v>100</v>
      </c>
      <c r="S576">
        <v>8.4</v>
      </c>
      <c r="T576" s="16">
        <v>100</v>
      </c>
      <c r="U576">
        <v>100</v>
      </c>
      <c r="V576">
        <v>8.1999999999999993</v>
      </c>
      <c r="W576">
        <v>8.1999999999999993</v>
      </c>
      <c r="X576">
        <v>8.1999999999999993</v>
      </c>
    </row>
    <row r="577" spans="1:26">
      <c r="A577" t="s">
        <v>163</v>
      </c>
      <c r="C577">
        <v>42.45</v>
      </c>
      <c r="D577">
        <v>39.700000000000003</v>
      </c>
      <c r="E577">
        <v>36.950000000000003</v>
      </c>
      <c r="F577">
        <v>37.950000000000003</v>
      </c>
      <c r="G577" s="16">
        <v>100</v>
      </c>
      <c r="H577">
        <v>38</v>
      </c>
      <c r="I577" s="16">
        <v>10</v>
      </c>
      <c r="J577">
        <v>39.5</v>
      </c>
      <c r="K577">
        <v>500</v>
      </c>
      <c r="L577">
        <v>39.700000000000003</v>
      </c>
      <c r="M577">
        <v>90</v>
      </c>
      <c r="N577">
        <v>0</v>
      </c>
      <c r="O577">
        <v>39.700000000000003</v>
      </c>
      <c r="P577" s="16">
        <v>3200</v>
      </c>
      <c r="Q577">
        <v>39.799999999999997</v>
      </c>
      <c r="R577" s="16">
        <v>2000</v>
      </c>
      <c r="S577">
        <v>39.9</v>
      </c>
      <c r="T577" s="16">
        <v>5500</v>
      </c>
      <c r="U577">
        <v>100</v>
      </c>
      <c r="V577">
        <v>39.700000000000003</v>
      </c>
      <c r="W577">
        <v>39.700000000000003</v>
      </c>
      <c r="X577">
        <v>39.700000000000003</v>
      </c>
      <c r="Z577">
        <v>100</v>
      </c>
    </row>
    <row r="578" spans="1:26">
      <c r="A578" t="s">
        <v>918</v>
      </c>
      <c r="C578">
        <v>5</v>
      </c>
      <c r="D578">
        <v>4.4000000000000004</v>
      </c>
      <c r="E578">
        <v>3.8</v>
      </c>
      <c r="F578">
        <v>4.3</v>
      </c>
      <c r="G578" s="16">
        <v>800</v>
      </c>
      <c r="H578">
        <v>4.4000000000000004</v>
      </c>
      <c r="I578" s="16">
        <v>3000</v>
      </c>
      <c r="J578">
        <v>4.5</v>
      </c>
      <c r="K578" s="16">
        <v>1000</v>
      </c>
      <c r="L578">
        <v>5</v>
      </c>
      <c r="M578">
        <v>100</v>
      </c>
      <c r="N578">
        <v>0.6</v>
      </c>
      <c r="O578">
        <v>5</v>
      </c>
      <c r="P578" s="16">
        <v>100</v>
      </c>
      <c r="R578" s="16"/>
      <c r="T578" s="16"/>
      <c r="U578">
        <v>100</v>
      </c>
      <c r="V578">
        <v>5</v>
      </c>
      <c r="W578">
        <v>5</v>
      </c>
      <c r="X578">
        <v>5</v>
      </c>
    </row>
    <row r="579" spans="1:26">
      <c r="A579" t="s">
        <v>414</v>
      </c>
      <c r="C579">
        <v>14.3</v>
      </c>
      <c r="D579">
        <v>13</v>
      </c>
      <c r="E579">
        <v>11.7</v>
      </c>
      <c r="F579">
        <v>11.7</v>
      </c>
      <c r="G579" s="16">
        <v>100</v>
      </c>
      <c r="H579">
        <v>13.3</v>
      </c>
      <c r="I579" s="16">
        <v>2200</v>
      </c>
      <c r="J579">
        <v>13.4</v>
      </c>
      <c r="K579" s="16">
        <v>10000</v>
      </c>
      <c r="L579">
        <v>14</v>
      </c>
      <c r="M579">
        <v>100</v>
      </c>
      <c r="N579">
        <v>1</v>
      </c>
      <c r="O579">
        <v>14</v>
      </c>
      <c r="P579" s="16">
        <v>11600</v>
      </c>
      <c r="Q579">
        <v>14.1</v>
      </c>
      <c r="R579" s="16">
        <v>500</v>
      </c>
      <c r="S579">
        <v>14.2</v>
      </c>
      <c r="T579" s="16">
        <v>10500</v>
      </c>
      <c r="U579">
        <v>100</v>
      </c>
      <c r="V579">
        <v>14</v>
      </c>
      <c r="W579">
        <v>14</v>
      </c>
      <c r="X579">
        <v>14</v>
      </c>
    </row>
    <row r="580" spans="1:26">
      <c r="A580" t="s">
        <v>1249</v>
      </c>
      <c r="C580">
        <v>21.7</v>
      </c>
      <c r="D580">
        <v>18.899999999999999</v>
      </c>
      <c r="E580">
        <v>16.100000000000001</v>
      </c>
      <c r="F580">
        <v>16.100000000000001</v>
      </c>
      <c r="G580" s="16">
        <v>1100</v>
      </c>
      <c r="H580">
        <v>16.5</v>
      </c>
      <c r="I580" s="16">
        <v>100</v>
      </c>
      <c r="J580">
        <v>16.7</v>
      </c>
      <c r="K580" s="16">
        <v>100</v>
      </c>
      <c r="L580">
        <v>16.3</v>
      </c>
      <c r="M580">
        <v>100</v>
      </c>
      <c r="N580">
        <v>-2.6</v>
      </c>
      <c r="O580">
        <v>21.7</v>
      </c>
      <c r="P580" s="16">
        <v>400</v>
      </c>
      <c r="R580" s="16"/>
      <c r="U580">
        <v>100</v>
      </c>
      <c r="V580">
        <v>16.3</v>
      </c>
      <c r="W580">
        <v>16.3</v>
      </c>
      <c r="X580">
        <v>16.3</v>
      </c>
      <c r="Z580">
        <v>100</v>
      </c>
    </row>
    <row r="581" spans="1:26">
      <c r="A581" t="s">
        <v>1217</v>
      </c>
      <c r="C581">
        <v>16.600000000000001</v>
      </c>
      <c r="D581">
        <v>14.5</v>
      </c>
      <c r="E581">
        <v>12.4</v>
      </c>
      <c r="G581" s="16"/>
      <c r="I581" s="16"/>
      <c r="J581">
        <v>12.5</v>
      </c>
      <c r="K581" s="16">
        <v>100</v>
      </c>
      <c r="L581">
        <v>14.5</v>
      </c>
      <c r="M581">
        <v>100</v>
      </c>
      <c r="N581">
        <v>0</v>
      </c>
      <c r="O581">
        <v>15</v>
      </c>
      <c r="P581" s="16">
        <v>1800</v>
      </c>
      <c r="Q581">
        <v>16.5</v>
      </c>
      <c r="R581" s="16">
        <v>1300</v>
      </c>
      <c r="S581">
        <v>16.600000000000001</v>
      </c>
      <c r="T581" s="16">
        <v>2900</v>
      </c>
      <c r="U581">
        <v>100</v>
      </c>
      <c r="V581">
        <v>14.5</v>
      </c>
      <c r="W581">
        <v>14.5</v>
      </c>
      <c r="X581">
        <v>14.5</v>
      </c>
    </row>
    <row r="582" spans="1:26">
      <c r="A582" t="s">
        <v>179</v>
      </c>
      <c r="C582">
        <v>14.75</v>
      </c>
      <c r="D582">
        <v>13.8</v>
      </c>
      <c r="E582">
        <v>12.85</v>
      </c>
      <c r="G582" s="16"/>
      <c r="H582">
        <v>12.85</v>
      </c>
      <c r="I582" s="16">
        <v>100</v>
      </c>
      <c r="J582">
        <v>13</v>
      </c>
      <c r="K582" s="16">
        <v>10</v>
      </c>
      <c r="L582">
        <v>13.2</v>
      </c>
      <c r="M582">
        <v>100</v>
      </c>
      <c r="N582">
        <v>-0.6</v>
      </c>
      <c r="O582">
        <v>13.2</v>
      </c>
      <c r="P582" s="16">
        <v>5890</v>
      </c>
      <c r="Q582">
        <v>13.6</v>
      </c>
      <c r="R582" s="16">
        <v>1000</v>
      </c>
      <c r="S582">
        <v>13.75</v>
      </c>
      <c r="T582" s="16">
        <v>750</v>
      </c>
      <c r="U582">
        <v>100</v>
      </c>
      <c r="V582">
        <v>13.2</v>
      </c>
      <c r="W582">
        <v>13.2</v>
      </c>
      <c r="X582">
        <v>13.2</v>
      </c>
    </row>
    <row r="583" spans="1:26">
      <c r="A583" t="s">
        <v>452</v>
      </c>
      <c r="C583" s="30">
        <v>11.3</v>
      </c>
      <c r="D583">
        <v>10.3</v>
      </c>
      <c r="E583">
        <v>9.3000000000000007</v>
      </c>
      <c r="F583">
        <v>9.4</v>
      </c>
      <c r="G583" s="16">
        <v>100</v>
      </c>
      <c r="H583">
        <v>9.5</v>
      </c>
      <c r="I583" s="16">
        <v>1000</v>
      </c>
      <c r="J583">
        <v>9.6</v>
      </c>
      <c r="K583" s="16">
        <v>100</v>
      </c>
      <c r="L583">
        <v>9.4</v>
      </c>
      <c r="M583">
        <v>100</v>
      </c>
      <c r="N583">
        <v>-0.9</v>
      </c>
      <c r="O583">
        <v>10.199999999999999</v>
      </c>
      <c r="P583" s="16">
        <v>100</v>
      </c>
      <c r="Q583">
        <v>10.5</v>
      </c>
      <c r="R583" s="16">
        <v>300</v>
      </c>
      <c r="S583">
        <v>10.6</v>
      </c>
      <c r="T583" s="16">
        <v>300</v>
      </c>
      <c r="U583">
        <v>100</v>
      </c>
      <c r="V583">
        <v>9.4</v>
      </c>
      <c r="W583">
        <v>9.4</v>
      </c>
      <c r="X583">
        <v>9.4</v>
      </c>
      <c r="Z583">
        <v>100</v>
      </c>
    </row>
    <row r="584" spans="1:26">
      <c r="A584" t="s">
        <v>467</v>
      </c>
      <c r="C584">
        <v>29.1</v>
      </c>
      <c r="D584">
        <v>26.5</v>
      </c>
      <c r="E584">
        <v>23.9</v>
      </c>
      <c r="G584" s="16"/>
      <c r="I584" s="16"/>
      <c r="K584" s="16"/>
      <c r="L584">
        <v>29</v>
      </c>
      <c r="M584">
        <v>100</v>
      </c>
      <c r="N584">
        <v>2.5</v>
      </c>
      <c r="O584">
        <v>29</v>
      </c>
      <c r="P584" s="16">
        <v>100</v>
      </c>
      <c r="R584" s="16"/>
      <c r="T584" s="16"/>
      <c r="U584">
        <v>100</v>
      </c>
      <c r="V584">
        <v>29</v>
      </c>
      <c r="W584">
        <v>29</v>
      </c>
      <c r="X584">
        <v>29</v>
      </c>
      <c r="Y584">
        <v>100</v>
      </c>
    </row>
    <row r="585" spans="1:26">
      <c r="A585" t="s">
        <v>196</v>
      </c>
      <c r="C585">
        <v>49</v>
      </c>
      <c r="D585">
        <v>45.8</v>
      </c>
      <c r="E585">
        <v>42.6</v>
      </c>
      <c r="F585">
        <v>44.5</v>
      </c>
      <c r="G585" s="16">
        <v>1500</v>
      </c>
      <c r="H585">
        <v>44.6</v>
      </c>
      <c r="I585">
        <v>100</v>
      </c>
      <c r="J585">
        <v>45.4</v>
      </c>
      <c r="K585" s="16">
        <v>120</v>
      </c>
      <c r="L585">
        <v>45.4</v>
      </c>
      <c r="M585">
        <v>100</v>
      </c>
      <c r="N585">
        <v>-0.4</v>
      </c>
      <c r="O585">
        <v>45.7</v>
      </c>
      <c r="P585">
        <v>60</v>
      </c>
      <c r="Q585">
        <v>46</v>
      </c>
      <c r="R585" s="16">
        <v>5570</v>
      </c>
      <c r="S585">
        <v>46.05</v>
      </c>
      <c r="T585" s="16">
        <v>5000</v>
      </c>
      <c r="U585">
        <v>100</v>
      </c>
      <c r="V585">
        <v>45.4</v>
      </c>
      <c r="W585">
        <v>45.4</v>
      </c>
      <c r="X585">
        <v>45.4</v>
      </c>
    </row>
    <row r="586" spans="1:26">
      <c r="A586" t="s">
        <v>1205</v>
      </c>
      <c r="C586">
        <v>9.3000000000000007</v>
      </c>
      <c r="D586">
        <v>8.1</v>
      </c>
      <c r="E586">
        <v>6.9</v>
      </c>
      <c r="F586">
        <v>7.5</v>
      </c>
      <c r="G586" s="16">
        <v>1000</v>
      </c>
      <c r="H586">
        <v>7.6</v>
      </c>
      <c r="I586" s="16">
        <v>5500</v>
      </c>
      <c r="J586">
        <v>7.7</v>
      </c>
      <c r="K586" s="16">
        <v>600</v>
      </c>
      <c r="L586">
        <v>7.7</v>
      </c>
      <c r="M586">
        <v>100</v>
      </c>
      <c r="N586">
        <v>-0.4</v>
      </c>
      <c r="O586">
        <v>8.1999999999999993</v>
      </c>
      <c r="P586" s="16">
        <v>300</v>
      </c>
      <c r="Q586">
        <v>8.3000000000000007</v>
      </c>
      <c r="R586" s="16">
        <v>200</v>
      </c>
      <c r="S586">
        <v>8.4</v>
      </c>
      <c r="T586">
        <v>100</v>
      </c>
      <c r="U586">
        <v>100</v>
      </c>
      <c r="V586">
        <v>7.7</v>
      </c>
      <c r="W586">
        <v>7.7</v>
      </c>
      <c r="X586">
        <v>7.7</v>
      </c>
    </row>
    <row r="587" spans="1:26">
      <c r="A587" t="s">
        <v>1363</v>
      </c>
      <c r="C587">
        <v>6.7</v>
      </c>
      <c r="D587">
        <v>5.9</v>
      </c>
      <c r="E587">
        <v>5.0999999999999996</v>
      </c>
      <c r="F587">
        <v>5.6</v>
      </c>
      <c r="G587" s="16">
        <v>500</v>
      </c>
      <c r="H587">
        <v>5.8</v>
      </c>
      <c r="I587">
        <v>500</v>
      </c>
      <c r="J587">
        <v>6</v>
      </c>
      <c r="K587" s="16">
        <v>2900</v>
      </c>
      <c r="L587">
        <v>6</v>
      </c>
      <c r="M587">
        <v>100</v>
      </c>
      <c r="N587">
        <v>0.1</v>
      </c>
      <c r="O587">
        <v>6.1</v>
      </c>
      <c r="P587" s="16">
        <v>2600</v>
      </c>
      <c r="R587" s="16"/>
      <c r="T587" s="16"/>
      <c r="U587">
        <v>100</v>
      </c>
      <c r="V587">
        <v>6</v>
      </c>
      <c r="W587">
        <v>6</v>
      </c>
      <c r="X587">
        <v>6</v>
      </c>
    </row>
    <row r="588" spans="1:26">
      <c r="A588" t="s">
        <v>1111</v>
      </c>
      <c r="C588">
        <v>27.3</v>
      </c>
      <c r="D588">
        <v>23.8</v>
      </c>
      <c r="E588">
        <v>20.3</v>
      </c>
      <c r="G588" s="16"/>
      <c r="I588" s="16"/>
      <c r="K588" s="16"/>
      <c r="L588">
        <v>20.3</v>
      </c>
      <c r="M588">
        <v>100</v>
      </c>
      <c r="N588">
        <v>-3.5</v>
      </c>
      <c r="P588" s="16"/>
      <c r="R588" s="16"/>
      <c r="T588" s="16"/>
      <c r="U588">
        <v>100</v>
      </c>
      <c r="V588">
        <v>20.3</v>
      </c>
      <c r="W588">
        <v>20.3</v>
      </c>
      <c r="X588">
        <v>20.3</v>
      </c>
    </row>
    <row r="589" spans="1:26">
      <c r="A589" t="s">
        <v>491</v>
      </c>
      <c r="C589">
        <v>9.5</v>
      </c>
      <c r="D589">
        <v>8.6999999999999993</v>
      </c>
      <c r="E589">
        <v>7.9</v>
      </c>
      <c r="F589">
        <v>8</v>
      </c>
      <c r="G589" s="16">
        <v>2000</v>
      </c>
      <c r="H589">
        <v>8.1</v>
      </c>
      <c r="I589" s="16">
        <v>2000</v>
      </c>
      <c r="J589">
        <v>8.5</v>
      </c>
      <c r="K589" s="16">
        <v>300</v>
      </c>
      <c r="L589">
        <v>8.5</v>
      </c>
      <c r="M589">
        <v>100</v>
      </c>
      <c r="N589">
        <v>-0.2</v>
      </c>
      <c r="O589">
        <v>9.5</v>
      </c>
      <c r="P589" s="16">
        <v>4500</v>
      </c>
      <c r="R589" s="16"/>
      <c r="U589">
        <v>100</v>
      </c>
      <c r="V589">
        <v>8.5</v>
      </c>
      <c r="W589">
        <v>8.5</v>
      </c>
      <c r="X589">
        <v>8.5</v>
      </c>
    </row>
    <row r="590" spans="1:26">
      <c r="A590" t="s">
        <v>1460</v>
      </c>
      <c r="C590">
        <v>78.3</v>
      </c>
      <c r="D590">
        <v>68.099999999999994</v>
      </c>
      <c r="E590">
        <v>57.9</v>
      </c>
      <c r="F590">
        <v>57.9</v>
      </c>
      <c r="G590" s="16">
        <v>500</v>
      </c>
      <c r="H590">
        <v>66.099999999999994</v>
      </c>
      <c r="I590" s="16">
        <v>100</v>
      </c>
      <c r="J590">
        <v>66.2</v>
      </c>
      <c r="K590" s="16">
        <v>100</v>
      </c>
      <c r="L590">
        <v>74.900000000000006</v>
      </c>
      <c r="M590">
        <v>100</v>
      </c>
      <c r="N590">
        <v>6.8</v>
      </c>
      <c r="O590">
        <v>77.7</v>
      </c>
      <c r="P590">
        <v>200</v>
      </c>
      <c r="Q590">
        <v>78.3</v>
      </c>
      <c r="R590" s="16">
        <v>300</v>
      </c>
      <c r="U590">
        <v>100</v>
      </c>
      <c r="V590">
        <v>74.900000000000006</v>
      </c>
      <c r="W590">
        <v>74.900000000000006</v>
      </c>
      <c r="X590">
        <v>74.900000000000006</v>
      </c>
    </row>
    <row r="591" spans="1:26">
      <c r="A591" t="s">
        <v>502</v>
      </c>
      <c r="C591">
        <v>16.5</v>
      </c>
      <c r="D591">
        <v>14.4</v>
      </c>
      <c r="E591">
        <v>12.3</v>
      </c>
      <c r="G591" s="16"/>
      <c r="I591" s="16"/>
      <c r="L591">
        <v>16.5</v>
      </c>
      <c r="M591">
        <v>100</v>
      </c>
      <c r="N591">
        <v>2.1</v>
      </c>
      <c r="P591" s="16"/>
      <c r="R591" s="16"/>
      <c r="T591" s="16"/>
      <c r="U591">
        <v>100</v>
      </c>
      <c r="V591">
        <v>16.5</v>
      </c>
      <c r="W591">
        <v>16.5</v>
      </c>
      <c r="X591">
        <v>16.5</v>
      </c>
    </row>
    <row r="592" spans="1:26">
      <c r="A592" t="s">
        <v>503</v>
      </c>
      <c r="C592">
        <v>15.4</v>
      </c>
      <c r="D592">
        <v>14</v>
      </c>
      <c r="E592">
        <v>12.6</v>
      </c>
      <c r="G592" s="16"/>
      <c r="I592" s="16"/>
      <c r="K592" s="16"/>
      <c r="L592">
        <v>14.6</v>
      </c>
      <c r="M592">
        <v>100</v>
      </c>
      <c r="N592">
        <v>0.6</v>
      </c>
      <c r="O592">
        <v>14.4</v>
      </c>
      <c r="P592" s="16">
        <v>300</v>
      </c>
      <c r="Q592">
        <v>14.5</v>
      </c>
      <c r="R592" s="16">
        <v>1900</v>
      </c>
      <c r="S592">
        <v>14.6</v>
      </c>
      <c r="T592" s="16">
        <v>9600</v>
      </c>
      <c r="U592">
        <v>100</v>
      </c>
      <c r="V592">
        <v>14.6</v>
      </c>
      <c r="W592">
        <v>14.6</v>
      </c>
      <c r="X592">
        <v>14.6</v>
      </c>
    </row>
    <row r="593" spans="1:26">
      <c r="A593" t="s">
        <v>523</v>
      </c>
      <c r="C593">
        <v>39.6</v>
      </c>
      <c r="D593">
        <v>36</v>
      </c>
      <c r="E593">
        <v>32.4</v>
      </c>
      <c r="F593">
        <v>34.1</v>
      </c>
      <c r="G593" s="16">
        <v>100</v>
      </c>
      <c r="H593">
        <v>34.200000000000003</v>
      </c>
      <c r="I593" s="16">
        <v>100</v>
      </c>
      <c r="J593">
        <v>34.299999999999997</v>
      </c>
      <c r="K593" s="16">
        <v>100</v>
      </c>
      <c r="L593">
        <v>34</v>
      </c>
      <c r="M593">
        <v>100</v>
      </c>
      <c r="N593">
        <v>-2</v>
      </c>
      <c r="O593">
        <v>36.9</v>
      </c>
      <c r="P593" s="16">
        <v>400</v>
      </c>
      <c r="Q593">
        <v>37</v>
      </c>
      <c r="R593" s="16">
        <v>10000</v>
      </c>
      <c r="T593" s="16"/>
      <c r="U593">
        <v>100</v>
      </c>
      <c r="V593">
        <v>34</v>
      </c>
      <c r="W593">
        <v>34</v>
      </c>
      <c r="X593">
        <v>34</v>
      </c>
    </row>
    <row r="594" spans="1:26">
      <c r="A594" t="s">
        <v>936</v>
      </c>
      <c r="C594">
        <v>6.3</v>
      </c>
      <c r="D594">
        <v>5.5</v>
      </c>
      <c r="E594">
        <v>4.7</v>
      </c>
      <c r="F594">
        <v>5.3</v>
      </c>
      <c r="G594" s="16">
        <v>1000</v>
      </c>
      <c r="H594">
        <v>5.4</v>
      </c>
      <c r="I594" s="16">
        <v>2000</v>
      </c>
      <c r="J594">
        <v>5.6</v>
      </c>
      <c r="K594" s="16">
        <v>5000</v>
      </c>
      <c r="L594">
        <v>5.5</v>
      </c>
      <c r="M594">
        <v>100</v>
      </c>
      <c r="N594">
        <v>0</v>
      </c>
      <c r="O594">
        <v>5.9</v>
      </c>
      <c r="P594" s="16">
        <v>2800</v>
      </c>
      <c r="Q594">
        <v>6</v>
      </c>
      <c r="R594" s="16">
        <v>5700</v>
      </c>
      <c r="S594">
        <v>6.1</v>
      </c>
      <c r="T594" s="16">
        <v>2000</v>
      </c>
      <c r="U594">
        <v>100</v>
      </c>
      <c r="V594">
        <v>5.5</v>
      </c>
      <c r="W594">
        <v>5.5</v>
      </c>
      <c r="X594">
        <v>5.5</v>
      </c>
    </row>
    <row r="595" spans="1:26">
      <c r="A595" t="s">
        <v>528</v>
      </c>
      <c r="C595">
        <v>39.1</v>
      </c>
      <c r="D595">
        <v>35.6</v>
      </c>
      <c r="E595">
        <v>32.1</v>
      </c>
      <c r="F595">
        <v>34.5</v>
      </c>
      <c r="G595">
        <v>300</v>
      </c>
      <c r="H595">
        <v>34.6</v>
      </c>
      <c r="I595" s="16">
        <v>100</v>
      </c>
      <c r="J595">
        <v>35</v>
      </c>
      <c r="K595" s="16">
        <v>600</v>
      </c>
      <c r="L595">
        <v>35.9</v>
      </c>
      <c r="M595">
        <v>100</v>
      </c>
      <c r="N595">
        <v>0.3</v>
      </c>
      <c r="O595">
        <v>35.6</v>
      </c>
      <c r="P595" s="16">
        <v>500</v>
      </c>
      <c r="Q595">
        <v>35.700000000000003</v>
      </c>
      <c r="R595" s="16">
        <v>100</v>
      </c>
      <c r="S595">
        <v>35.9</v>
      </c>
      <c r="T595" s="16">
        <v>200</v>
      </c>
      <c r="U595">
        <v>100</v>
      </c>
      <c r="V595">
        <v>35.9</v>
      </c>
      <c r="W595">
        <v>35.9</v>
      </c>
      <c r="X595">
        <v>35.9</v>
      </c>
    </row>
    <row r="596" spans="1:26">
      <c r="A596" t="s">
        <v>232</v>
      </c>
      <c r="C596">
        <v>1.6</v>
      </c>
      <c r="D596">
        <v>1.4</v>
      </c>
      <c r="E596">
        <v>1.2</v>
      </c>
      <c r="H596">
        <v>1.2</v>
      </c>
      <c r="I596" s="16">
        <v>5000</v>
      </c>
      <c r="J596">
        <v>1.3</v>
      </c>
      <c r="K596" s="16">
        <v>1000</v>
      </c>
      <c r="L596">
        <v>1.5</v>
      </c>
      <c r="M596">
        <v>100</v>
      </c>
      <c r="N596">
        <v>0.1</v>
      </c>
      <c r="O596">
        <v>1.5</v>
      </c>
      <c r="P596" s="16">
        <v>12000</v>
      </c>
      <c r="Q596">
        <v>1.6</v>
      </c>
      <c r="R596" s="16">
        <v>400</v>
      </c>
      <c r="T596" s="16"/>
      <c r="U596">
        <v>100</v>
      </c>
      <c r="V596">
        <v>1.5</v>
      </c>
      <c r="W596">
        <v>1.5</v>
      </c>
      <c r="X596">
        <v>1.5</v>
      </c>
    </row>
    <row r="597" spans="1:26">
      <c r="A597" t="s">
        <v>856</v>
      </c>
      <c r="C597" s="30">
        <v>19.3</v>
      </c>
      <c r="D597">
        <v>16.8</v>
      </c>
      <c r="E597">
        <v>14.3</v>
      </c>
      <c r="H597">
        <v>14.3</v>
      </c>
      <c r="I597">
        <v>500</v>
      </c>
      <c r="J597">
        <v>14.5</v>
      </c>
      <c r="K597" s="16">
        <v>600</v>
      </c>
      <c r="L597">
        <v>17.399999999999999</v>
      </c>
      <c r="M597">
        <v>100</v>
      </c>
      <c r="N597">
        <v>0.6</v>
      </c>
      <c r="O597">
        <v>17.399999999999999</v>
      </c>
      <c r="P597" s="16">
        <v>200</v>
      </c>
      <c r="Q597">
        <v>17.5</v>
      </c>
      <c r="R597" s="16">
        <v>1000</v>
      </c>
      <c r="S597">
        <v>18</v>
      </c>
      <c r="T597" s="16">
        <v>2500</v>
      </c>
      <c r="U597">
        <v>100</v>
      </c>
      <c r="V597">
        <v>17.399999999999999</v>
      </c>
      <c r="W597">
        <v>17.399999999999999</v>
      </c>
      <c r="X597">
        <v>17.399999999999999</v>
      </c>
    </row>
    <row r="598" spans="1:26">
      <c r="A598" t="s">
        <v>937</v>
      </c>
      <c r="C598">
        <v>5.9</v>
      </c>
      <c r="D598">
        <v>5.2</v>
      </c>
      <c r="E598">
        <v>4.5</v>
      </c>
      <c r="F598">
        <v>4.7</v>
      </c>
      <c r="G598">
        <v>100</v>
      </c>
      <c r="H598">
        <v>5</v>
      </c>
      <c r="I598" s="16">
        <v>7000</v>
      </c>
      <c r="J598">
        <v>5.0999999999999996</v>
      </c>
      <c r="K598" s="16">
        <v>3000</v>
      </c>
      <c r="L598">
        <v>5.3</v>
      </c>
      <c r="M598">
        <v>100</v>
      </c>
      <c r="N598">
        <v>0.1</v>
      </c>
      <c r="O598">
        <v>5.3</v>
      </c>
      <c r="P598" s="16">
        <v>11000</v>
      </c>
      <c r="Q598">
        <v>5.5</v>
      </c>
      <c r="R598" s="16">
        <v>17600</v>
      </c>
      <c r="S598">
        <v>5.6</v>
      </c>
      <c r="T598" s="16">
        <v>28000</v>
      </c>
      <c r="U598">
        <v>100</v>
      </c>
      <c r="V598">
        <v>5.3</v>
      </c>
      <c r="W598">
        <v>5.3</v>
      </c>
      <c r="X598">
        <v>5.3</v>
      </c>
    </row>
    <row r="599" spans="1:26">
      <c r="A599" t="s">
        <v>817</v>
      </c>
      <c r="C599">
        <v>20</v>
      </c>
      <c r="D599">
        <v>18.2</v>
      </c>
      <c r="E599">
        <v>16.399999999999999</v>
      </c>
      <c r="G599" s="16"/>
      <c r="H599">
        <v>16.7</v>
      </c>
      <c r="I599" s="16">
        <v>1000</v>
      </c>
      <c r="J599">
        <v>16.8</v>
      </c>
      <c r="K599">
        <v>300</v>
      </c>
      <c r="L599">
        <v>19</v>
      </c>
      <c r="M599">
        <v>100</v>
      </c>
      <c r="N599">
        <v>0.8</v>
      </c>
      <c r="O599">
        <v>19</v>
      </c>
      <c r="P599" s="16">
        <v>300</v>
      </c>
      <c r="Q599">
        <v>20</v>
      </c>
      <c r="R599" s="16">
        <v>4000</v>
      </c>
      <c r="T599" s="16"/>
      <c r="U599">
        <v>100</v>
      </c>
      <c r="V599">
        <v>19</v>
      </c>
      <c r="W599">
        <v>19</v>
      </c>
      <c r="X599">
        <v>19</v>
      </c>
    </row>
    <row r="600" spans="1:26">
      <c r="A600" t="s">
        <v>535</v>
      </c>
      <c r="C600">
        <v>16.899999999999999</v>
      </c>
      <c r="D600">
        <v>15.4</v>
      </c>
      <c r="E600">
        <v>13.9</v>
      </c>
      <c r="G600" s="16"/>
      <c r="H600">
        <v>13.9</v>
      </c>
      <c r="I600" s="16">
        <v>1000</v>
      </c>
      <c r="J600">
        <v>14</v>
      </c>
      <c r="K600" s="16">
        <v>100</v>
      </c>
      <c r="L600">
        <v>14</v>
      </c>
      <c r="M600">
        <v>100</v>
      </c>
      <c r="N600">
        <v>-1.4</v>
      </c>
      <c r="O600">
        <v>16.5</v>
      </c>
      <c r="P600" s="16">
        <v>1300</v>
      </c>
      <c r="Q600">
        <v>16.899999999999999</v>
      </c>
      <c r="R600" s="16">
        <v>1000</v>
      </c>
      <c r="T600" s="16"/>
      <c r="U600">
        <v>100</v>
      </c>
      <c r="V600">
        <v>14</v>
      </c>
      <c r="W600">
        <v>14</v>
      </c>
      <c r="X600">
        <v>14</v>
      </c>
      <c r="Z600">
        <v>100</v>
      </c>
    </row>
    <row r="601" spans="1:26">
      <c r="A601" t="s">
        <v>1510</v>
      </c>
      <c r="C601">
        <v>5.7</v>
      </c>
      <c r="D601">
        <v>5</v>
      </c>
      <c r="E601">
        <v>4.3</v>
      </c>
      <c r="G601" s="16"/>
      <c r="I601" s="16"/>
      <c r="K601" s="16"/>
      <c r="L601">
        <v>5.7</v>
      </c>
      <c r="M601">
        <v>100</v>
      </c>
      <c r="N601">
        <v>0.7</v>
      </c>
      <c r="O601">
        <v>5.7</v>
      </c>
      <c r="P601" s="16">
        <v>10400</v>
      </c>
      <c r="R601" s="16"/>
      <c r="T601" s="16"/>
      <c r="U601">
        <v>100</v>
      </c>
      <c r="V601">
        <v>5.7</v>
      </c>
      <c r="W601">
        <v>5.7</v>
      </c>
      <c r="X601">
        <v>5.7</v>
      </c>
    </row>
    <row r="602" spans="1:26">
      <c r="A602" t="s">
        <v>1622</v>
      </c>
      <c r="C602">
        <v>982.7</v>
      </c>
      <c r="D602">
        <v>918.5</v>
      </c>
      <c r="E602">
        <v>854.3</v>
      </c>
      <c r="F602">
        <v>923</v>
      </c>
      <c r="G602" s="16">
        <v>1</v>
      </c>
      <c r="H602">
        <v>923.1</v>
      </c>
      <c r="I602">
        <v>2</v>
      </c>
      <c r="J602">
        <v>924.1</v>
      </c>
      <c r="K602" s="16">
        <v>1</v>
      </c>
      <c r="L602">
        <v>926</v>
      </c>
      <c r="M602">
        <v>3</v>
      </c>
      <c r="N602">
        <v>7.5</v>
      </c>
      <c r="O602">
        <v>929</v>
      </c>
      <c r="P602" s="16">
        <v>3</v>
      </c>
      <c r="Q602">
        <v>930</v>
      </c>
      <c r="R602" s="16">
        <v>3</v>
      </c>
      <c r="S602">
        <v>932.6</v>
      </c>
      <c r="T602" s="16">
        <v>1</v>
      </c>
      <c r="U602">
        <v>98</v>
      </c>
      <c r="V602">
        <v>918.5</v>
      </c>
      <c r="W602">
        <v>926</v>
      </c>
      <c r="X602">
        <v>917.5</v>
      </c>
    </row>
    <row r="603" spans="1:26">
      <c r="A603" t="s">
        <v>732</v>
      </c>
      <c r="C603">
        <v>59.3</v>
      </c>
      <c r="D603">
        <v>55.5</v>
      </c>
      <c r="E603">
        <v>51.7</v>
      </c>
      <c r="F603">
        <v>54</v>
      </c>
      <c r="G603" s="16">
        <v>2000</v>
      </c>
      <c r="H603">
        <v>54.3</v>
      </c>
      <c r="I603" s="16">
        <v>50</v>
      </c>
      <c r="J603">
        <v>54.7</v>
      </c>
      <c r="K603" s="16">
        <v>260</v>
      </c>
      <c r="L603">
        <v>55.5</v>
      </c>
      <c r="M603">
        <v>20</v>
      </c>
      <c r="N603">
        <v>0</v>
      </c>
      <c r="O603">
        <v>55.4</v>
      </c>
      <c r="P603" s="16">
        <v>1500</v>
      </c>
      <c r="Q603">
        <v>55.5</v>
      </c>
      <c r="R603" s="16">
        <v>4090</v>
      </c>
      <c r="S603">
        <v>55.6</v>
      </c>
      <c r="T603" s="16">
        <v>100</v>
      </c>
      <c r="U603">
        <v>90</v>
      </c>
      <c r="V603">
        <v>53</v>
      </c>
      <c r="W603">
        <v>56</v>
      </c>
      <c r="X603">
        <v>53</v>
      </c>
    </row>
    <row r="604" spans="1:26">
      <c r="A604" t="s">
        <v>185</v>
      </c>
      <c r="C604">
        <v>28.2</v>
      </c>
      <c r="D604">
        <v>26.4</v>
      </c>
      <c r="E604">
        <v>24.6</v>
      </c>
      <c r="F604">
        <v>25.5</v>
      </c>
      <c r="G604" s="16">
        <v>1000</v>
      </c>
      <c r="H604">
        <v>25.55</v>
      </c>
      <c r="I604" s="16">
        <v>70</v>
      </c>
      <c r="J604">
        <v>26</v>
      </c>
      <c r="K604" s="16">
        <v>100</v>
      </c>
      <c r="L604">
        <v>26.3</v>
      </c>
      <c r="M604">
        <v>50</v>
      </c>
      <c r="N604">
        <v>-0.1</v>
      </c>
      <c r="O604">
        <v>26.4</v>
      </c>
      <c r="P604" s="16">
        <v>2980</v>
      </c>
      <c r="Q604">
        <v>26.5</v>
      </c>
      <c r="R604" s="16">
        <v>30</v>
      </c>
      <c r="S604">
        <v>26.6</v>
      </c>
      <c r="T604" s="16">
        <v>3000</v>
      </c>
      <c r="U604">
        <v>80</v>
      </c>
      <c r="V604">
        <v>26.4</v>
      </c>
      <c r="W604">
        <v>26.4</v>
      </c>
      <c r="X604">
        <v>25.05</v>
      </c>
      <c r="Y604">
        <v>10</v>
      </c>
      <c r="Z604">
        <v>20</v>
      </c>
    </row>
    <row r="605" spans="1:26">
      <c r="A605" t="s">
        <v>1381</v>
      </c>
      <c r="C605">
        <v>15.15</v>
      </c>
      <c r="D605">
        <v>14.2</v>
      </c>
      <c r="E605">
        <v>13.25</v>
      </c>
      <c r="F605">
        <v>13.35</v>
      </c>
      <c r="G605" s="16">
        <v>600</v>
      </c>
      <c r="H605">
        <v>13.9</v>
      </c>
      <c r="I605">
        <v>50</v>
      </c>
      <c r="J605">
        <v>15</v>
      </c>
      <c r="K605" s="16">
        <v>10</v>
      </c>
      <c r="L605">
        <v>15.15</v>
      </c>
      <c r="M605">
        <v>10</v>
      </c>
      <c r="N605">
        <v>0.95</v>
      </c>
      <c r="O605">
        <v>15.1</v>
      </c>
      <c r="P605" s="16">
        <v>200</v>
      </c>
      <c r="Q605">
        <v>15.15</v>
      </c>
      <c r="R605" s="16">
        <v>430</v>
      </c>
      <c r="T605" s="16"/>
      <c r="U605">
        <v>80</v>
      </c>
      <c r="V605">
        <v>15</v>
      </c>
      <c r="W605">
        <v>15.15</v>
      </c>
      <c r="X605">
        <v>15</v>
      </c>
    </row>
    <row r="606" spans="1:26">
      <c r="A606" t="s">
        <v>125</v>
      </c>
      <c r="C606">
        <v>21.4</v>
      </c>
      <c r="D606">
        <v>20</v>
      </c>
      <c r="E606">
        <v>18.600000000000001</v>
      </c>
      <c r="F606">
        <v>18.600000000000001</v>
      </c>
      <c r="G606" s="16">
        <v>10</v>
      </c>
      <c r="H606">
        <v>18.75</v>
      </c>
      <c r="I606" s="16">
        <v>10</v>
      </c>
      <c r="J606">
        <v>18.8</v>
      </c>
      <c r="K606" s="16">
        <v>10</v>
      </c>
      <c r="L606">
        <v>21.15</v>
      </c>
      <c r="M606">
        <v>10</v>
      </c>
      <c r="N606">
        <v>1.1499999999999999</v>
      </c>
      <c r="O606">
        <v>21.1</v>
      </c>
      <c r="P606" s="16">
        <v>470</v>
      </c>
      <c r="Q606">
        <v>21.15</v>
      </c>
      <c r="R606" s="16">
        <v>1300</v>
      </c>
      <c r="S606">
        <v>21.25</v>
      </c>
      <c r="T606" s="16">
        <v>50</v>
      </c>
      <c r="U606">
        <v>70</v>
      </c>
      <c r="V606">
        <v>19</v>
      </c>
      <c r="W606">
        <v>21.15</v>
      </c>
      <c r="X606">
        <v>19</v>
      </c>
      <c r="Z606">
        <v>10</v>
      </c>
    </row>
    <row r="607" spans="1:26">
      <c r="A607" t="s">
        <v>212</v>
      </c>
      <c r="C607">
        <v>29.95</v>
      </c>
      <c r="D607">
        <v>28</v>
      </c>
      <c r="E607">
        <v>26.05</v>
      </c>
      <c r="F607">
        <v>27</v>
      </c>
      <c r="G607" s="16">
        <v>140</v>
      </c>
      <c r="H607">
        <v>27.3</v>
      </c>
      <c r="I607" s="16">
        <v>110</v>
      </c>
      <c r="J607">
        <v>27.5</v>
      </c>
      <c r="K607" s="16">
        <v>920</v>
      </c>
      <c r="L607">
        <v>27.5</v>
      </c>
      <c r="M607">
        <v>70</v>
      </c>
      <c r="N607">
        <v>-0.5</v>
      </c>
      <c r="O607">
        <v>28</v>
      </c>
      <c r="P607" s="16">
        <v>6850</v>
      </c>
      <c r="Q607">
        <v>29</v>
      </c>
      <c r="R607" s="16">
        <v>150</v>
      </c>
      <c r="S607">
        <v>29.5</v>
      </c>
      <c r="T607" s="16">
        <v>820</v>
      </c>
      <c r="U607">
        <v>70</v>
      </c>
      <c r="V607">
        <v>27.5</v>
      </c>
      <c r="W607">
        <v>27.5</v>
      </c>
      <c r="X607">
        <v>27.5</v>
      </c>
    </row>
    <row r="608" spans="1:26">
      <c r="A608" t="s">
        <v>759</v>
      </c>
      <c r="C608">
        <v>30.35</v>
      </c>
      <c r="D608">
        <v>28.4</v>
      </c>
      <c r="E608">
        <v>26.45</v>
      </c>
      <c r="F608">
        <v>26.55</v>
      </c>
      <c r="G608" s="16">
        <v>60</v>
      </c>
      <c r="H608">
        <v>26.8</v>
      </c>
      <c r="I608" s="16">
        <v>500</v>
      </c>
      <c r="J608">
        <v>26.85</v>
      </c>
      <c r="K608" s="16">
        <v>60</v>
      </c>
      <c r="L608">
        <v>29.1</v>
      </c>
      <c r="M608">
        <v>60</v>
      </c>
      <c r="N608">
        <v>0.7</v>
      </c>
      <c r="O608">
        <v>29</v>
      </c>
      <c r="P608" s="16">
        <v>800</v>
      </c>
      <c r="Q608">
        <v>29.1</v>
      </c>
      <c r="R608" s="16">
        <v>2600</v>
      </c>
      <c r="S608">
        <v>29.35</v>
      </c>
      <c r="T608" s="16">
        <v>50</v>
      </c>
      <c r="U608">
        <v>60</v>
      </c>
      <c r="V608">
        <v>28.95</v>
      </c>
      <c r="W608">
        <v>29.1</v>
      </c>
      <c r="X608">
        <v>28.95</v>
      </c>
      <c r="Y608">
        <v>60</v>
      </c>
    </row>
    <row r="609" spans="1:26">
      <c r="A609" t="s">
        <v>153</v>
      </c>
      <c r="C609">
        <v>21.4</v>
      </c>
      <c r="D609">
        <v>20</v>
      </c>
      <c r="E609">
        <v>18.600000000000001</v>
      </c>
      <c r="F609">
        <v>19</v>
      </c>
      <c r="G609" s="16">
        <v>4250</v>
      </c>
      <c r="H609">
        <v>19.05</v>
      </c>
      <c r="I609" s="16">
        <v>120</v>
      </c>
      <c r="J609">
        <v>19.100000000000001</v>
      </c>
      <c r="K609">
        <v>700</v>
      </c>
      <c r="L609">
        <v>19.649999999999999</v>
      </c>
      <c r="M609">
        <v>60</v>
      </c>
      <c r="N609">
        <v>-0.35</v>
      </c>
      <c r="O609">
        <v>19.600000000000001</v>
      </c>
      <c r="P609" s="16">
        <v>1020</v>
      </c>
      <c r="Q609">
        <v>19.649999999999999</v>
      </c>
      <c r="R609" s="16">
        <v>1630</v>
      </c>
      <c r="S609">
        <v>19.7</v>
      </c>
      <c r="T609" s="16">
        <v>100</v>
      </c>
      <c r="U609">
        <v>60</v>
      </c>
      <c r="V609">
        <v>19.649999999999999</v>
      </c>
      <c r="W609">
        <v>19.649999999999999</v>
      </c>
      <c r="X609">
        <v>19.649999999999999</v>
      </c>
    </row>
    <row r="610" spans="1:26">
      <c r="A610" t="s">
        <v>194</v>
      </c>
      <c r="C610">
        <v>18.399999999999999</v>
      </c>
      <c r="D610">
        <v>17.2</v>
      </c>
      <c r="E610">
        <v>16</v>
      </c>
      <c r="G610" s="16"/>
      <c r="I610" s="16"/>
      <c r="J610">
        <v>16</v>
      </c>
      <c r="K610" s="16">
        <v>20</v>
      </c>
      <c r="L610">
        <v>17.2</v>
      </c>
      <c r="M610">
        <v>50</v>
      </c>
      <c r="N610">
        <v>0</v>
      </c>
      <c r="O610">
        <v>17.2</v>
      </c>
      <c r="P610" s="16">
        <v>5240</v>
      </c>
      <c r="Q610">
        <v>17.3</v>
      </c>
      <c r="R610" s="16">
        <v>30</v>
      </c>
      <c r="T610" s="16"/>
      <c r="U610">
        <v>60</v>
      </c>
      <c r="V610">
        <v>17.2</v>
      </c>
      <c r="W610">
        <v>17.2</v>
      </c>
      <c r="X610">
        <v>17.2</v>
      </c>
    </row>
    <row r="611" spans="1:26">
      <c r="A611" t="s">
        <v>200</v>
      </c>
      <c r="C611">
        <v>45.45</v>
      </c>
      <c r="D611">
        <v>42.5</v>
      </c>
      <c r="E611">
        <v>39.549999999999997</v>
      </c>
      <c r="F611">
        <v>40.049999999999997</v>
      </c>
      <c r="G611">
        <v>30</v>
      </c>
      <c r="H611">
        <v>40.1</v>
      </c>
      <c r="I611" s="16">
        <v>110</v>
      </c>
      <c r="J611">
        <v>40.15</v>
      </c>
      <c r="K611" s="16">
        <v>30</v>
      </c>
      <c r="L611">
        <v>42.5</v>
      </c>
      <c r="M611">
        <v>60</v>
      </c>
      <c r="N611">
        <v>0</v>
      </c>
      <c r="O611">
        <v>42.35</v>
      </c>
      <c r="P611" s="16">
        <v>10</v>
      </c>
      <c r="Q611">
        <v>42.4</v>
      </c>
      <c r="R611" s="16">
        <v>80</v>
      </c>
      <c r="S611">
        <v>42.5</v>
      </c>
      <c r="T611" s="16">
        <v>360</v>
      </c>
      <c r="U611">
        <v>60</v>
      </c>
      <c r="V611">
        <v>42.5</v>
      </c>
      <c r="W611">
        <v>42.5</v>
      </c>
      <c r="X611">
        <v>42.5</v>
      </c>
    </row>
    <row r="612" spans="1:26">
      <c r="A612" t="s">
        <v>211</v>
      </c>
      <c r="C612">
        <v>35.299999999999997</v>
      </c>
      <c r="D612">
        <v>33</v>
      </c>
      <c r="E612">
        <v>30.7</v>
      </c>
      <c r="F612">
        <v>31.4</v>
      </c>
      <c r="G612">
        <v>670</v>
      </c>
      <c r="H612">
        <v>31.45</v>
      </c>
      <c r="I612" s="16">
        <v>20</v>
      </c>
      <c r="J612">
        <v>31.5</v>
      </c>
      <c r="K612" s="16">
        <v>2500</v>
      </c>
      <c r="L612">
        <v>33</v>
      </c>
      <c r="M612">
        <v>40</v>
      </c>
      <c r="N612">
        <v>0</v>
      </c>
      <c r="O612">
        <v>33</v>
      </c>
      <c r="P612" s="16">
        <v>6130</v>
      </c>
      <c r="Q612">
        <v>33.5</v>
      </c>
      <c r="R612" s="16">
        <v>1500</v>
      </c>
      <c r="S612">
        <v>33.9</v>
      </c>
      <c r="T612" s="16">
        <v>2000</v>
      </c>
      <c r="U612">
        <v>60</v>
      </c>
      <c r="V612">
        <v>33</v>
      </c>
      <c r="W612">
        <v>33</v>
      </c>
      <c r="X612">
        <v>33</v>
      </c>
    </row>
    <row r="613" spans="1:26">
      <c r="A613" t="s">
        <v>1229</v>
      </c>
      <c r="C613">
        <v>10.15</v>
      </c>
      <c r="D613">
        <v>9.5</v>
      </c>
      <c r="E613">
        <v>8.84</v>
      </c>
      <c r="G613" s="16"/>
      <c r="I613" s="16"/>
      <c r="K613" s="16"/>
      <c r="L613">
        <v>9.5</v>
      </c>
      <c r="M613">
        <v>40</v>
      </c>
      <c r="N613">
        <v>0</v>
      </c>
      <c r="O613">
        <v>9.99</v>
      </c>
      <c r="P613" s="16">
        <v>310</v>
      </c>
      <c r="Q613">
        <v>10</v>
      </c>
      <c r="R613" s="16">
        <v>960</v>
      </c>
      <c r="S613">
        <v>10.050000000000001</v>
      </c>
      <c r="T613">
        <v>590</v>
      </c>
      <c r="U613">
        <v>50</v>
      </c>
      <c r="V613">
        <v>10.050000000000001</v>
      </c>
      <c r="W613">
        <v>10.050000000000001</v>
      </c>
      <c r="X613">
        <v>9.5</v>
      </c>
    </row>
    <row r="614" spans="1:26">
      <c r="A614" t="s">
        <v>143</v>
      </c>
      <c r="C614">
        <v>34.950000000000003</v>
      </c>
      <c r="D614">
        <v>32.700000000000003</v>
      </c>
      <c r="E614">
        <v>30.45</v>
      </c>
      <c r="H614">
        <v>30.45</v>
      </c>
      <c r="I614">
        <v>40</v>
      </c>
      <c r="J614">
        <v>30.8</v>
      </c>
      <c r="K614" s="16">
        <v>50</v>
      </c>
      <c r="L614">
        <v>34</v>
      </c>
      <c r="M614">
        <v>50</v>
      </c>
      <c r="N614">
        <v>1.3</v>
      </c>
      <c r="O614">
        <v>32</v>
      </c>
      <c r="P614" s="16">
        <v>190</v>
      </c>
      <c r="Q614">
        <v>33</v>
      </c>
      <c r="R614" s="16">
        <v>670</v>
      </c>
      <c r="S614">
        <v>33.799999999999997</v>
      </c>
      <c r="T614" s="16">
        <v>30</v>
      </c>
      <c r="U614">
        <v>50</v>
      </c>
      <c r="V614">
        <v>33</v>
      </c>
      <c r="W614">
        <v>34</v>
      </c>
      <c r="X614">
        <v>33</v>
      </c>
      <c r="Y614">
        <v>50</v>
      </c>
    </row>
    <row r="615" spans="1:26">
      <c r="A615" t="s">
        <v>52</v>
      </c>
      <c r="C615">
        <v>9.36</v>
      </c>
      <c r="D615">
        <v>8.75</v>
      </c>
      <c r="E615">
        <v>8.14</v>
      </c>
      <c r="F615">
        <v>8.8000000000000007</v>
      </c>
      <c r="G615" s="16">
        <v>100</v>
      </c>
      <c r="H615">
        <v>8.81</v>
      </c>
      <c r="I615" s="16">
        <v>90</v>
      </c>
      <c r="J615">
        <v>8.82</v>
      </c>
      <c r="K615" s="16">
        <v>40</v>
      </c>
      <c r="L615">
        <v>8.9</v>
      </c>
      <c r="M615">
        <v>30</v>
      </c>
      <c r="N615">
        <v>0.15</v>
      </c>
      <c r="O615">
        <v>9</v>
      </c>
      <c r="P615" s="16">
        <v>1060</v>
      </c>
      <c r="Q615">
        <v>9.19</v>
      </c>
      <c r="R615" s="16">
        <v>480</v>
      </c>
      <c r="S615">
        <v>9.1999999999999993</v>
      </c>
      <c r="T615" s="16">
        <v>2200</v>
      </c>
      <c r="U615">
        <v>40</v>
      </c>
      <c r="V615">
        <v>8.9</v>
      </c>
      <c r="W615">
        <v>8.9</v>
      </c>
      <c r="X615">
        <v>8.9</v>
      </c>
    </row>
    <row r="616" spans="1:26">
      <c r="A616" t="s">
        <v>244</v>
      </c>
      <c r="C616">
        <v>17.05</v>
      </c>
      <c r="D616">
        <v>15.95</v>
      </c>
      <c r="E616">
        <v>14.85</v>
      </c>
      <c r="F616">
        <v>14.95</v>
      </c>
      <c r="G616" s="16">
        <v>50</v>
      </c>
      <c r="H616">
        <v>15</v>
      </c>
      <c r="I616">
        <v>100</v>
      </c>
      <c r="J616">
        <v>15.05</v>
      </c>
      <c r="K616" s="16">
        <v>100</v>
      </c>
      <c r="L616">
        <v>14.9</v>
      </c>
      <c r="M616">
        <v>40</v>
      </c>
      <c r="N616">
        <v>-1.05</v>
      </c>
      <c r="O616">
        <v>15.9</v>
      </c>
      <c r="P616" s="16">
        <v>40</v>
      </c>
      <c r="Q616">
        <v>16</v>
      </c>
      <c r="R616" s="16">
        <v>200</v>
      </c>
      <c r="S616">
        <v>16.45</v>
      </c>
      <c r="T616" s="16">
        <v>76000</v>
      </c>
      <c r="U616">
        <v>40</v>
      </c>
      <c r="V616">
        <v>14.9</v>
      </c>
      <c r="W616">
        <v>14.9</v>
      </c>
      <c r="X616">
        <v>14.9</v>
      </c>
    </row>
    <row r="617" spans="1:26">
      <c r="A617" t="s">
        <v>49</v>
      </c>
      <c r="C617">
        <v>18.25</v>
      </c>
      <c r="D617">
        <v>17.100000000000001</v>
      </c>
      <c r="E617">
        <v>15.95</v>
      </c>
      <c r="F617">
        <v>17.2</v>
      </c>
      <c r="G617" s="16">
        <v>550</v>
      </c>
      <c r="H617">
        <v>17.3</v>
      </c>
      <c r="I617" s="16">
        <v>200</v>
      </c>
      <c r="J617">
        <v>17.399999999999999</v>
      </c>
      <c r="K617" s="16">
        <v>500</v>
      </c>
      <c r="L617">
        <v>17.899999999999999</v>
      </c>
      <c r="M617">
        <v>30</v>
      </c>
      <c r="N617">
        <v>0.8</v>
      </c>
      <c r="O617">
        <v>17.899999999999999</v>
      </c>
      <c r="P617" s="16">
        <v>100</v>
      </c>
      <c r="Q617">
        <v>18</v>
      </c>
      <c r="R617" s="16">
        <v>80</v>
      </c>
      <c r="S617">
        <v>18.100000000000001</v>
      </c>
      <c r="T617" s="16">
        <v>500</v>
      </c>
      <c r="U617">
        <v>30</v>
      </c>
      <c r="V617">
        <v>17.899999999999999</v>
      </c>
      <c r="W617">
        <v>17.899999999999999</v>
      </c>
      <c r="X617">
        <v>17.899999999999999</v>
      </c>
    </row>
    <row r="618" spans="1:26">
      <c r="A618" t="s">
        <v>714</v>
      </c>
      <c r="C618">
        <v>7.7</v>
      </c>
      <c r="D618">
        <v>7.2</v>
      </c>
      <c r="E618">
        <v>6.7</v>
      </c>
      <c r="F618">
        <v>7</v>
      </c>
      <c r="G618" s="16">
        <v>3000</v>
      </c>
      <c r="H618">
        <v>7.01</v>
      </c>
      <c r="I618" s="16">
        <v>650</v>
      </c>
      <c r="J618">
        <v>7.02</v>
      </c>
      <c r="K618" s="16">
        <v>60</v>
      </c>
      <c r="L618">
        <v>7.19</v>
      </c>
      <c r="M618">
        <v>10</v>
      </c>
      <c r="N618">
        <v>-0.01</v>
      </c>
      <c r="O618">
        <v>7.19</v>
      </c>
      <c r="P618" s="16">
        <v>220</v>
      </c>
      <c r="Q618">
        <v>7.2</v>
      </c>
      <c r="R618" s="16">
        <v>5000</v>
      </c>
      <c r="S618">
        <v>7.25</v>
      </c>
      <c r="T618" s="16">
        <v>2000</v>
      </c>
      <c r="U618">
        <v>30</v>
      </c>
      <c r="V618">
        <v>7.02</v>
      </c>
      <c r="W618">
        <v>7.19</v>
      </c>
      <c r="X618">
        <v>7.02</v>
      </c>
    </row>
    <row r="619" spans="1:26">
      <c r="A619" t="s">
        <v>78</v>
      </c>
      <c r="C619">
        <v>10.3</v>
      </c>
      <c r="D619">
        <v>9.6300000000000008</v>
      </c>
      <c r="E619">
        <v>8.9600000000000009</v>
      </c>
      <c r="G619" s="16"/>
      <c r="I619" s="16"/>
      <c r="J619">
        <v>8.9600000000000009</v>
      </c>
      <c r="K619" s="16">
        <v>20</v>
      </c>
      <c r="L619">
        <v>9.6300000000000008</v>
      </c>
      <c r="M619">
        <v>10</v>
      </c>
      <c r="N619">
        <v>0</v>
      </c>
      <c r="O619">
        <v>9.6300000000000008</v>
      </c>
      <c r="P619" s="16">
        <v>6990</v>
      </c>
      <c r="Q619">
        <v>10</v>
      </c>
      <c r="R619" s="16">
        <v>3790</v>
      </c>
      <c r="S619">
        <v>10.1</v>
      </c>
      <c r="T619" s="16">
        <v>10</v>
      </c>
      <c r="U619">
        <v>30</v>
      </c>
      <c r="V619">
        <v>8.98</v>
      </c>
      <c r="W619">
        <v>9.6300000000000008</v>
      </c>
      <c r="X619">
        <v>8.98</v>
      </c>
      <c r="Y619">
        <v>10</v>
      </c>
      <c r="Z619">
        <v>10</v>
      </c>
    </row>
    <row r="620" spans="1:26">
      <c r="A620" t="s">
        <v>710</v>
      </c>
      <c r="C620">
        <v>5.24</v>
      </c>
      <c r="D620">
        <v>4.9000000000000004</v>
      </c>
      <c r="E620">
        <v>4.5599999999999996</v>
      </c>
      <c r="F620">
        <v>4.7</v>
      </c>
      <c r="G620" s="16">
        <v>5210</v>
      </c>
      <c r="H620">
        <v>4.71</v>
      </c>
      <c r="I620" s="16">
        <v>100</v>
      </c>
      <c r="J620">
        <v>4.8</v>
      </c>
      <c r="K620" s="16">
        <v>1000</v>
      </c>
      <c r="L620">
        <v>4.9000000000000004</v>
      </c>
      <c r="M620">
        <v>10</v>
      </c>
      <c r="N620">
        <v>0</v>
      </c>
      <c r="O620">
        <v>4.9400000000000004</v>
      </c>
      <c r="P620" s="16">
        <v>100</v>
      </c>
      <c r="Q620">
        <v>4.95</v>
      </c>
      <c r="R620" s="16">
        <v>2000</v>
      </c>
      <c r="S620">
        <v>5</v>
      </c>
      <c r="T620" s="16">
        <v>500</v>
      </c>
      <c r="U620">
        <v>30</v>
      </c>
      <c r="V620">
        <v>4.7</v>
      </c>
      <c r="W620">
        <v>4.9400000000000004</v>
      </c>
      <c r="X620">
        <v>4.7</v>
      </c>
    </row>
    <row r="621" spans="1:26">
      <c r="A621" t="s">
        <v>806</v>
      </c>
      <c r="C621">
        <v>31.1</v>
      </c>
      <c r="D621">
        <v>29.1</v>
      </c>
      <c r="E621">
        <v>27.1</v>
      </c>
      <c r="F621">
        <v>27.5</v>
      </c>
      <c r="G621" s="16">
        <v>190</v>
      </c>
      <c r="H621">
        <v>27.6</v>
      </c>
      <c r="I621" s="16">
        <v>90</v>
      </c>
      <c r="J621">
        <v>27.7</v>
      </c>
      <c r="K621" s="16">
        <v>20</v>
      </c>
      <c r="L621">
        <v>29.1</v>
      </c>
      <c r="M621">
        <v>20</v>
      </c>
      <c r="N621">
        <v>0</v>
      </c>
      <c r="O621">
        <v>29</v>
      </c>
      <c r="P621" s="16">
        <v>400</v>
      </c>
      <c r="Q621">
        <v>29.1</v>
      </c>
      <c r="R621" s="16">
        <v>1000</v>
      </c>
      <c r="S621">
        <v>29.2</v>
      </c>
      <c r="T621" s="16">
        <v>1000</v>
      </c>
      <c r="U621">
        <v>30</v>
      </c>
      <c r="V621">
        <v>30</v>
      </c>
      <c r="W621">
        <v>30</v>
      </c>
      <c r="X621">
        <v>29.1</v>
      </c>
    </row>
    <row r="622" spans="1:26">
      <c r="A622" t="s">
        <v>74</v>
      </c>
      <c r="C622">
        <v>32</v>
      </c>
      <c r="D622">
        <v>29.95</v>
      </c>
      <c r="E622">
        <v>27.9</v>
      </c>
      <c r="F622">
        <v>29.1</v>
      </c>
      <c r="G622">
        <v>320</v>
      </c>
      <c r="H622">
        <v>29.15</v>
      </c>
      <c r="I622" s="16">
        <v>390</v>
      </c>
      <c r="J622">
        <v>29.2</v>
      </c>
      <c r="K622" s="16">
        <v>50</v>
      </c>
      <c r="L622">
        <v>29.9</v>
      </c>
      <c r="M622">
        <v>10</v>
      </c>
      <c r="N622">
        <v>-0.05</v>
      </c>
      <c r="O622">
        <v>29.9</v>
      </c>
      <c r="P622" s="16">
        <v>990</v>
      </c>
      <c r="Q622">
        <v>30</v>
      </c>
      <c r="R622">
        <v>930</v>
      </c>
      <c r="S622">
        <v>30.8</v>
      </c>
      <c r="T622" s="16">
        <v>560</v>
      </c>
      <c r="U622">
        <v>20</v>
      </c>
      <c r="V622">
        <v>30.8</v>
      </c>
      <c r="W622">
        <v>30.8</v>
      </c>
      <c r="X622">
        <v>29.9</v>
      </c>
      <c r="Y622">
        <v>10</v>
      </c>
    </row>
    <row r="623" spans="1:26">
      <c r="A623" t="s">
        <v>76</v>
      </c>
      <c r="C623">
        <v>18.95</v>
      </c>
      <c r="D623">
        <v>17.75</v>
      </c>
      <c r="E623">
        <v>16.55</v>
      </c>
      <c r="F623">
        <v>17</v>
      </c>
      <c r="G623">
        <v>10</v>
      </c>
      <c r="H623">
        <v>17.05</v>
      </c>
      <c r="I623">
        <v>10</v>
      </c>
      <c r="J623">
        <v>17.100000000000001</v>
      </c>
      <c r="K623">
        <v>10</v>
      </c>
      <c r="L623">
        <v>18.600000000000001</v>
      </c>
      <c r="M623">
        <v>10</v>
      </c>
      <c r="N623">
        <v>0.85</v>
      </c>
      <c r="O623">
        <v>18.7</v>
      </c>
      <c r="P623" s="16">
        <v>400</v>
      </c>
      <c r="Q623">
        <v>18.95</v>
      </c>
      <c r="R623">
        <v>100</v>
      </c>
      <c r="U623">
        <v>20</v>
      </c>
      <c r="V623">
        <v>18.600000000000001</v>
      </c>
      <c r="W623">
        <v>18.600000000000001</v>
      </c>
      <c r="X623">
        <v>18.600000000000001</v>
      </c>
    </row>
    <row r="624" spans="1:26">
      <c r="A624" t="s">
        <v>92</v>
      </c>
      <c r="C624">
        <v>6.63</v>
      </c>
      <c r="D624">
        <v>6.2</v>
      </c>
      <c r="E624">
        <v>5.77</v>
      </c>
      <c r="F624">
        <v>5.78</v>
      </c>
      <c r="G624" s="16">
        <v>2000</v>
      </c>
      <c r="H624">
        <v>6</v>
      </c>
      <c r="I624" s="16">
        <v>5000</v>
      </c>
      <c r="J624">
        <v>6.01</v>
      </c>
      <c r="K624" s="16">
        <v>2450</v>
      </c>
      <c r="L624">
        <v>6.45</v>
      </c>
      <c r="M624">
        <v>10</v>
      </c>
      <c r="N624">
        <v>0.25</v>
      </c>
      <c r="O624">
        <v>6.46</v>
      </c>
      <c r="P624" s="16">
        <v>10</v>
      </c>
      <c r="Q624">
        <v>6.47</v>
      </c>
      <c r="R624" s="16">
        <v>10</v>
      </c>
      <c r="S624">
        <v>6.48</v>
      </c>
      <c r="T624" s="16">
        <v>10</v>
      </c>
      <c r="U624">
        <v>20</v>
      </c>
      <c r="V624">
        <v>6</v>
      </c>
      <c r="W624">
        <v>6.45</v>
      </c>
      <c r="X624">
        <v>6</v>
      </c>
    </row>
    <row r="625" spans="1:26">
      <c r="A625" t="s">
        <v>95</v>
      </c>
      <c r="C625">
        <v>51.8</v>
      </c>
      <c r="D625">
        <v>48.5</v>
      </c>
      <c r="E625">
        <v>45.15</v>
      </c>
      <c r="F625">
        <v>46.9</v>
      </c>
      <c r="G625" s="16">
        <v>900</v>
      </c>
      <c r="H625">
        <v>47</v>
      </c>
      <c r="I625" s="16">
        <v>110</v>
      </c>
      <c r="J625">
        <v>47.05</v>
      </c>
      <c r="K625" s="16">
        <v>60</v>
      </c>
      <c r="L625">
        <v>48.5</v>
      </c>
      <c r="M625">
        <v>20</v>
      </c>
      <c r="N625">
        <v>0</v>
      </c>
      <c r="O625">
        <v>48.5</v>
      </c>
      <c r="P625" s="16">
        <v>560</v>
      </c>
      <c r="Q625">
        <v>48.6</v>
      </c>
      <c r="R625" s="16">
        <v>1000</v>
      </c>
      <c r="S625">
        <v>48.7</v>
      </c>
      <c r="T625" s="16">
        <v>1000</v>
      </c>
      <c r="U625">
        <v>20</v>
      </c>
      <c r="V625">
        <v>48.5</v>
      </c>
      <c r="W625">
        <v>48.5</v>
      </c>
      <c r="X625">
        <v>48.5</v>
      </c>
    </row>
    <row r="626" spans="1:26">
      <c r="A626" t="s">
        <v>99</v>
      </c>
      <c r="C626">
        <v>13.45</v>
      </c>
      <c r="D626">
        <v>12.6</v>
      </c>
      <c r="E626">
        <v>11.75</v>
      </c>
      <c r="F626">
        <v>12</v>
      </c>
      <c r="G626" s="16">
        <v>1750</v>
      </c>
      <c r="H626">
        <v>12.05</v>
      </c>
      <c r="I626" s="16">
        <v>30</v>
      </c>
      <c r="J626">
        <v>12.6</v>
      </c>
      <c r="K626" s="16">
        <v>100</v>
      </c>
      <c r="L626">
        <v>13.2</v>
      </c>
      <c r="M626">
        <v>20</v>
      </c>
      <c r="N626">
        <v>0.6</v>
      </c>
      <c r="O626">
        <v>13.2</v>
      </c>
      <c r="P626" s="16">
        <v>30</v>
      </c>
      <c r="Q626">
        <v>13.4</v>
      </c>
      <c r="R626" s="16">
        <v>1200</v>
      </c>
      <c r="T626" s="16"/>
      <c r="U626">
        <v>20</v>
      </c>
      <c r="V626">
        <v>13.2</v>
      </c>
      <c r="W626">
        <v>13.2</v>
      </c>
      <c r="X626">
        <v>13.2</v>
      </c>
    </row>
    <row r="627" spans="1:26">
      <c r="A627" t="s">
        <v>122</v>
      </c>
      <c r="C627">
        <v>36.549999999999997</v>
      </c>
      <c r="D627">
        <v>34.200000000000003</v>
      </c>
      <c r="E627">
        <v>31.85</v>
      </c>
      <c r="G627" s="16"/>
      <c r="H627">
        <v>31.85</v>
      </c>
      <c r="I627" s="16">
        <v>90</v>
      </c>
      <c r="J627">
        <v>32</v>
      </c>
      <c r="K627">
        <v>200</v>
      </c>
      <c r="L627">
        <v>34.200000000000003</v>
      </c>
      <c r="M627">
        <v>20</v>
      </c>
      <c r="N627">
        <v>0</v>
      </c>
      <c r="O627">
        <v>34.200000000000003</v>
      </c>
      <c r="P627" s="16">
        <v>90</v>
      </c>
      <c r="Q627">
        <v>35.799999999999997</v>
      </c>
      <c r="R627" s="16">
        <v>100</v>
      </c>
      <c r="S627">
        <v>36.549999999999997</v>
      </c>
      <c r="T627" s="16">
        <v>10</v>
      </c>
      <c r="U627">
        <v>20</v>
      </c>
      <c r="V627">
        <v>35.75</v>
      </c>
      <c r="W627">
        <v>35.75</v>
      </c>
      <c r="X627">
        <v>34.200000000000003</v>
      </c>
    </row>
    <row r="628" spans="1:26">
      <c r="A628" t="s">
        <v>206</v>
      </c>
      <c r="C628">
        <v>25.45</v>
      </c>
      <c r="D628">
        <v>23.8</v>
      </c>
      <c r="E628">
        <v>22.15</v>
      </c>
      <c r="G628" s="16"/>
      <c r="I628" s="16"/>
      <c r="J628">
        <v>22.15</v>
      </c>
      <c r="K628" s="16">
        <v>10</v>
      </c>
      <c r="L628">
        <v>23.7</v>
      </c>
      <c r="M628">
        <v>10</v>
      </c>
      <c r="N628">
        <v>-0.1</v>
      </c>
      <c r="O628">
        <v>23.8</v>
      </c>
      <c r="P628" s="16">
        <v>50</v>
      </c>
      <c r="Q628">
        <v>24</v>
      </c>
      <c r="R628" s="16">
        <v>50</v>
      </c>
      <c r="S628">
        <v>24.5</v>
      </c>
      <c r="T628" s="16">
        <v>30</v>
      </c>
      <c r="U628">
        <v>20</v>
      </c>
      <c r="V628">
        <v>22.15</v>
      </c>
      <c r="W628">
        <v>23.7</v>
      </c>
      <c r="X628">
        <v>22.15</v>
      </c>
      <c r="Z628">
        <v>10</v>
      </c>
    </row>
    <row r="629" spans="1:26">
      <c r="A629" t="s">
        <v>208</v>
      </c>
      <c r="C629">
        <v>6.8</v>
      </c>
      <c r="D629">
        <v>6.36</v>
      </c>
      <c r="E629">
        <v>5.92</v>
      </c>
      <c r="F629">
        <v>5.92</v>
      </c>
      <c r="G629" s="16">
        <v>100</v>
      </c>
      <c r="H629">
        <v>5.93</v>
      </c>
      <c r="I629" s="16">
        <v>1010</v>
      </c>
      <c r="J629">
        <v>5.94</v>
      </c>
      <c r="K629" s="16">
        <v>30</v>
      </c>
      <c r="L629">
        <v>6.8</v>
      </c>
      <c r="M629">
        <v>10</v>
      </c>
      <c r="N629">
        <v>0.44</v>
      </c>
      <c r="O629">
        <v>6.36</v>
      </c>
      <c r="P629" s="16">
        <v>2000</v>
      </c>
      <c r="Q629">
        <v>6.7</v>
      </c>
      <c r="R629" s="16">
        <v>10</v>
      </c>
      <c r="S629">
        <v>6.8</v>
      </c>
      <c r="T629" s="16">
        <v>2130</v>
      </c>
      <c r="U629">
        <v>20</v>
      </c>
      <c r="V629">
        <v>5.95</v>
      </c>
      <c r="W629">
        <v>6.8</v>
      </c>
      <c r="X629">
        <v>5.95</v>
      </c>
      <c r="Z629">
        <v>10</v>
      </c>
    </row>
    <row r="630" spans="1:26">
      <c r="A630" t="s">
        <v>226</v>
      </c>
      <c r="C630">
        <v>183.9</v>
      </c>
      <c r="D630">
        <v>171.9</v>
      </c>
      <c r="E630">
        <v>159.9</v>
      </c>
      <c r="F630">
        <v>163</v>
      </c>
      <c r="G630">
        <v>50</v>
      </c>
      <c r="H630">
        <v>164</v>
      </c>
      <c r="I630" s="16">
        <v>30</v>
      </c>
      <c r="J630">
        <v>164.1</v>
      </c>
      <c r="K630" s="16">
        <v>20</v>
      </c>
      <c r="L630">
        <v>172</v>
      </c>
      <c r="M630">
        <v>20</v>
      </c>
      <c r="N630">
        <v>0.1</v>
      </c>
      <c r="O630">
        <v>172</v>
      </c>
      <c r="P630" s="16">
        <v>930</v>
      </c>
      <c r="Q630">
        <v>173</v>
      </c>
      <c r="R630" s="16">
        <v>20</v>
      </c>
      <c r="S630">
        <v>173.5</v>
      </c>
      <c r="T630" s="16">
        <v>10</v>
      </c>
      <c r="U630">
        <v>20</v>
      </c>
      <c r="V630">
        <v>172</v>
      </c>
      <c r="W630">
        <v>172</v>
      </c>
      <c r="X630">
        <v>172</v>
      </c>
    </row>
    <row r="631" spans="1:26">
      <c r="A631" t="s">
        <v>1622</v>
      </c>
      <c r="C631">
        <v>981.4</v>
      </c>
      <c r="D631">
        <v>917.2</v>
      </c>
      <c r="E631">
        <v>853</v>
      </c>
      <c r="F631">
        <v>921.1</v>
      </c>
      <c r="G631" s="16">
        <v>1</v>
      </c>
      <c r="H631">
        <v>923</v>
      </c>
      <c r="I631" s="16">
        <v>1</v>
      </c>
      <c r="J631">
        <v>924</v>
      </c>
      <c r="K631" s="16">
        <v>1</v>
      </c>
      <c r="L631">
        <v>925.7</v>
      </c>
      <c r="M631">
        <v>4</v>
      </c>
      <c r="N631">
        <v>8.5</v>
      </c>
      <c r="O631">
        <v>926.8</v>
      </c>
      <c r="P631" s="16">
        <v>3</v>
      </c>
      <c r="Q631">
        <v>928</v>
      </c>
      <c r="R631" s="16">
        <v>2</v>
      </c>
      <c r="S631">
        <v>930</v>
      </c>
      <c r="T631" s="16">
        <v>2</v>
      </c>
      <c r="U631">
        <v>17</v>
      </c>
      <c r="V631">
        <v>917.2</v>
      </c>
      <c r="W631">
        <v>925.7</v>
      </c>
      <c r="X631">
        <v>918.1</v>
      </c>
    </row>
    <row r="632" spans="1:26">
      <c r="A632" t="s">
        <v>48</v>
      </c>
      <c r="C632">
        <v>11.55</v>
      </c>
      <c r="D632">
        <v>10.8</v>
      </c>
      <c r="E632">
        <v>10.050000000000001</v>
      </c>
      <c r="F632">
        <v>10.1</v>
      </c>
      <c r="G632" s="16">
        <v>170</v>
      </c>
      <c r="H632">
        <v>10.15</v>
      </c>
      <c r="I632" s="16">
        <v>40</v>
      </c>
      <c r="J632">
        <v>10.35</v>
      </c>
      <c r="K632" s="16">
        <v>210</v>
      </c>
      <c r="L632">
        <v>10.35</v>
      </c>
      <c r="M632">
        <v>10</v>
      </c>
      <c r="N632">
        <v>-0.45</v>
      </c>
      <c r="O632">
        <v>10.8</v>
      </c>
      <c r="P632" s="16">
        <v>1240</v>
      </c>
      <c r="Q632">
        <v>11</v>
      </c>
      <c r="R632" s="16">
        <v>2380</v>
      </c>
      <c r="S632">
        <v>11.05</v>
      </c>
      <c r="T632" s="16">
        <v>1000</v>
      </c>
      <c r="U632">
        <v>10</v>
      </c>
      <c r="V632">
        <v>10.35</v>
      </c>
      <c r="W632">
        <v>10.35</v>
      </c>
      <c r="X632">
        <v>10.35</v>
      </c>
    </row>
    <row r="633" spans="1:26">
      <c r="A633" t="s">
        <v>70</v>
      </c>
      <c r="C633">
        <v>15.8</v>
      </c>
      <c r="D633">
        <v>14.8</v>
      </c>
      <c r="E633">
        <v>13.8</v>
      </c>
      <c r="G633" s="16"/>
      <c r="I633" s="16"/>
      <c r="K633" s="16"/>
      <c r="L633">
        <v>14.7</v>
      </c>
      <c r="M633">
        <v>10</v>
      </c>
      <c r="N633">
        <v>-0.1</v>
      </c>
      <c r="O633">
        <v>14.8</v>
      </c>
      <c r="P633" s="16">
        <v>3000</v>
      </c>
      <c r="Q633">
        <v>14.9</v>
      </c>
      <c r="R633" s="16">
        <v>80</v>
      </c>
      <c r="S633">
        <v>14.95</v>
      </c>
      <c r="T633" s="16">
        <v>100</v>
      </c>
      <c r="U633">
        <v>10</v>
      </c>
      <c r="V633">
        <v>14.7</v>
      </c>
      <c r="W633">
        <v>14.7</v>
      </c>
      <c r="X633">
        <v>14.7</v>
      </c>
    </row>
    <row r="634" spans="1:26">
      <c r="A634" t="s">
        <v>805</v>
      </c>
      <c r="C634">
        <v>17.850000000000001</v>
      </c>
      <c r="D634">
        <v>16.7</v>
      </c>
      <c r="E634">
        <v>15.55</v>
      </c>
      <c r="I634" s="16"/>
      <c r="K634" s="16"/>
      <c r="L634">
        <v>15.55</v>
      </c>
      <c r="M634">
        <v>10</v>
      </c>
      <c r="N634">
        <v>-1.1499999999999999</v>
      </c>
      <c r="O634">
        <v>15.55</v>
      </c>
      <c r="P634" s="16">
        <v>490</v>
      </c>
      <c r="Q634">
        <v>16.649999999999999</v>
      </c>
      <c r="R634" s="16">
        <v>10</v>
      </c>
      <c r="S634">
        <v>17.850000000000001</v>
      </c>
      <c r="T634" s="16">
        <v>20</v>
      </c>
      <c r="U634">
        <v>10</v>
      </c>
      <c r="V634">
        <v>15.55</v>
      </c>
      <c r="W634">
        <v>15.55</v>
      </c>
      <c r="X634">
        <v>15.55</v>
      </c>
    </row>
    <row r="635" spans="1:26">
      <c r="A635" t="s">
        <v>103</v>
      </c>
      <c r="C635">
        <v>18.600000000000001</v>
      </c>
      <c r="D635">
        <v>17.399999999999999</v>
      </c>
      <c r="E635">
        <v>16.2</v>
      </c>
      <c r="F635">
        <v>16.5</v>
      </c>
      <c r="G635" s="16">
        <v>200</v>
      </c>
      <c r="H635">
        <v>16.600000000000001</v>
      </c>
      <c r="I635">
        <v>10</v>
      </c>
      <c r="J635">
        <v>16.8</v>
      </c>
      <c r="K635" s="16">
        <v>20</v>
      </c>
      <c r="L635">
        <v>17.2</v>
      </c>
      <c r="M635">
        <v>10</v>
      </c>
      <c r="N635">
        <v>-0.2</v>
      </c>
      <c r="O635">
        <v>17.3</v>
      </c>
      <c r="P635" s="16">
        <v>10</v>
      </c>
      <c r="Q635">
        <v>17.350000000000001</v>
      </c>
      <c r="R635" s="16">
        <v>60</v>
      </c>
      <c r="S635">
        <v>17.399999999999999</v>
      </c>
      <c r="T635" s="16">
        <v>50</v>
      </c>
      <c r="U635">
        <v>10</v>
      </c>
      <c r="V635">
        <v>17.2</v>
      </c>
      <c r="W635">
        <v>17.2</v>
      </c>
      <c r="X635">
        <v>17.2</v>
      </c>
    </row>
    <row r="636" spans="1:26">
      <c r="A636" t="s">
        <v>157</v>
      </c>
      <c r="C636">
        <v>117.5</v>
      </c>
      <c r="D636">
        <v>109.9</v>
      </c>
      <c r="E636">
        <v>102.3</v>
      </c>
      <c r="F636">
        <v>106.4</v>
      </c>
      <c r="G636">
        <v>10</v>
      </c>
      <c r="H636">
        <v>107</v>
      </c>
      <c r="I636" s="16">
        <v>2000</v>
      </c>
      <c r="J636">
        <v>107.1</v>
      </c>
      <c r="K636">
        <v>40</v>
      </c>
      <c r="L636">
        <v>111.6</v>
      </c>
      <c r="M636">
        <v>10</v>
      </c>
      <c r="N636">
        <v>1.7</v>
      </c>
      <c r="O636">
        <v>109.9</v>
      </c>
      <c r="P636" s="16">
        <v>390</v>
      </c>
      <c r="Q636">
        <v>110</v>
      </c>
      <c r="R636" s="16">
        <v>2500</v>
      </c>
      <c r="S636">
        <v>110.4</v>
      </c>
      <c r="T636" s="16">
        <v>100</v>
      </c>
      <c r="U636">
        <v>10</v>
      </c>
      <c r="V636">
        <v>111.6</v>
      </c>
      <c r="W636">
        <v>111.6</v>
      </c>
      <c r="X636">
        <v>111.6</v>
      </c>
      <c r="Y636">
        <v>10</v>
      </c>
    </row>
    <row r="637" spans="1:26">
      <c r="A637" t="s">
        <v>175</v>
      </c>
      <c r="C637">
        <v>2.81</v>
      </c>
      <c r="D637">
        <v>2.63</v>
      </c>
      <c r="E637">
        <v>2.4500000000000002</v>
      </c>
      <c r="F637">
        <v>2.5499999999999998</v>
      </c>
      <c r="G637" s="16">
        <v>500</v>
      </c>
      <c r="H637">
        <v>2.56</v>
      </c>
      <c r="I637" s="16">
        <v>20</v>
      </c>
      <c r="J637">
        <v>2.57</v>
      </c>
      <c r="K637" s="16">
        <v>20</v>
      </c>
      <c r="L637">
        <v>2.8</v>
      </c>
      <c r="M637">
        <v>10</v>
      </c>
      <c r="N637">
        <v>0.17</v>
      </c>
      <c r="O637">
        <v>2.7</v>
      </c>
      <c r="P637" s="16">
        <v>10020</v>
      </c>
      <c r="Q637">
        <v>2.71</v>
      </c>
      <c r="R637" s="16">
        <v>10</v>
      </c>
      <c r="S637">
        <v>2.72</v>
      </c>
      <c r="T637" s="16">
        <v>10</v>
      </c>
      <c r="U637">
        <v>10</v>
      </c>
      <c r="V637">
        <v>2.8</v>
      </c>
      <c r="W637">
        <v>2.8</v>
      </c>
      <c r="X637">
        <v>2.8</v>
      </c>
    </row>
    <row r="638" spans="1:26">
      <c r="A638" t="s">
        <v>1372</v>
      </c>
      <c r="C638">
        <v>29.1</v>
      </c>
      <c r="D638">
        <v>27.2</v>
      </c>
      <c r="E638">
        <v>25.3</v>
      </c>
      <c r="F638">
        <v>25.3</v>
      </c>
      <c r="G638" s="16">
        <v>10</v>
      </c>
      <c r="H638">
        <v>26.2</v>
      </c>
      <c r="I638" s="16">
        <v>100</v>
      </c>
      <c r="J638">
        <v>26.3</v>
      </c>
      <c r="K638" s="16">
        <v>50</v>
      </c>
      <c r="L638">
        <v>27.3</v>
      </c>
      <c r="M638">
        <v>10</v>
      </c>
      <c r="N638">
        <v>0.1</v>
      </c>
      <c r="O638">
        <v>27.3</v>
      </c>
      <c r="P638">
        <v>290</v>
      </c>
      <c r="Q638">
        <v>27.4</v>
      </c>
      <c r="R638" s="16">
        <v>400</v>
      </c>
      <c r="S638">
        <v>27.5</v>
      </c>
      <c r="T638" s="16">
        <v>500</v>
      </c>
      <c r="U638">
        <v>10</v>
      </c>
      <c r="V638">
        <v>27.3</v>
      </c>
      <c r="W638">
        <v>27.3</v>
      </c>
      <c r="X638">
        <v>27.3</v>
      </c>
    </row>
    <row r="639" spans="1:26">
      <c r="A639" t="s">
        <v>190</v>
      </c>
      <c r="C639">
        <v>19.3</v>
      </c>
      <c r="D639">
        <v>18.05</v>
      </c>
      <c r="E639">
        <v>16.8</v>
      </c>
      <c r="F639">
        <v>17.3</v>
      </c>
      <c r="G639" s="16">
        <v>20</v>
      </c>
      <c r="H639">
        <v>17.399999999999999</v>
      </c>
      <c r="I639" s="16">
        <v>150</v>
      </c>
      <c r="J639">
        <v>17.5</v>
      </c>
      <c r="K639" s="16">
        <v>40</v>
      </c>
      <c r="L639">
        <v>18.8</v>
      </c>
      <c r="M639">
        <v>10</v>
      </c>
      <c r="N639">
        <v>0.75</v>
      </c>
      <c r="O639">
        <v>18.25</v>
      </c>
      <c r="P639" s="16">
        <v>10</v>
      </c>
      <c r="Q639">
        <v>18.3</v>
      </c>
      <c r="R639" s="16">
        <v>500</v>
      </c>
      <c r="S639">
        <v>18.399999999999999</v>
      </c>
      <c r="T639" s="16">
        <v>1100</v>
      </c>
      <c r="U639">
        <v>10</v>
      </c>
      <c r="V639">
        <v>18.8</v>
      </c>
      <c r="W639">
        <v>18.8</v>
      </c>
      <c r="X639">
        <v>18.8</v>
      </c>
    </row>
    <row r="640" spans="1:26">
      <c r="A640" t="s">
        <v>784</v>
      </c>
      <c r="C640">
        <v>14.55</v>
      </c>
      <c r="D640">
        <v>13.6</v>
      </c>
      <c r="E640">
        <v>12.65</v>
      </c>
      <c r="G640" s="16"/>
      <c r="I640" s="16"/>
      <c r="K640" s="16"/>
      <c r="L640">
        <v>13.95</v>
      </c>
      <c r="M640">
        <v>10</v>
      </c>
      <c r="N640">
        <v>0.35</v>
      </c>
      <c r="O640">
        <v>13.55</v>
      </c>
      <c r="P640" s="16">
        <v>2350</v>
      </c>
      <c r="Q640">
        <v>13.6</v>
      </c>
      <c r="R640" s="16">
        <v>810</v>
      </c>
      <c r="S640">
        <v>13.9</v>
      </c>
      <c r="T640" s="16">
        <v>80</v>
      </c>
      <c r="U640">
        <v>10</v>
      </c>
      <c r="V640">
        <v>13.95</v>
      </c>
      <c r="W640">
        <v>13.95</v>
      </c>
      <c r="X640">
        <v>13.95</v>
      </c>
    </row>
    <row r="641" spans="1:20">
      <c r="A641" t="s">
        <v>1699</v>
      </c>
      <c r="C641">
        <v>6.5</v>
      </c>
      <c r="D641">
        <v>5.7</v>
      </c>
      <c r="E641">
        <v>4.9000000000000004</v>
      </c>
      <c r="G641" s="16"/>
      <c r="I641" s="16"/>
      <c r="K641" s="16"/>
      <c r="L641">
        <v>5.7</v>
      </c>
      <c r="N641">
        <v>0</v>
      </c>
      <c r="P641" s="16"/>
      <c r="R641" s="16"/>
    </row>
    <row r="642" spans="1:20">
      <c r="A642" t="s">
        <v>1252</v>
      </c>
      <c r="C642">
        <v>6.9</v>
      </c>
      <c r="D642">
        <v>6</v>
      </c>
      <c r="E642">
        <v>5.0999999999999996</v>
      </c>
      <c r="G642" s="16"/>
      <c r="H642">
        <v>6.8</v>
      </c>
      <c r="I642" s="16">
        <v>20000</v>
      </c>
      <c r="J642">
        <v>6.9</v>
      </c>
      <c r="K642" s="16">
        <v>1100</v>
      </c>
      <c r="L642">
        <v>6</v>
      </c>
      <c r="N642">
        <v>0</v>
      </c>
      <c r="P642" s="16"/>
      <c r="R642" s="16"/>
      <c r="T642" s="16"/>
    </row>
    <row r="643" spans="1:20">
      <c r="A643" t="s">
        <v>886</v>
      </c>
      <c r="C643">
        <v>30.3</v>
      </c>
      <c r="D643">
        <v>26.4</v>
      </c>
      <c r="E643">
        <v>22.5</v>
      </c>
      <c r="F643">
        <v>24.8</v>
      </c>
      <c r="G643" s="16">
        <v>1500</v>
      </c>
      <c r="H643">
        <v>25</v>
      </c>
      <c r="I643" s="16">
        <v>500</v>
      </c>
      <c r="J643">
        <v>25.1</v>
      </c>
      <c r="K643">
        <v>100</v>
      </c>
      <c r="L643">
        <v>26.4</v>
      </c>
      <c r="N643">
        <v>0</v>
      </c>
      <c r="O643">
        <v>26.4</v>
      </c>
      <c r="P643" s="16">
        <v>300</v>
      </c>
      <c r="Q643">
        <v>27.1</v>
      </c>
      <c r="R643" s="16">
        <v>100</v>
      </c>
      <c r="S643">
        <v>27.2</v>
      </c>
      <c r="T643" s="16">
        <v>5000</v>
      </c>
    </row>
    <row r="644" spans="1:20">
      <c r="A644" t="s">
        <v>50</v>
      </c>
      <c r="C644">
        <v>10.7</v>
      </c>
      <c r="D644">
        <v>10</v>
      </c>
      <c r="E644">
        <v>9.3000000000000007</v>
      </c>
      <c r="F644">
        <v>9.42</v>
      </c>
      <c r="G644">
        <v>50</v>
      </c>
      <c r="H644">
        <v>9.43</v>
      </c>
      <c r="I644" s="16">
        <v>50</v>
      </c>
      <c r="J644">
        <v>9.44</v>
      </c>
      <c r="K644" s="16">
        <v>20</v>
      </c>
      <c r="L644">
        <v>10</v>
      </c>
      <c r="N644">
        <v>0</v>
      </c>
      <c r="O644">
        <v>10</v>
      </c>
      <c r="P644" s="16">
        <v>10050</v>
      </c>
      <c r="Q644">
        <v>10.6</v>
      </c>
      <c r="R644" s="16">
        <v>10</v>
      </c>
      <c r="S644">
        <v>10.7</v>
      </c>
      <c r="T644">
        <v>10</v>
      </c>
    </row>
    <row r="645" spans="1:20">
      <c r="A645" t="s">
        <v>1458</v>
      </c>
      <c r="C645">
        <v>15.5</v>
      </c>
      <c r="D645">
        <v>13.5</v>
      </c>
      <c r="E645">
        <v>11.5</v>
      </c>
      <c r="G645" s="16"/>
      <c r="I645" s="16"/>
      <c r="K645" s="16"/>
      <c r="L645">
        <v>13.5</v>
      </c>
      <c r="N645">
        <v>0</v>
      </c>
      <c r="P645" s="16"/>
      <c r="R645" s="16"/>
      <c r="T645" s="16"/>
    </row>
    <row r="646" spans="1:20">
      <c r="A646" t="s">
        <v>246</v>
      </c>
      <c r="C646">
        <v>20.3</v>
      </c>
      <c r="D646">
        <v>18.5</v>
      </c>
      <c r="E646">
        <v>16.7</v>
      </c>
      <c r="H646">
        <v>16.8</v>
      </c>
      <c r="I646">
        <v>500</v>
      </c>
      <c r="J646">
        <v>18</v>
      </c>
      <c r="K646" s="16">
        <v>400</v>
      </c>
      <c r="L646">
        <v>18.5</v>
      </c>
      <c r="N646">
        <v>0</v>
      </c>
      <c r="O646">
        <v>18.5</v>
      </c>
      <c r="P646" s="16">
        <v>1000</v>
      </c>
      <c r="R646" s="16"/>
      <c r="T646" s="16"/>
    </row>
    <row r="647" spans="1:20">
      <c r="A647" t="s">
        <v>939</v>
      </c>
      <c r="C647">
        <v>21.2</v>
      </c>
      <c r="D647">
        <v>18.5</v>
      </c>
      <c r="E647">
        <v>15.8</v>
      </c>
      <c r="G647" s="16"/>
      <c r="H647">
        <v>17.7</v>
      </c>
      <c r="I647" s="16">
        <v>300</v>
      </c>
      <c r="J647">
        <v>18.5</v>
      </c>
      <c r="K647" s="16">
        <v>2000</v>
      </c>
      <c r="L647">
        <v>18.5</v>
      </c>
      <c r="N647">
        <v>0</v>
      </c>
      <c r="P647" s="16"/>
      <c r="R647" s="16"/>
      <c r="T647" s="16"/>
    </row>
    <row r="648" spans="1:20">
      <c r="A648" t="s">
        <v>1393</v>
      </c>
      <c r="C648">
        <v>9.6999999999999993</v>
      </c>
      <c r="D648">
        <v>8.5</v>
      </c>
      <c r="E648">
        <v>7.3</v>
      </c>
      <c r="G648" s="16"/>
      <c r="I648" s="16"/>
      <c r="L648">
        <v>8.5</v>
      </c>
      <c r="N648">
        <v>0</v>
      </c>
      <c r="P648" s="16"/>
      <c r="R648" s="16"/>
    </row>
    <row r="649" spans="1:20">
      <c r="A649" t="s">
        <v>1253</v>
      </c>
      <c r="C649">
        <v>3.5</v>
      </c>
      <c r="D649">
        <v>3.1</v>
      </c>
      <c r="E649">
        <v>2.7</v>
      </c>
      <c r="J649">
        <v>2.8</v>
      </c>
      <c r="K649" s="16">
        <v>1500</v>
      </c>
      <c r="L649">
        <v>3.1</v>
      </c>
      <c r="N649">
        <v>0</v>
      </c>
      <c r="O649">
        <v>3.1</v>
      </c>
      <c r="P649" s="16">
        <v>2000</v>
      </c>
      <c r="Q649">
        <v>3.2</v>
      </c>
      <c r="R649" s="16">
        <v>1000</v>
      </c>
      <c r="S649">
        <v>3.5</v>
      </c>
      <c r="T649">
        <v>600</v>
      </c>
    </row>
    <row r="650" spans="1:20">
      <c r="A650" t="s">
        <v>1589</v>
      </c>
      <c r="C650">
        <v>9.5</v>
      </c>
      <c r="D650">
        <v>8.3000000000000007</v>
      </c>
      <c r="E650">
        <v>7.1</v>
      </c>
      <c r="F650">
        <v>7.3</v>
      </c>
      <c r="G650">
        <v>500</v>
      </c>
      <c r="H650">
        <v>7.5</v>
      </c>
      <c r="I650" s="16">
        <v>100</v>
      </c>
      <c r="J650">
        <v>7.7</v>
      </c>
      <c r="K650" s="16">
        <v>500</v>
      </c>
      <c r="L650">
        <v>8.3000000000000007</v>
      </c>
      <c r="N650">
        <v>0</v>
      </c>
      <c r="P650" s="16"/>
      <c r="R650" s="16"/>
      <c r="T650" s="16"/>
    </row>
    <row r="651" spans="1:20">
      <c r="A651" t="s">
        <v>51</v>
      </c>
      <c r="C651">
        <v>5.13</v>
      </c>
      <c r="D651">
        <v>4.8</v>
      </c>
      <c r="E651">
        <v>4.47</v>
      </c>
      <c r="I651" s="16"/>
      <c r="L651">
        <v>4.8</v>
      </c>
      <c r="N651">
        <v>0</v>
      </c>
      <c r="P651" s="16"/>
      <c r="R651" s="16"/>
      <c r="T651" s="16"/>
    </row>
    <row r="652" spans="1:20">
      <c r="A652" t="s">
        <v>940</v>
      </c>
      <c r="C652">
        <v>29.3</v>
      </c>
      <c r="D652">
        <v>25.5</v>
      </c>
      <c r="E652">
        <v>21.7</v>
      </c>
      <c r="G652" s="16"/>
      <c r="I652" s="16"/>
      <c r="K652" s="16"/>
      <c r="L652">
        <v>25.5</v>
      </c>
      <c r="N652">
        <v>0</v>
      </c>
      <c r="O652">
        <v>25.5</v>
      </c>
      <c r="P652" s="16">
        <v>6100</v>
      </c>
      <c r="R652" s="16"/>
      <c r="T652" s="16"/>
    </row>
    <row r="653" spans="1:20">
      <c r="A653" t="s">
        <v>941</v>
      </c>
      <c r="C653">
        <v>32.200000000000003</v>
      </c>
      <c r="D653">
        <v>28</v>
      </c>
      <c r="E653">
        <v>23.8</v>
      </c>
      <c r="G653" s="16"/>
      <c r="I653" s="16"/>
      <c r="J653">
        <v>25</v>
      </c>
      <c r="K653" s="16">
        <v>500</v>
      </c>
      <c r="L653">
        <v>28</v>
      </c>
      <c r="N653">
        <v>0</v>
      </c>
      <c r="O653">
        <v>32</v>
      </c>
      <c r="P653" s="16">
        <v>1700</v>
      </c>
      <c r="Q653">
        <v>32.200000000000003</v>
      </c>
      <c r="R653" s="16">
        <v>100</v>
      </c>
      <c r="T653" s="16"/>
    </row>
    <row r="654" spans="1:20">
      <c r="A654" t="s">
        <v>249</v>
      </c>
      <c r="C654">
        <v>21.4</v>
      </c>
      <c r="D654">
        <v>19.5</v>
      </c>
      <c r="E654">
        <v>17.600000000000001</v>
      </c>
      <c r="F654">
        <v>19</v>
      </c>
      <c r="G654">
        <v>500</v>
      </c>
      <c r="H654">
        <v>19.2</v>
      </c>
      <c r="I654" s="16">
        <v>1000</v>
      </c>
      <c r="J654">
        <v>19.3</v>
      </c>
      <c r="K654">
        <v>100</v>
      </c>
      <c r="L654">
        <v>19.5</v>
      </c>
      <c r="N654">
        <v>0</v>
      </c>
      <c r="O654">
        <v>21.3</v>
      </c>
      <c r="P654" s="16">
        <v>100</v>
      </c>
      <c r="R654" s="16"/>
    </row>
    <row r="655" spans="1:20">
      <c r="A655" t="s">
        <v>1243</v>
      </c>
      <c r="C655">
        <v>21.2</v>
      </c>
      <c r="D655">
        <v>18.5</v>
      </c>
      <c r="E655">
        <v>15.8</v>
      </c>
      <c r="G655" s="16"/>
      <c r="I655" s="16"/>
      <c r="K655" s="16"/>
      <c r="L655">
        <v>18.5</v>
      </c>
      <c r="N655">
        <v>0</v>
      </c>
      <c r="O655">
        <v>21</v>
      </c>
      <c r="P655" s="16">
        <v>2500</v>
      </c>
      <c r="R655" s="16"/>
      <c r="T655" s="16"/>
    </row>
    <row r="656" spans="1:20">
      <c r="A656" t="s">
        <v>1216</v>
      </c>
      <c r="C656">
        <v>7.3</v>
      </c>
      <c r="D656">
        <v>6.4</v>
      </c>
      <c r="E656">
        <v>5.5</v>
      </c>
      <c r="J656">
        <v>6</v>
      </c>
      <c r="K656" s="16">
        <v>5000</v>
      </c>
      <c r="L656">
        <v>6.4</v>
      </c>
      <c r="N656">
        <v>0</v>
      </c>
      <c r="O656">
        <v>7</v>
      </c>
      <c r="P656" s="16">
        <v>5000</v>
      </c>
      <c r="R656" s="16"/>
      <c r="T656" s="16"/>
    </row>
    <row r="657" spans="1:20">
      <c r="A657" t="s">
        <v>1390</v>
      </c>
      <c r="C657">
        <v>38.5</v>
      </c>
      <c r="D657">
        <v>33.5</v>
      </c>
      <c r="E657">
        <v>28.5</v>
      </c>
      <c r="F657">
        <v>29.1</v>
      </c>
      <c r="G657" s="16">
        <v>5000</v>
      </c>
      <c r="H657">
        <v>33.5</v>
      </c>
      <c r="I657" s="16">
        <v>5000</v>
      </c>
      <c r="J657">
        <v>33.6</v>
      </c>
      <c r="K657" s="16">
        <v>2000</v>
      </c>
      <c r="L657">
        <v>33.5</v>
      </c>
      <c r="N657">
        <v>0</v>
      </c>
      <c r="O657">
        <v>34.5</v>
      </c>
      <c r="P657" s="16">
        <v>5000</v>
      </c>
      <c r="Q657">
        <v>34.6</v>
      </c>
      <c r="R657" s="16">
        <v>2000</v>
      </c>
      <c r="S657">
        <v>34.799999999999997</v>
      </c>
      <c r="T657" s="16">
        <v>200</v>
      </c>
    </row>
    <row r="658" spans="1:20">
      <c r="A658" t="s">
        <v>1158</v>
      </c>
      <c r="C658">
        <v>21.8</v>
      </c>
      <c r="D658">
        <v>15.6</v>
      </c>
      <c r="E658">
        <v>9.4</v>
      </c>
      <c r="G658" s="16"/>
      <c r="I658" s="16"/>
      <c r="K658" s="16"/>
      <c r="L658">
        <v>15.6</v>
      </c>
      <c r="N658">
        <v>0</v>
      </c>
      <c r="P658" s="16"/>
      <c r="R658" s="16"/>
      <c r="T658" s="16"/>
    </row>
    <row r="659" spans="1:20">
      <c r="A659" t="s">
        <v>254</v>
      </c>
      <c r="C659">
        <v>10.199999999999999</v>
      </c>
      <c r="D659">
        <v>9.3000000000000007</v>
      </c>
      <c r="E659">
        <v>8.4</v>
      </c>
      <c r="G659" s="16"/>
      <c r="K659" s="16"/>
      <c r="L659">
        <v>9.3000000000000007</v>
      </c>
      <c r="N659">
        <v>0</v>
      </c>
      <c r="O659">
        <v>9.3000000000000007</v>
      </c>
      <c r="P659" s="16">
        <v>1800</v>
      </c>
      <c r="R659" s="16"/>
      <c r="T659" s="16"/>
    </row>
    <row r="660" spans="1:20">
      <c r="A660" t="s">
        <v>255</v>
      </c>
      <c r="C660">
        <v>55.5</v>
      </c>
      <c r="D660">
        <v>50.5</v>
      </c>
      <c r="E660">
        <v>45.5</v>
      </c>
      <c r="H660">
        <v>45.5</v>
      </c>
      <c r="I660">
        <v>100</v>
      </c>
      <c r="J660">
        <v>48</v>
      </c>
      <c r="K660">
        <v>200</v>
      </c>
      <c r="L660">
        <v>50.5</v>
      </c>
      <c r="N660">
        <v>0</v>
      </c>
      <c r="O660">
        <v>55.5</v>
      </c>
      <c r="P660" s="16">
        <v>100</v>
      </c>
      <c r="R660" s="16"/>
      <c r="T660" s="16"/>
    </row>
    <row r="661" spans="1:20">
      <c r="A661" t="s">
        <v>942</v>
      </c>
      <c r="C661">
        <v>3.6</v>
      </c>
      <c r="D661">
        <v>3.2</v>
      </c>
      <c r="E661">
        <v>2.8</v>
      </c>
      <c r="H661">
        <v>2.9</v>
      </c>
      <c r="I661" s="16">
        <v>2000</v>
      </c>
      <c r="J661">
        <v>3.6</v>
      </c>
      <c r="K661" s="16">
        <v>100</v>
      </c>
      <c r="L661">
        <v>3.2</v>
      </c>
      <c r="N661">
        <v>0</v>
      </c>
      <c r="P661" s="16"/>
      <c r="R661" s="16"/>
    </row>
    <row r="662" spans="1:20">
      <c r="A662" t="s">
        <v>54</v>
      </c>
      <c r="C662">
        <v>0.6</v>
      </c>
      <c r="D662">
        <v>0.6</v>
      </c>
      <c r="E662">
        <v>0.6</v>
      </c>
      <c r="G662" s="16"/>
      <c r="I662" s="16"/>
      <c r="K662" s="16"/>
      <c r="P662" s="16"/>
      <c r="R662" s="16"/>
      <c r="T662" s="16"/>
    </row>
    <row r="663" spans="1:20">
      <c r="A663" t="s">
        <v>1159</v>
      </c>
      <c r="C663">
        <v>14.8</v>
      </c>
      <c r="D663">
        <v>10.6</v>
      </c>
      <c r="E663">
        <v>6.4</v>
      </c>
      <c r="G663" s="16"/>
      <c r="I663" s="16"/>
      <c r="K663" s="16"/>
      <c r="L663">
        <v>10.6</v>
      </c>
      <c r="N663">
        <v>0</v>
      </c>
      <c r="P663" s="16"/>
      <c r="R663" s="16"/>
      <c r="T663" s="16"/>
    </row>
    <row r="664" spans="1:20">
      <c r="A664" t="s">
        <v>1587</v>
      </c>
      <c r="C664">
        <v>31</v>
      </c>
      <c r="D664">
        <v>27</v>
      </c>
      <c r="E664">
        <v>23</v>
      </c>
      <c r="H664">
        <v>27</v>
      </c>
      <c r="I664" s="16">
        <v>3500</v>
      </c>
      <c r="J664">
        <v>27.1</v>
      </c>
      <c r="K664" s="16">
        <v>1000</v>
      </c>
      <c r="L664">
        <v>27</v>
      </c>
      <c r="N664">
        <v>0</v>
      </c>
      <c r="O664">
        <v>28.5</v>
      </c>
      <c r="P664" s="16">
        <v>2000</v>
      </c>
      <c r="Q664">
        <v>29</v>
      </c>
      <c r="R664" s="16">
        <v>1600</v>
      </c>
      <c r="S664">
        <v>30.5</v>
      </c>
      <c r="T664" s="16">
        <v>3500</v>
      </c>
    </row>
    <row r="665" spans="1:20">
      <c r="A665" t="s">
        <v>55</v>
      </c>
      <c r="C665">
        <v>0.4</v>
      </c>
      <c r="D665">
        <v>0.4</v>
      </c>
      <c r="E665">
        <v>0.4</v>
      </c>
      <c r="G665" s="16"/>
      <c r="I665" s="16"/>
      <c r="K665" s="16"/>
      <c r="P665" s="16"/>
      <c r="R665" s="16"/>
      <c r="T665" s="16"/>
    </row>
    <row r="666" spans="1:20">
      <c r="A666" t="s">
        <v>257</v>
      </c>
      <c r="C666">
        <v>1.2</v>
      </c>
      <c r="D666">
        <v>1.1000000000000001</v>
      </c>
      <c r="E666">
        <v>1</v>
      </c>
      <c r="I666" s="16"/>
      <c r="K666" s="16"/>
      <c r="L666">
        <v>1.1000000000000001</v>
      </c>
      <c r="N666">
        <v>0</v>
      </c>
      <c r="O666">
        <v>1.1000000000000001</v>
      </c>
      <c r="P666" s="16">
        <v>3000</v>
      </c>
      <c r="Q666">
        <v>1.2</v>
      </c>
      <c r="R666" s="16">
        <v>7000</v>
      </c>
    </row>
    <row r="667" spans="1:20">
      <c r="A667" t="s">
        <v>1590</v>
      </c>
      <c r="C667" s="30">
        <v>56.4</v>
      </c>
      <c r="D667">
        <v>40.299999999999997</v>
      </c>
      <c r="E667">
        <v>24.2</v>
      </c>
      <c r="I667" s="16"/>
      <c r="K667" s="16"/>
      <c r="L667">
        <v>40.299999999999997</v>
      </c>
      <c r="N667">
        <v>0</v>
      </c>
      <c r="O667">
        <v>40</v>
      </c>
      <c r="P667">
        <v>100</v>
      </c>
    </row>
    <row r="668" spans="1:20">
      <c r="A668" t="s">
        <v>1344</v>
      </c>
      <c r="C668">
        <v>24.5</v>
      </c>
      <c r="D668">
        <v>22.3</v>
      </c>
      <c r="E668">
        <v>20.100000000000001</v>
      </c>
      <c r="G668" s="16"/>
      <c r="I668" s="16"/>
      <c r="K668" s="16"/>
      <c r="L668">
        <v>22.3</v>
      </c>
      <c r="N668">
        <v>0</v>
      </c>
      <c r="P668" s="16"/>
      <c r="T668" s="16"/>
    </row>
    <row r="669" spans="1:20">
      <c r="A669" t="s">
        <v>56</v>
      </c>
      <c r="C669">
        <v>74.2</v>
      </c>
      <c r="D669">
        <v>69.400000000000006</v>
      </c>
      <c r="E669">
        <v>64.599999999999994</v>
      </c>
      <c r="F669">
        <v>66.099999999999994</v>
      </c>
      <c r="G669" s="16">
        <v>10</v>
      </c>
      <c r="H669">
        <v>66.5</v>
      </c>
      <c r="I669" s="16">
        <v>10</v>
      </c>
      <c r="J669">
        <v>67</v>
      </c>
      <c r="K669" s="16">
        <v>20</v>
      </c>
      <c r="L669">
        <v>69.400000000000006</v>
      </c>
      <c r="N669">
        <v>0</v>
      </c>
      <c r="O669">
        <v>68.900000000000006</v>
      </c>
      <c r="P669" s="16">
        <v>40</v>
      </c>
      <c r="Q669">
        <v>69</v>
      </c>
      <c r="R669" s="16">
        <v>50</v>
      </c>
      <c r="S669">
        <v>69.900000000000006</v>
      </c>
      <c r="T669" s="16">
        <v>40</v>
      </c>
    </row>
    <row r="670" spans="1:20">
      <c r="A670" t="s">
        <v>1580</v>
      </c>
      <c r="C670">
        <v>14.9</v>
      </c>
      <c r="D670">
        <v>10.7</v>
      </c>
      <c r="E670">
        <v>6.5</v>
      </c>
      <c r="I670" s="16"/>
      <c r="K670" s="16"/>
      <c r="L670">
        <v>10.7</v>
      </c>
      <c r="N670">
        <v>0</v>
      </c>
      <c r="P670" s="16"/>
      <c r="R670" s="16"/>
      <c r="T670" s="16"/>
    </row>
    <row r="671" spans="1:20">
      <c r="A671" t="s">
        <v>258</v>
      </c>
      <c r="C671">
        <v>13.8</v>
      </c>
      <c r="D671">
        <v>12.6</v>
      </c>
      <c r="E671">
        <v>11.4</v>
      </c>
      <c r="G671" s="16"/>
      <c r="I671" s="16"/>
      <c r="J671">
        <v>11.5</v>
      </c>
      <c r="K671" s="16">
        <v>100</v>
      </c>
      <c r="L671">
        <v>12.6</v>
      </c>
      <c r="N671">
        <v>0</v>
      </c>
      <c r="P671" s="16"/>
      <c r="R671" s="16"/>
      <c r="T671" s="16"/>
    </row>
    <row r="672" spans="1:20">
      <c r="A672" t="s">
        <v>260</v>
      </c>
      <c r="C672">
        <v>4.8</v>
      </c>
      <c r="D672">
        <v>4.4000000000000004</v>
      </c>
      <c r="E672">
        <v>4</v>
      </c>
      <c r="G672" s="16"/>
      <c r="I672" s="16"/>
      <c r="J672">
        <v>4.7</v>
      </c>
      <c r="K672" s="16">
        <v>100</v>
      </c>
      <c r="L672">
        <v>4.4000000000000004</v>
      </c>
      <c r="N672">
        <v>0</v>
      </c>
      <c r="P672" s="16"/>
      <c r="T672" s="16"/>
    </row>
    <row r="673" spans="1:20">
      <c r="A673" t="s">
        <v>1254</v>
      </c>
      <c r="C673">
        <v>21.7</v>
      </c>
      <c r="D673">
        <v>15.5</v>
      </c>
      <c r="E673">
        <v>9.3000000000000007</v>
      </c>
      <c r="I673" s="16"/>
      <c r="K673" s="16"/>
      <c r="L673">
        <v>15.5</v>
      </c>
      <c r="N673">
        <v>0</v>
      </c>
      <c r="P673" s="16"/>
      <c r="R673" s="16"/>
      <c r="T673" s="16"/>
    </row>
    <row r="674" spans="1:20">
      <c r="A674" t="s">
        <v>944</v>
      </c>
      <c r="C674">
        <v>37.6</v>
      </c>
      <c r="D674">
        <v>32.700000000000003</v>
      </c>
      <c r="E674">
        <v>27.8</v>
      </c>
      <c r="F674">
        <v>32</v>
      </c>
      <c r="G674">
        <v>400</v>
      </c>
      <c r="H674">
        <v>32.1</v>
      </c>
      <c r="I674" s="16">
        <v>2800</v>
      </c>
      <c r="J674">
        <v>32.200000000000003</v>
      </c>
      <c r="K674" s="16">
        <v>1000</v>
      </c>
      <c r="L674">
        <v>32.700000000000003</v>
      </c>
      <c r="N674">
        <v>0</v>
      </c>
      <c r="R674" s="16"/>
      <c r="T674" s="16"/>
    </row>
    <row r="675" spans="1:20">
      <c r="A675" t="s">
        <v>1345</v>
      </c>
      <c r="C675">
        <v>14</v>
      </c>
      <c r="D675">
        <v>10</v>
      </c>
      <c r="E675">
        <v>6</v>
      </c>
      <c r="G675" s="16"/>
      <c r="I675" s="16"/>
      <c r="K675" s="16"/>
      <c r="L675">
        <v>10</v>
      </c>
      <c r="N675">
        <v>0</v>
      </c>
      <c r="P675" s="16"/>
      <c r="T675" s="16"/>
    </row>
    <row r="676" spans="1:20">
      <c r="A676" t="s">
        <v>1472</v>
      </c>
      <c r="C676">
        <v>12</v>
      </c>
      <c r="D676">
        <v>10.5</v>
      </c>
      <c r="E676">
        <v>9</v>
      </c>
      <c r="F676">
        <v>9</v>
      </c>
      <c r="G676">
        <v>200</v>
      </c>
      <c r="H676">
        <v>9.5</v>
      </c>
      <c r="I676" s="16">
        <v>2200</v>
      </c>
      <c r="J676">
        <v>10</v>
      </c>
      <c r="K676" s="16">
        <v>100</v>
      </c>
      <c r="L676">
        <v>10.5</v>
      </c>
      <c r="N676">
        <v>0</v>
      </c>
      <c r="O676">
        <v>11</v>
      </c>
      <c r="P676" s="16">
        <v>3800</v>
      </c>
      <c r="Q676">
        <v>11.5</v>
      </c>
      <c r="R676" s="16">
        <v>1100</v>
      </c>
      <c r="S676">
        <v>12</v>
      </c>
      <c r="T676">
        <v>200</v>
      </c>
    </row>
    <row r="677" spans="1:20">
      <c r="A677" t="s">
        <v>945</v>
      </c>
      <c r="C677">
        <v>13.3</v>
      </c>
      <c r="D677">
        <v>9.5</v>
      </c>
      <c r="E677">
        <v>5.7</v>
      </c>
      <c r="I677" s="16"/>
      <c r="K677" s="16"/>
      <c r="L677">
        <v>9.5</v>
      </c>
      <c r="N677">
        <v>0</v>
      </c>
      <c r="P677" s="16"/>
      <c r="R677" s="16"/>
    </row>
    <row r="678" spans="1:20">
      <c r="A678" t="s">
        <v>261</v>
      </c>
      <c r="C678">
        <v>45.1</v>
      </c>
      <c r="D678">
        <v>41</v>
      </c>
      <c r="E678">
        <v>36.9</v>
      </c>
      <c r="L678">
        <v>41</v>
      </c>
      <c r="N678">
        <v>0</v>
      </c>
      <c r="P678" s="16"/>
      <c r="R678" s="16"/>
      <c r="T678" s="16"/>
    </row>
    <row r="679" spans="1:20">
      <c r="A679" t="s">
        <v>946</v>
      </c>
      <c r="C679">
        <v>9.8000000000000007</v>
      </c>
      <c r="D679">
        <v>7</v>
      </c>
      <c r="E679">
        <v>4.2</v>
      </c>
      <c r="G679" s="16"/>
      <c r="I679" s="16"/>
      <c r="L679">
        <v>7</v>
      </c>
      <c r="N679">
        <v>0</v>
      </c>
      <c r="P679" s="16"/>
      <c r="R679" s="16"/>
      <c r="T679" s="16"/>
    </row>
    <row r="680" spans="1:20">
      <c r="A680" t="s">
        <v>1521</v>
      </c>
      <c r="C680">
        <v>11.5</v>
      </c>
      <c r="D680">
        <v>10</v>
      </c>
      <c r="E680">
        <v>8.5</v>
      </c>
      <c r="G680" s="16"/>
      <c r="I680" s="16"/>
      <c r="K680" s="16"/>
      <c r="L680">
        <v>10</v>
      </c>
      <c r="N680">
        <v>0</v>
      </c>
      <c r="P680" s="16"/>
    </row>
    <row r="681" spans="1:20">
      <c r="A681" t="s">
        <v>1473</v>
      </c>
      <c r="C681">
        <v>21.3</v>
      </c>
      <c r="D681">
        <v>18.600000000000001</v>
      </c>
      <c r="E681">
        <v>15.9</v>
      </c>
      <c r="K681" s="16"/>
      <c r="L681">
        <v>18.600000000000001</v>
      </c>
      <c r="N681">
        <v>0</v>
      </c>
      <c r="R681" s="16"/>
      <c r="T681" s="16"/>
    </row>
    <row r="682" spans="1:20">
      <c r="A682" t="s">
        <v>947</v>
      </c>
      <c r="C682">
        <v>2.2999999999999998</v>
      </c>
      <c r="D682">
        <v>2</v>
      </c>
      <c r="E682">
        <v>1.7</v>
      </c>
      <c r="G682" s="16"/>
      <c r="I682" s="16"/>
      <c r="L682">
        <v>2</v>
      </c>
      <c r="N682">
        <v>0</v>
      </c>
      <c r="P682" s="16"/>
      <c r="R682" s="16"/>
      <c r="T682" s="16"/>
    </row>
    <row r="683" spans="1:20">
      <c r="A683" t="s">
        <v>1624</v>
      </c>
      <c r="C683">
        <v>19.3</v>
      </c>
      <c r="D683">
        <v>13.8</v>
      </c>
      <c r="E683">
        <v>8.3000000000000007</v>
      </c>
      <c r="G683" s="16"/>
      <c r="I683" s="16"/>
      <c r="J683">
        <v>15</v>
      </c>
      <c r="K683" s="16">
        <v>200</v>
      </c>
      <c r="L683">
        <v>13.8</v>
      </c>
      <c r="N683">
        <v>0</v>
      </c>
      <c r="O683">
        <v>19.3</v>
      </c>
      <c r="P683">
        <v>300</v>
      </c>
      <c r="R683" s="16"/>
      <c r="T683" s="16"/>
    </row>
    <row r="684" spans="1:20">
      <c r="A684" t="s">
        <v>948</v>
      </c>
      <c r="C684">
        <v>13.8</v>
      </c>
      <c r="D684">
        <v>9.9</v>
      </c>
      <c r="E684">
        <v>6</v>
      </c>
      <c r="G684" s="16"/>
      <c r="I684" s="16"/>
      <c r="J684">
        <v>6</v>
      </c>
      <c r="K684" s="16">
        <v>200</v>
      </c>
      <c r="L684">
        <v>9.9</v>
      </c>
      <c r="N684">
        <v>0</v>
      </c>
      <c r="O684">
        <v>10</v>
      </c>
      <c r="P684" s="16">
        <v>900</v>
      </c>
      <c r="Q684">
        <v>10.9</v>
      </c>
      <c r="R684" s="16">
        <v>100</v>
      </c>
      <c r="S684">
        <v>13.8</v>
      </c>
      <c r="T684" s="16">
        <v>500</v>
      </c>
    </row>
    <row r="685" spans="1:20">
      <c r="A685" t="s">
        <v>262</v>
      </c>
      <c r="C685">
        <v>6.7</v>
      </c>
      <c r="D685">
        <v>4.8</v>
      </c>
      <c r="E685">
        <v>2.9</v>
      </c>
      <c r="G685" s="16"/>
      <c r="I685" s="16"/>
      <c r="L685">
        <v>4.8</v>
      </c>
      <c r="N685">
        <v>0</v>
      </c>
      <c r="O685">
        <v>4.7</v>
      </c>
      <c r="P685" s="16">
        <v>1000</v>
      </c>
      <c r="Q685">
        <v>4.8</v>
      </c>
      <c r="R685" s="16">
        <v>100</v>
      </c>
    </row>
    <row r="686" spans="1:20">
      <c r="A686" t="s">
        <v>1368</v>
      </c>
      <c r="C686">
        <v>5.2</v>
      </c>
      <c r="D686">
        <v>4.5999999999999996</v>
      </c>
      <c r="E686">
        <v>4</v>
      </c>
      <c r="G686" s="16"/>
      <c r="H686">
        <v>4</v>
      </c>
      <c r="I686" s="16">
        <v>500</v>
      </c>
      <c r="J686">
        <v>4.5999999999999996</v>
      </c>
      <c r="K686" s="16">
        <v>200</v>
      </c>
      <c r="L686">
        <v>4.5999999999999996</v>
      </c>
      <c r="N686">
        <v>0</v>
      </c>
      <c r="O686">
        <v>5.0999999999999996</v>
      </c>
      <c r="P686" s="16">
        <v>100</v>
      </c>
      <c r="R686" s="16"/>
    </row>
    <row r="687" spans="1:20">
      <c r="A687" t="s">
        <v>58</v>
      </c>
      <c r="C687">
        <v>30.45</v>
      </c>
      <c r="D687">
        <v>28.5</v>
      </c>
      <c r="E687">
        <v>26.55</v>
      </c>
      <c r="F687">
        <v>27.1</v>
      </c>
      <c r="G687">
        <v>520</v>
      </c>
      <c r="H687">
        <v>27.2</v>
      </c>
      <c r="I687" s="16">
        <v>1000</v>
      </c>
      <c r="J687">
        <v>27.25</v>
      </c>
      <c r="K687" s="16">
        <v>1050</v>
      </c>
      <c r="L687">
        <v>28.5</v>
      </c>
      <c r="N687">
        <v>0</v>
      </c>
      <c r="O687">
        <v>28.5</v>
      </c>
      <c r="P687" s="16">
        <v>240</v>
      </c>
      <c r="Q687">
        <v>28.6</v>
      </c>
      <c r="R687" s="16">
        <v>10</v>
      </c>
      <c r="S687">
        <v>29</v>
      </c>
      <c r="T687" s="16">
        <v>20</v>
      </c>
    </row>
    <row r="688" spans="1:20">
      <c r="A688" t="s">
        <v>738</v>
      </c>
      <c r="C688">
        <v>0.9</v>
      </c>
      <c r="D688">
        <v>0.9</v>
      </c>
      <c r="E688">
        <v>0.9</v>
      </c>
      <c r="G688" s="16"/>
      <c r="I688" s="16"/>
      <c r="R688" s="16"/>
      <c r="T688" s="16"/>
    </row>
    <row r="689" spans="1:20">
      <c r="A689" t="s">
        <v>263</v>
      </c>
      <c r="C689">
        <v>9.3000000000000007</v>
      </c>
      <c r="D689">
        <v>8.5</v>
      </c>
      <c r="E689">
        <v>7.7</v>
      </c>
      <c r="G689" s="16"/>
      <c r="I689" s="16"/>
      <c r="K689" s="16"/>
      <c r="L689">
        <v>8.5</v>
      </c>
      <c r="N689">
        <v>0</v>
      </c>
      <c r="O689">
        <v>9.3000000000000007</v>
      </c>
      <c r="P689" s="16">
        <v>4400</v>
      </c>
      <c r="R689" s="16"/>
      <c r="T689" s="16"/>
    </row>
    <row r="690" spans="1:20">
      <c r="A690" t="s">
        <v>264</v>
      </c>
      <c r="C690">
        <v>3.3</v>
      </c>
      <c r="D690">
        <v>3</v>
      </c>
      <c r="E690">
        <v>2.7</v>
      </c>
      <c r="H690">
        <v>2.7</v>
      </c>
      <c r="I690" s="16">
        <v>5200</v>
      </c>
      <c r="J690">
        <v>2.8</v>
      </c>
      <c r="K690" s="16">
        <v>500</v>
      </c>
      <c r="L690">
        <v>3</v>
      </c>
      <c r="N690">
        <v>0</v>
      </c>
      <c r="O690">
        <v>2.9</v>
      </c>
      <c r="P690" s="16">
        <v>300</v>
      </c>
      <c r="Q690">
        <v>3</v>
      </c>
      <c r="R690" s="16">
        <v>1600</v>
      </c>
      <c r="S690">
        <v>3.1</v>
      </c>
      <c r="T690" s="16">
        <v>1100</v>
      </c>
    </row>
    <row r="691" spans="1:20">
      <c r="A691" t="s">
        <v>1160</v>
      </c>
      <c r="C691">
        <v>10.199999999999999</v>
      </c>
      <c r="D691">
        <v>7.3</v>
      </c>
      <c r="E691">
        <v>4.4000000000000004</v>
      </c>
      <c r="L691">
        <v>7.3</v>
      </c>
      <c r="N691">
        <v>0</v>
      </c>
      <c r="O691">
        <v>9.8000000000000007</v>
      </c>
      <c r="P691" s="16">
        <v>7100</v>
      </c>
      <c r="T691" s="16"/>
    </row>
    <row r="692" spans="1:20">
      <c r="A692" t="s">
        <v>1402</v>
      </c>
      <c r="C692">
        <v>10.3</v>
      </c>
      <c r="D692">
        <v>7.4</v>
      </c>
      <c r="E692">
        <v>4.5</v>
      </c>
      <c r="I692" s="16"/>
      <c r="K692" s="16"/>
      <c r="L692">
        <v>7.4</v>
      </c>
      <c r="N692">
        <v>0</v>
      </c>
      <c r="P692" s="16"/>
      <c r="R692" s="16"/>
      <c r="T692" s="16"/>
    </row>
    <row r="693" spans="1:20">
      <c r="A693" t="s">
        <v>1638</v>
      </c>
      <c r="C693">
        <v>49.4</v>
      </c>
      <c r="D693">
        <v>43</v>
      </c>
      <c r="E693">
        <v>36.6</v>
      </c>
      <c r="G693" s="16"/>
      <c r="I693" s="16"/>
      <c r="K693" s="16"/>
      <c r="L693">
        <v>43</v>
      </c>
      <c r="N693">
        <v>0</v>
      </c>
      <c r="P693" s="16"/>
      <c r="R693" s="16"/>
      <c r="T693" s="16"/>
    </row>
    <row r="694" spans="1:20">
      <c r="A694" t="s">
        <v>950</v>
      </c>
      <c r="C694">
        <v>12.7</v>
      </c>
      <c r="D694">
        <v>11.1</v>
      </c>
      <c r="E694">
        <v>9.5</v>
      </c>
      <c r="H694">
        <v>9.5</v>
      </c>
      <c r="I694">
        <v>100</v>
      </c>
      <c r="J694">
        <v>11</v>
      </c>
      <c r="K694" s="16">
        <v>1000</v>
      </c>
      <c r="L694">
        <v>11.1</v>
      </c>
      <c r="N694">
        <v>0</v>
      </c>
      <c r="O694">
        <v>12.5</v>
      </c>
      <c r="P694" s="16">
        <v>500</v>
      </c>
      <c r="Q694">
        <v>12.7</v>
      </c>
      <c r="R694" s="16">
        <v>600</v>
      </c>
    </row>
    <row r="695" spans="1:20">
      <c r="A695" t="s">
        <v>951</v>
      </c>
      <c r="C695">
        <v>10.3</v>
      </c>
      <c r="D695">
        <v>7.4</v>
      </c>
      <c r="E695">
        <v>4.5</v>
      </c>
      <c r="I695" s="16"/>
      <c r="L695">
        <v>7.4</v>
      </c>
      <c r="N695">
        <v>0</v>
      </c>
      <c r="R695" s="16"/>
    </row>
    <row r="696" spans="1:20">
      <c r="A696" t="s">
        <v>1391</v>
      </c>
      <c r="C696">
        <v>14</v>
      </c>
      <c r="D696">
        <v>10</v>
      </c>
      <c r="E696">
        <v>6</v>
      </c>
      <c r="K696" s="16"/>
      <c r="L696">
        <v>10</v>
      </c>
      <c r="N696">
        <v>0</v>
      </c>
      <c r="P696" s="16"/>
      <c r="R696" s="16"/>
    </row>
    <row r="697" spans="1:20">
      <c r="A697" t="s">
        <v>265</v>
      </c>
      <c r="C697">
        <v>23.1</v>
      </c>
      <c r="D697">
        <v>21</v>
      </c>
      <c r="E697">
        <v>18.899999999999999</v>
      </c>
      <c r="L697">
        <v>21</v>
      </c>
      <c r="N697">
        <v>0</v>
      </c>
      <c r="O697">
        <v>20</v>
      </c>
      <c r="P697" s="16">
        <v>100</v>
      </c>
      <c r="Q697">
        <v>20.8</v>
      </c>
      <c r="R697" s="16">
        <v>1600</v>
      </c>
      <c r="S697">
        <v>20.9</v>
      </c>
      <c r="T697">
        <v>500</v>
      </c>
    </row>
    <row r="698" spans="1:20">
      <c r="A698" t="s">
        <v>1555</v>
      </c>
      <c r="C698">
        <v>14</v>
      </c>
      <c r="D698">
        <v>10</v>
      </c>
      <c r="E698">
        <v>6</v>
      </c>
      <c r="G698" s="16"/>
      <c r="I698" s="16"/>
      <c r="L698">
        <v>10</v>
      </c>
      <c r="N698">
        <v>0</v>
      </c>
      <c r="P698" s="16"/>
      <c r="R698" s="16"/>
      <c r="T698" s="16"/>
    </row>
    <row r="699" spans="1:20">
      <c r="A699" t="s">
        <v>1591</v>
      </c>
      <c r="C699">
        <v>9.8000000000000007</v>
      </c>
      <c r="D699">
        <v>7</v>
      </c>
      <c r="E699">
        <v>4.2</v>
      </c>
      <c r="G699" s="16"/>
      <c r="I699" s="16"/>
      <c r="K699" s="16"/>
      <c r="L699">
        <v>7</v>
      </c>
      <c r="N699">
        <v>0</v>
      </c>
      <c r="P699" s="16"/>
      <c r="R699" s="16"/>
      <c r="T699" s="16"/>
    </row>
    <row r="700" spans="1:20">
      <c r="A700" t="s">
        <v>62</v>
      </c>
      <c r="C700">
        <v>10.050000000000001</v>
      </c>
      <c r="D700">
        <v>9.4</v>
      </c>
      <c r="E700">
        <v>8.75</v>
      </c>
      <c r="H700">
        <v>8.75</v>
      </c>
      <c r="I700" s="16">
        <v>1000</v>
      </c>
      <c r="J700">
        <v>8.8000000000000007</v>
      </c>
      <c r="K700" s="16">
        <v>460</v>
      </c>
      <c r="L700">
        <v>9.4</v>
      </c>
      <c r="N700">
        <v>0</v>
      </c>
      <c r="O700">
        <v>9.9</v>
      </c>
      <c r="P700" s="16">
        <v>120</v>
      </c>
      <c r="Q700">
        <v>10</v>
      </c>
      <c r="R700" s="16">
        <v>930</v>
      </c>
      <c r="T700" s="16"/>
    </row>
    <row r="701" spans="1:20">
      <c r="A701" t="s">
        <v>1400</v>
      </c>
      <c r="C701">
        <v>14.4</v>
      </c>
      <c r="D701">
        <v>10.3</v>
      </c>
      <c r="E701">
        <v>6.2</v>
      </c>
      <c r="G701" s="16"/>
      <c r="I701" s="16"/>
      <c r="L701">
        <v>10.3</v>
      </c>
      <c r="N701">
        <v>0</v>
      </c>
      <c r="O701">
        <v>12</v>
      </c>
      <c r="P701" s="16">
        <v>10400</v>
      </c>
      <c r="Q701">
        <v>12.5</v>
      </c>
      <c r="R701" s="16">
        <v>1900</v>
      </c>
    </row>
    <row r="702" spans="1:20">
      <c r="A702" t="s">
        <v>1255</v>
      </c>
      <c r="C702">
        <v>13.8</v>
      </c>
      <c r="D702">
        <v>12</v>
      </c>
      <c r="E702">
        <v>10.199999999999999</v>
      </c>
      <c r="I702" s="16"/>
      <c r="J702">
        <v>10.199999999999999</v>
      </c>
      <c r="K702">
        <v>100</v>
      </c>
      <c r="L702">
        <v>12</v>
      </c>
      <c r="N702">
        <v>0</v>
      </c>
    </row>
    <row r="703" spans="1:20">
      <c r="A703" t="s">
        <v>266</v>
      </c>
      <c r="C703">
        <v>15.6</v>
      </c>
      <c r="D703">
        <v>14.2</v>
      </c>
      <c r="E703">
        <v>12.8</v>
      </c>
      <c r="G703" s="16"/>
      <c r="I703" s="16"/>
      <c r="K703" s="16"/>
      <c r="L703">
        <v>14.2</v>
      </c>
      <c r="N703">
        <v>0</v>
      </c>
      <c r="R703" s="16"/>
      <c r="T703" s="16"/>
    </row>
    <row r="704" spans="1:20">
      <c r="A704" t="s">
        <v>1346</v>
      </c>
      <c r="C704">
        <v>53.9</v>
      </c>
      <c r="D704">
        <v>38.5</v>
      </c>
      <c r="E704">
        <v>23.1</v>
      </c>
      <c r="G704" s="16"/>
      <c r="I704" s="16"/>
      <c r="L704">
        <v>38.5</v>
      </c>
      <c r="N704">
        <v>0</v>
      </c>
      <c r="P704" s="16"/>
      <c r="R704" s="16"/>
      <c r="T704" s="16"/>
    </row>
    <row r="705" spans="1:20">
      <c r="A705" t="s">
        <v>1208</v>
      </c>
      <c r="C705">
        <v>8</v>
      </c>
      <c r="D705">
        <v>7</v>
      </c>
      <c r="E705">
        <v>6</v>
      </c>
      <c r="I705" s="16"/>
      <c r="J705">
        <v>6</v>
      </c>
      <c r="K705" s="16">
        <v>100</v>
      </c>
      <c r="L705">
        <v>7</v>
      </c>
      <c r="N705">
        <v>0</v>
      </c>
      <c r="O705">
        <v>7</v>
      </c>
      <c r="P705" s="16">
        <v>1500</v>
      </c>
      <c r="Q705">
        <v>7.8</v>
      </c>
      <c r="R705" s="16">
        <v>500</v>
      </c>
    </row>
    <row r="706" spans="1:20">
      <c r="A706" t="s">
        <v>1700</v>
      </c>
      <c r="C706">
        <v>31.3</v>
      </c>
      <c r="D706">
        <v>27.3</v>
      </c>
      <c r="E706">
        <v>23.3</v>
      </c>
      <c r="G706" s="16"/>
      <c r="I706" s="16"/>
      <c r="J706">
        <v>23.4</v>
      </c>
      <c r="K706" s="16">
        <v>300</v>
      </c>
      <c r="L706">
        <v>27.3</v>
      </c>
      <c r="N706">
        <v>0</v>
      </c>
      <c r="O706">
        <v>29</v>
      </c>
      <c r="P706">
        <v>200</v>
      </c>
      <c r="Q706">
        <v>30</v>
      </c>
      <c r="R706" s="16">
        <v>1500</v>
      </c>
      <c r="S706">
        <v>31.3</v>
      </c>
      <c r="T706" s="16">
        <v>300</v>
      </c>
    </row>
    <row r="707" spans="1:20">
      <c r="A707" t="s">
        <v>1394</v>
      </c>
      <c r="C707">
        <v>17.2</v>
      </c>
      <c r="D707">
        <v>15</v>
      </c>
      <c r="E707">
        <v>12.8</v>
      </c>
      <c r="I707" s="16"/>
      <c r="J707">
        <v>15</v>
      </c>
      <c r="K707" s="16">
        <v>5400</v>
      </c>
      <c r="L707">
        <v>15</v>
      </c>
      <c r="N707">
        <v>0</v>
      </c>
      <c r="O707">
        <v>15.3</v>
      </c>
      <c r="P707" s="16">
        <v>500</v>
      </c>
      <c r="Q707">
        <v>15.5</v>
      </c>
      <c r="R707" s="16">
        <v>5000</v>
      </c>
      <c r="S707">
        <v>15.7</v>
      </c>
      <c r="T707" s="16">
        <v>1000</v>
      </c>
    </row>
    <row r="708" spans="1:20">
      <c r="A708" t="s">
        <v>1214</v>
      </c>
      <c r="C708">
        <v>24.1</v>
      </c>
      <c r="D708">
        <v>21</v>
      </c>
      <c r="E708">
        <v>17.899999999999999</v>
      </c>
      <c r="G708" s="16"/>
      <c r="H708">
        <v>20.5</v>
      </c>
      <c r="I708" s="16">
        <v>200</v>
      </c>
      <c r="J708">
        <v>21</v>
      </c>
      <c r="K708" s="16">
        <v>2000</v>
      </c>
      <c r="L708">
        <v>21</v>
      </c>
      <c r="N708">
        <v>0</v>
      </c>
      <c r="O708">
        <v>21.8</v>
      </c>
      <c r="P708" s="16">
        <v>1000</v>
      </c>
      <c r="Q708">
        <v>22</v>
      </c>
      <c r="R708" s="16">
        <v>3000</v>
      </c>
      <c r="T708" s="16"/>
    </row>
    <row r="709" spans="1:20">
      <c r="A709" t="s">
        <v>267</v>
      </c>
      <c r="C709">
        <v>23.1</v>
      </c>
      <c r="D709">
        <v>21</v>
      </c>
      <c r="E709">
        <v>18.899999999999999</v>
      </c>
      <c r="G709" s="16"/>
      <c r="K709" s="16"/>
      <c r="L709">
        <v>21</v>
      </c>
      <c r="N709">
        <v>0</v>
      </c>
      <c r="O709">
        <v>21</v>
      </c>
      <c r="P709" s="16">
        <v>1000</v>
      </c>
      <c r="Q709">
        <v>22</v>
      </c>
      <c r="R709" s="16">
        <v>1000</v>
      </c>
      <c r="S709">
        <v>23.1</v>
      </c>
      <c r="T709" s="16">
        <v>1100</v>
      </c>
    </row>
    <row r="710" spans="1:20">
      <c r="A710" t="s">
        <v>1256</v>
      </c>
      <c r="C710">
        <v>19.399999999999999</v>
      </c>
      <c r="D710">
        <v>16.899999999999999</v>
      </c>
      <c r="E710">
        <v>14.4</v>
      </c>
      <c r="G710" s="16"/>
      <c r="I710" s="16"/>
      <c r="J710">
        <v>17</v>
      </c>
      <c r="K710" s="16">
        <v>1200</v>
      </c>
      <c r="L710">
        <v>16.899999999999999</v>
      </c>
      <c r="N710">
        <v>0</v>
      </c>
      <c r="P710" s="16"/>
      <c r="R710" s="16"/>
      <c r="T710" s="16"/>
    </row>
    <row r="711" spans="1:20">
      <c r="A711" t="s">
        <v>1257</v>
      </c>
      <c r="C711">
        <v>14</v>
      </c>
      <c r="D711">
        <v>10</v>
      </c>
      <c r="E711">
        <v>6</v>
      </c>
      <c r="I711" s="16"/>
      <c r="L711">
        <v>10</v>
      </c>
      <c r="N711">
        <v>0</v>
      </c>
      <c r="O711">
        <v>10</v>
      </c>
      <c r="P711">
        <v>500</v>
      </c>
      <c r="R711" s="16"/>
    </row>
    <row r="712" spans="1:20">
      <c r="A712" t="s">
        <v>952</v>
      </c>
      <c r="C712">
        <v>66.2</v>
      </c>
      <c r="D712">
        <v>57.6</v>
      </c>
      <c r="E712">
        <v>49</v>
      </c>
      <c r="K712" s="16"/>
      <c r="L712">
        <v>57.6</v>
      </c>
      <c r="N712">
        <v>0</v>
      </c>
      <c r="P712" s="16"/>
      <c r="R712" s="16"/>
    </row>
    <row r="713" spans="1:20">
      <c r="A713" t="s">
        <v>953</v>
      </c>
      <c r="C713">
        <v>7.8</v>
      </c>
      <c r="D713">
        <v>5.6</v>
      </c>
      <c r="E713">
        <v>3.4</v>
      </c>
      <c r="I713" s="16"/>
      <c r="K713" s="16"/>
      <c r="L713">
        <v>5.6</v>
      </c>
      <c r="N713">
        <v>0</v>
      </c>
      <c r="R713" s="16"/>
    </row>
    <row r="714" spans="1:20">
      <c r="A714" t="s">
        <v>1475</v>
      </c>
      <c r="C714">
        <v>7.2</v>
      </c>
      <c r="D714">
        <v>5.2</v>
      </c>
      <c r="E714">
        <v>3.2</v>
      </c>
      <c r="G714" s="16"/>
      <c r="I714" s="16"/>
      <c r="K714" s="16"/>
      <c r="L714">
        <v>5.2</v>
      </c>
      <c r="N714">
        <v>0</v>
      </c>
      <c r="P714" s="16"/>
      <c r="R714" s="16"/>
      <c r="T714" s="16"/>
    </row>
    <row r="715" spans="1:20">
      <c r="A715" t="s">
        <v>954</v>
      </c>
      <c r="C715">
        <v>11</v>
      </c>
      <c r="D715">
        <v>7.9</v>
      </c>
      <c r="E715">
        <v>4.8</v>
      </c>
      <c r="G715" s="16"/>
      <c r="I715" s="16"/>
      <c r="K715" s="16"/>
      <c r="L715">
        <v>7.9</v>
      </c>
      <c r="N715">
        <v>0</v>
      </c>
      <c r="P715" s="16"/>
      <c r="R715" s="16"/>
      <c r="T715" s="16"/>
    </row>
    <row r="716" spans="1:20">
      <c r="A716" t="s">
        <v>268</v>
      </c>
      <c r="C716">
        <v>5.2</v>
      </c>
      <c r="D716">
        <v>4.8</v>
      </c>
      <c r="E716">
        <v>4.4000000000000004</v>
      </c>
      <c r="I716" s="16"/>
      <c r="K716" s="16"/>
      <c r="L716">
        <v>4.8</v>
      </c>
      <c r="N716">
        <v>0</v>
      </c>
      <c r="O716">
        <v>5</v>
      </c>
      <c r="P716" s="16">
        <v>8800</v>
      </c>
      <c r="Q716">
        <v>5.0999999999999996</v>
      </c>
      <c r="R716" s="16">
        <v>300</v>
      </c>
      <c r="S716">
        <v>5.2</v>
      </c>
      <c r="T716" s="16">
        <v>10400</v>
      </c>
    </row>
    <row r="717" spans="1:20">
      <c r="A717" t="s">
        <v>708</v>
      </c>
      <c r="C717">
        <v>33.9</v>
      </c>
      <c r="D717">
        <v>31.7</v>
      </c>
      <c r="E717">
        <v>29.5</v>
      </c>
      <c r="H717">
        <v>29.5</v>
      </c>
      <c r="I717" s="16">
        <v>10</v>
      </c>
      <c r="J717">
        <v>33.9</v>
      </c>
      <c r="K717" s="16">
        <v>2270</v>
      </c>
      <c r="L717">
        <v>31.7</v>
      </c>
      <c r="N717">
        <v>0</v>
      </c>
      <c r="P717" s="16"/>
      <c r="R717" s="16"/>
      <c r="T717" s="16"/>
    </row>
    <row r="718" spans="1:20">
      <c r="A718" t="s">
        <v>955</v>
      </c>
      <c r="C718">
        <v>9.8000000000000007</v>
      </c>
      <c r="D718">
        <v>8.6</v>
      </c>
      <c r="E718">
        <v>7.4</v>
      </c>
      <c r="F718">
        <v>8</v>
      </c>
      <c r="G718">
        <v>200</v>
      </c>
      <c r="H718">
        <v>8.1999999999999993</v>
      </c>
      <c r="I718">
        <v>700</v>
      </c>
      <c r="J718">
        <v>8.3000000000000007</v>
      </c>
      <c r="K718" s="16">
        <v>200</v>
      </c>
      <c r="L718">
        <v>8.6</v>
      </c>
      <c r="N718">
        <v>0</v>
      </c>
      <c r="P718" s="16"/>
      <c r="R718" s="16"/>
      <c r="T718" s="16"/>
    </row>
    <row r="719" spans="1:20">
      <c r="A719" t="s">
        <v>1226</v>
      </c>
      <c r="C719">
        <v>29.3</v>
      </c>
      <c r="D719">
        <v>25.5</v>
      </c>
      <c r="E719">
        <v>21.7</v>
      </c>
      <c r="G719" s="16"/>
      <c r="I719" s="16"/>
      <c r="K719" s="16"/>
      <c r="L719">
        <v>25.5</v>
      </c>
      <c r="N719">
        <v>0</v>
      </c>
      <c r="O719">
        <v>29</v>
      </c>
      <c r="P719" s="16">
        <v>600</v>
      </c>
      <c r="R719" s="16"/>
    </row>
    <row r="720" spans="1:20">
      <c r="A720" t="s">
        <v>956</v>
      </c>
      <c r="C720">
        <v>14.5</v>
      </c>
      <c r="D720">
        <v>13.2</v>
      </c>
      <c r="E720">
        <v>11.9</v>
      </c>
      <c r="H720">
        <v>11.9</v>
      </c>
      <c r="I720" s="16">
        <v>1000</v>
      </c>
      <c r="J720">
        <v>12.5</v>
      </c>
      <c r="K720" s="16">
        <v>100</v>
      </c>
      <c r="L720">
        <v>13.2</v>
      </c>
      <c r="N720">
        <v>0</v>
      </c>
      <c r="P720" s="16"/>
      <c r="R720" s="16"/>
      <c r="T720" s="16"/>
    </row>
    <row r="721" spans="1:20">
      <c r="A721" t="s">
        <v>1623</v>
      </c>
      <c r="C721">
        <v>9.8000000000000007</v>
      </c>
      <c r="D721">
        <v>8.6</v>
      </c>
      <c r="E721">
        <v>7.4</v>
      </c>
      <c r="F721">
        <v>8</v>
      </c>
      <c r="G721" s="16">
        <v>1000</v>
      </c>
      <c r="H721">
        <v>8.1</v>
      </c>
      <c r="I721" s="16">
        <v>1000</v>
      </c>
      <c r="J721">
        <v>8.1999999999999993</v>
      </c>
      <c r="K721" s="16">
        <v>1000</v>
      </c>
      <c r="L721">
        <v>8.6</v>
      </c>
      <c r="N721">
        <v>0</v>
      </c>
      <c r="O721">
        <v>9.6999999999999993</v>
      </c>
      <c r="P721" s="16">
        <v>2600</v>
      </c>
      <c r="R721" s="16"/>
      <c r="T721" s="16"/>
    </row>
    <row r="722" spans="1:20">
      <c r="A722" t="s">
        <v>269</v>
      </c>
      <c r="C722">
        <v>1.6</v>
      </c>
      <c r="D722">
        <v>1.4</v>
      </c>
      <c r="E722">
        <v>1.2</v>
      </c>
      <c r="I722" s="16"/>
      <c r="J722">
        <v>1.2</v>
      </c>
      <c r="K722" s="16">
        <v>800</v>
      </c>
      <c r="L722">
        <v>1.4</v>
      </c>
      <c r="N722">
        <v>0</v>
      </c>
      <c r="O722">
        <v>1.5</v>
      </c>
      <c r="P722" s="16">
        <v>10000</v>
      </c>
      <c r="Q722">
        <v>1.6</v>
      </c>
      <c r="R722" s="16">
        <v>1000</v>
      </c>
    </row>
    <row r="723" spans="1:20">
      <c r="A723" t="s">
        <v>924</v>
      </c>
      <c r="C723">
        <v>16.100000000000001</v>
      </c>
      <c r="D723">
        <v>14</v>
      </c>
      <c r="E723">
        <v>11.9</v>
      </c>
      <c r="G723" s="16"/>
      <c r="I723" s="16"/>
      <c r="K723" s="16"/>
      <c r="L723">
        <v>14</v>
      </c>
      <c r="N723">
        <v>0</v>
      </c>
      <c r="P723" s="16"/>
      <c r="R723" s="16"/>
      <c r="T723" s="16"/>
    </row>
    <row r="724" spans="1:20">
      <c r="A724" t="s">
        <v>925</v>
      </c>
      <c r="C724">
        <v>16.7</v>
      </c>
      <c r="D724">
        <v>14.6</v>
      </c>
      <c r="E724">
        <v>12.5</v>
      </c>
      <c r="I724" s="16"/>
      <c r="K724" s="16"/>
      <c r="L724">
        <v>14.6</v>
      </c>
      <c r="N724">
        <v>0</v>
      </c>
      <c r="O724">
        <v>14.5</v>
      </c>
      <c r="P724" s="16">
        <v>1000</v>
      </c>
      <c r="Q724">
        <v>14.6</v>
      </c>
      <c r="R724" s="16">
        <v>1000</v>
      </c>
      <c r="T724" s="16"/>
    </row>
    <row r="725" spans="1:20">
      <c r="A725" t="s">
        <v>1546</v>
      </c>
      <c r="C725">
        <v>30.2</v>
      </c>
      <c r="D725">
        <v>26.3</v>
      </c>
      <c r="E725">
        <v>22.4</v>
      </c>
      <c r="F725">
        <v>23.1</v>
      </c>
      <c r="G725" s="16">
        <v>1000</v>
      </c>
      <c r="H725">
        <v>23.7</v>
      </c>
      <c r="I725">
        <v>100</v>
      </c>
      <c r="J725">
        <v>26.3</v>
      </c>
      <c r="K725" s="16">
        <v>2500</v>
      </c>
      <c r="L725">
        <v>26.3</v>
      </c>
      <c r="N725">
        <v>0</v>
      </c>
      <c r="O725">
        <v>30.2</v>
      </c>
      <c r="P725" s="16">
        <v>500</v>
      </c>
      <c r="R725" s="16"/>
    </row>
    <row r="726" spans="1:20">
      <c r="A726" t="s">
        <v>270</v>
      </c>
      <c r="C726">
        <v>11.3</v>
      </c>
      <c r="D726">
        <v>10.3</v>
      </c>
      <c r="E726">
        <v>9.3000000000000007</v>
      </c>
      <c r="L726">
        <v>10.3</v>
      </c>
      <c r="N726">
        <v>0</v>
      </c>
      <c r="R726" s="16"/>
    </row>
    <row r="727" spans="1:20">
      <c r="A727" t="s">
        <v>1259</v>
      </c>
      <c r="C727">
        <v>17.5</v>
      </c>
      <c r="D727">
        <v>15.3</v>
      </c>
      <c r="E727">
        <v>13.1</v>
      </c>
      <c r="K727" s="16"/>
      <c r="L727">
        <v>15.3</v>
      </c>
      <c r="N727">
        <v>0</v>
      </c>
      <c r="O727">
        <v>15.3</v>
      </c>
      <c r="P727" s="16">
        <v>2000</v>
      </c>
      <c r="Q727">
        <v>17.5</v>
      </c>
      <c r="R727" s="16">
        <v>3000</v>
      </c>
    </row>
    <row r="728" spans="1:20">
      <c r="A728" t="s">
        <v>67</v>
      </c>
      <c r="C728">
        <v>27.6</v>
      </c>
      <c r="D728">
        <v>24</v>
      </c>
      <c r="E728">
        <v>20.399999999999999</v>
      </c>
      <c r="F728">
        <v>23.7</v>
      </c>
      <c r="G728" s="16">
        <v>1000</v>
      </c>
      <c r="H728">
        <v>23.8</v>
      </c>
      <c r="I728" s="16">
        <v>18000</v>
      </c>
      <c r="J728">
        <v>23.9</v>
      </c>
      <c r="K728">
        <v>500</v>
      </c>
      <c r="L728">
        <v>24</v>
      </c>
      <c r="N728">
        <v>0</v>
      </c>
      <c r="O728">
        <v>24.5</v>
      </c>
      <c r="P728" s="16">
        <v>3000</v>
      </c>
      <c r="Q728">
        <v>25.8</v>
      </c>
      <c r="R728" s="16">
        <v>1000</v>
      </c>
      <c r="S728">
        <v>25.9</v>
      </c>
      <c r="T728" s="16">
        <v>17000</v>
      </c>
    </row>
    <row r="729" spans="1:20">
      <c r="A729" t="s">
        <v>1701</v>
      </c>
      <c r="C729">
        <v>35.5</v>
      </c>
      <c r="D729">
        <v>25.4</v>
      </c>
      <c r="E729">
        <v>15.3</v>
      </c>
      <c r="G729" s="16"/>
      <c r="I729" s="16"/>
      <c r="J729">
        <v>15.3</v>
      </c>
      <c r="K729">
        <v>100</v>
      </c>
      <c r="L729">
        <v>25.4</v>
      </c>
      <c r="N729">
        <v>0</v>
      </c>
      <c r="O729">
        <v>27</v>
      </c>
      <c r="P729" s="16">
        <v>5000</v>
      </c>
      <c r="R729" s="16"/>
      <c r="T729" s="16"/>
    </row>
    <row r="730" spans="1:20">
      <c r="A730" t="s">
        <v>1387</v>
      </c>
      <c r="C730">
        <v>19.100000000000001</v>
      </c>
      <c r="D730">
        <v>13.7</v>
      </c>
      <c r="E730">
        <v>8.3000000000000007</v>
      </c>
      <c r="G730" s="16"/>
      <c r="I730" s="16"/>
      <c r="K730" s="16"/>
      <c r="L730">
        <v>13.7</v>
      </c>
      <c r="N730">
        <v>0</v>
      </c>
      <c r="P730" s="16"/>
      <c r="R730" s="16"/>
      <c r="T730" s="16"/>
    </row>
    <row r="731" spans="1:20">
      <c r="A731" t="s">
        <v>957</v>
      </c>
      <c r="C731">
        <v>13.1</v>
      </c>
      <c r="D731">
        <v>11.4</v>
      </c>
      <c r="E731">
        <v>9.6999999999999993</v>
      </c>
      <c r="G731" s="16"/>
      <c r="I731" s="16"/>
      <c r="K731" s="16"/>
      <c r="L731">
        <v>11.4</v>
      </c>
      <c r="N731">
        <v>0</v>
      </c>
      <c r="O731">
        <v>11.5</v>
      </c>
      <c r="P731" s="16">
        <v>1200</v>
      </c>
      <c r="Q731">
        <v>13.1</v>
      </c>
      <c r="R731" s="16">
        <v>1700</v>
      </c>
      <c r="T731" s="16"/>
    </row>
    <row r="732" spans="1:20">
      <c r="A732" t="s">
        <v>958</v>
      </c>
      <c r="C732">
        <v>0.6</v>
      </c>
      <c r="D732">
        <v>0.6</v>
      </c>
      <c r="E732">
        <v>0.6</v>
      </c>
      <c r="G732" s="16"/>
      <c r="P732" s="16"/>
      <c r="R732" s="16"/>
      <c r="T732" s="16"/>
    </row>
    <row r="733" spans="1:20">
      <c r="A733" t="s">
        <v>1556</v>
      </c>
      <c r="C733">
        <v>118</v>
      </c>
      <c r="D733">
        <v>107.3</v>
      </c>
      <c r="E733">
        <v>96.6</v>
      </c>
      <c r="I733" s="16"/>
      <c r="L733">
        <v>107.3</v>
      </c>
      <c r="N733">
        <v>0</v>
      </c>
      <c r="O733">
        <v>96.6</v>
      </c>
      <c r="P733" s="16">
        <v>3000</v>
      </c>
      <c r="Q733">
        <v>118</v>
      </c>
      <c r="R733" s="16">
        <v>1500</v>
      </c>
      <c r="T733" s="16"/>
    </row>
    <row r="734" spans="1:20">
      <c r="A734" t="s">
        <v>272</v>
      </c>
      <c r="C734" s="30">
        <v>28.6</v>
      </c>
      <c r="D734">
        <v>26</v>
      </c>
      <c r="E734">
        <v>23.4</v>
      </c>
      <c r="I734" s="16"/>
      <c r="J734">
        <v>23.7</v>
      </c>
      <c r="K734" s="16">
        <v>100</v>
      </c>
      <c r="L734">
        <v>26</v>
      </c>
      <c r="N734">
        <v>0</v>
      </c>
      <c r="O734">
        <v>27.5</v>
      </c>
      <c r="P734" s="16">
        <v>100</v>
      </c>
      <c r="R734" s="16"/>
    </row>
    <row r="735" spans="1:20">
      <c r="A735" t="s">
        <v>1625</v>
      </c>
      <c r="C735">
        <v>9.1999999999999993</v>
      </c>
      <c r="D735">
        <v>8</v>
      </c>
      <c r="E735">
        <v>6.8</v>
      </c>
      <c r="I735" s="16"/>
      <c r="L735">
        <v>8</v>
      </c>
      <c r="N735">
        <v>0</v>
      </c>
      <c r="O735">
        <v>8</v>
      </c>
      <c r="P735" s="16">
        <v>10000</v>
      </c>
      <c r="R735" s="16"/>
      <c r="T735" s="16"/>
    </row>
    <row r="736" spans="1:20">
      <c r="A736" t="s">
        <v>1476</v>
      </c>
      <c r="C736">
        <v>11.1</v>
      </c>
      <c r="D736">
        <v>9.6999999999999993</v>
      </c>
      <c r="E736">
        <v>8.3000000000000007</v>
      </c>
      <c r="I736" s="16"/>
      <c r="K736" s="16"/>
      <c r="L736">
        <v>9.6999999999999993</v>
      </c>
      <c r="N736">
        <v>0</v>
      </c>
      <c r="O736">
        <v>9</v>
      </c>
      <c r="P736">
        <v>200</v>
      </c>
      <c r="R736" s="16"/>
      <c r="T736" s="16"/>
    </row>
    <row r="737" spans="1:20">
      <c r="A737" t="s">
        <v>1466</v>
      </c>
      <c r="C737">
        <v>16.600000000000001</v>
      </c>
      <c r="D737">
        <v>14.5</v>
      </c>
      <c r="E737">
        <v>12.4</v>
      </c>
      <c r="G737" s="16"/>
      <c r="I737" s="16"/>
      <c r="K737" s="16"/>
      <c r="L737">
        <v>14.5</v>
      </c>
      <c r="N737">
        <v>0</v>
      </c>
      <c r="O737">
        <v>16.600000000000001</v>
      </c>
      <c r="P737" s="16">
        <v>100</v>
      </c>
      <c r="T737" s="16"/>
    </row>
    <row r="738" spans="1:20">
      <c r="A738" t="s">
        <v>1478</v>
      </c>
      <c r="C738">
        <v>11.5</v>
      </c>
      <c r="D738">
        <v>10</v>
      </c>
      <c r="E738">
        <v>8.5</v>
      </c>
      <c r="G738" s="16"/>
      <c r="I738" s="16"/>
      <c r="L738">
        <v>10</v>
      </c>
      <c r="N738">
        <v>0</v>
      </c>
      <c r="P738" s="16"/>
      <c r="R738" s="16"/>
    </row>
    <row r="739" spans="1:20">
      <c r="A739" t="s">
        <v>274</v>
      </c>
      <c r="C739">
        <v>29</v>
      </c>
      <c r="D739">
        <v>25.3</v>
      </c>
      <c r="E739">
        <v>21.6</v>
      </c>
      <c r="G739" s="16"/>
      <c r="K739" s="16"/>
      <c r="L739">
        <v>25.3</v>
      </c>
      <c r="N739">
        <v>0</v>
      </c>
      <c r="O739">
        <v>27</v>
      </c>
      <c r="P739" s="16">
        <v>100</v>
      </c>
      <c r="Q739">
        <v>29</v>
      </c>
      <c r="R739" s="16">
        <v>400</v>
      </c>
    </row>
    <row r="740" spans="1:20">
      <c r="A740" t="s">
        <v>1233</v>
      </c>
      <c r="C740">
        <v>32.700000000000003</v>
      </c>
      <c r="D740">
        <v>28.5</v>
      </c>
      <c r="E740">
        <v>24.3</v>
      </c>
      <c r="G740" s="16"/>
      <c r="I740" s="16"/>
      <c r="K740" s="16"/>
      <c r="L740">
        <v>28.5</v>
      </c>
      <c r="N740">
        <v>0</v>
      </c>
      <c r="O740">
        <v>28.5</v>
      </c>
      <c r="P740" s="16">
        <v>5500</v>
      </c>
      <c r="Q740">
        <v>28.8</v>
      </c>
      <c r="R740" s="16">
        <v>1000</v>
      </c>
      <c r="S740">
        <v>28.9</v>
      </c>
      <c r="T740" s="16">
        <v>5000</v>
      </c>
    </row>
    <row r="741" spans="1:20">
      <c r="A741" t="s">
        <v>959</v>
      </c>
      <c r="C741">
        <v>40</v>
      </c>
      <c r="D741">
        <v>34.799999999999997</v>
      </c>
      <c r="E741">
        <v>29.6</v>
      </c>
      <c r="G741" s="16"/>
      <c r="I741" s="16"/>
      <c r="K741" s="16"/>
      <c r="L741">
        <v>34.799999999999997</v>
      </c>
      <c r="N741">
        <v>0</v>
      </c>
      <c r="P741" s="16"/>
      <c r="R741" s="16"/>
    </row>
    <row r="742" spans="1:20">
      <c r="A742" t="s">
        <v>1417</v>
      </c>
      <c r="C742">
        <v>14</v>
      </c>
      <c r="D742">
        <v>10</v>
      </c>
      <c r="E742">
        <v>6</v>
      </c>
      <c r="G742" s="16"/>
      <c r="I742" s="16"/>
      <c r="K742" s="16"/>
      <c r="L742">
        <v>10</v>
      </c>
      <c r="N742">
        <v>0</v>
      </c>
      <c r="P742" s="16"/>
      <c r="R742" s="16"/>
      <c r="T742" s="16"/>
    </row>
    <row r="743" spans="1:20">
      <c r="A743" t="s">
        <v>1260</v>
      </c>
      <c r="C743">
        <v>40.200000000000003</v>
      </c>
      <c r="D743">
        <v>35</v>
      </c>
      <c r="E743">
        <v>29.8</v>
      </c>
      <c r="G743" s="16"/>
      <c r="I743" s="16"/>
      <c r="L743">
        <v>35</v>
      </c>
      <c r="N743">
        <v>0</v>
      </c>
      <c r="R743" s="16"/>
      <c r="T743" s="16"/>
    </row>
    <row r="744" spans="1:20">
      <c r="A744" t="s">
        <v>72</v>
      </c>
      <c r="C744">
        <v>17.95</v>
      </c>
      <c r="D744">
        <v>16.8</v>
      </c>
      <c r="E744">
        <v>15.65</v>
      </c>
      <c r="H744">
        <v>15.65</v>
      </c>
      <c r="I744" s="16">
        <v>2500</v>
      </c>
      <c r="J744">
        <v>16.05</v>
      </c>
      <c r="K744" s="16">
        <v>40</v>
      </c>
      <c r="L744">
        <v>16.8</v>
      </c>
      <c r="N744">
        <v>0</v>
      </c>
      <c r="O744">
        <v>16.8</v>
      </c>
      <c r="P744" s="16">
        <v>1000</v>
      </c>
      <c r="Q744">
        <v>16.850000000000001</v>
      </c>
      <c r="R744" s="16">
        <v>50</v>
      </c>
      <c r="S744">
        <v>16.899999999999999</v>
      </c>
      <c r="T744" s="16">
        <v>2000</v>
      </c>
    </row>
    <row r="745" spans="1:20">
      <c r="A745" t="s">
        <v>1261</v>
      </c>
      <c r="C745">
        <v>16.100000000000001</v>
      </c>
      <c r="D745">
        <v>14</v>
      </c>
      <c r="E745">
        <v>11.9</v>
      </c>
      <c r="G745" s="16"/>
      <c r="L745">
        <v>14</v>
      </c>
      <c r="N745">
        <v>0</v>
      </c>
      <c r="P745" s="16"/>
      <c r="R745" s="16"/>
      <c r="T745" s="16"/>
    </row>
    <row r="746" spans="1:20">
      <c r="A746" t="s">
        <v>960</v>
      </c>
      <c r="C746">
        <v>6.9</v>
      </c>
      <c r="D746">
        <v>6</v>
      </c>
      <c r="E746">
        <v>5.0999999999999996</v>
      </c>
      <c r="I746" s="16"/>
      <c r="K746" s="16"/>
      <c r="L746">
        <v>6</v>
      </c>
      <c r="N746">
        <v>0</v>
      </c>
      <c r="P746" s="16"/>
      <c r="R746" s="16"/>
      <c r="T746" s="16"/>
    </row>
    <row r="747" spans="1:20">
      <c r="A747" t="s">
        <v>744</v>
      </c>
      <c r="C747">
        <v>0.89</v>
      </c>
      <c r="D747">
        <v>0.89</v>
      </c>
      <c r="E747">
        <v>0.89</v>
      </c>
      <c r="K747" s="16"/>
      <c r="R747" s="16"/>
    </row>
    <row r="748" spans="1:20">
      <c r="A748" t="s">
        <v>1695</v>
      </c>
      <c r="C748">
        <v>18.8</v>
      </c>
      <c r="D748">
        <v>16.399999999999999</v>
      </c>
      <c r="E748">
        <v>14</v>
      </c>
      <c r="G748" s="16"/>
      <c r="K748" s="16"/>
      <c r="L748">
        <v>16.399999999999999</v>
      </c>
      <c r="N748">
        <v>0</v>
      </c>
      <c r="O748">
        <v>15.7</v>
      </c>
      <c r="P748">
        <v>100</v>
      </c>
      <c r="Q748">
        <v>15.8</v>
      </c>
      <c r="R748" s="16">
        <v>2000</v>
      </c>
      <c r="S748">
        <v>15.9</v>
      </c>
      <c r="T748" s="16">
        <v>300</v>
      </c>
    </row>
    <row r="749" spans="1:20">
      <c r="A749" t="s">
        <v>1418</v>
      </c>
      <c r="C749">
        <v>16.100000000000001</v>
      </c>
      <c r="D749">
        <v>11.5</v>
      </c>
      <c r="E749">
        <v>6.9</v>
      </c>
      <c r="G749" s="16"/>
      <c r="I749" s="16"/>
      <c r="L749">
        <v>11.5</v>
      </c>
      <c r="N749">
        <v>0</v>
      </c>
      <c r="P749" s="16"/>
      <c r="T749" s="16"/>
    </row>
    <row r="750" spans="1:20">
      <c r="A750" t="s">
        <v>1347</v>
      </c>
      <c r="C750">
        <v>10.5</v>
      </c>
      <c r="D750">
        <v>7.5</v>
      </c>
      <c r="E750">
        <v>4.5</v>
      </c>
      <c r="I750" s="16"/>
      <c r="K750" s="16"/>
      <c r="L750">
        <v>7.5</v>
      </c>
      <c r="N750">
        <v>0</v>
      </c>
      <c r="P750" s="16"/>
      <c r="R750" s="16"/>
    </row>
    <row r="751" spans="1:20">
      <c r="A751" t="s">
        <v>926</v>
      </c>
      <c r="C751">
        <v>5.4</v>
      </c>
      <c r="D751">
        <v>4.7</v>
      </c>
      <c r="E751">
        <v>4</v>
      </c>
      <c r="G751" s="16"/>
      <c r="H751">
        <v>4</v>
      </c>
      <c r="I751">
        <v>100</v>
      </c>
      <c r="J751">
        <v>4.0999999999999996</v>
      </c>
      <c r="K751" s="16">
        <v>3500</v>
      </c>
      <c r="L751">
        <v>4.7</v>
      </c>
      <c r="N751">
        <v>0</v>
      </c>
      <c r="O751">
        <v>5.4</v>
      </c>
      <c r="P751" s="16">
        <v>100</v>
      </c>
    </row>
    <row r="752" spans="1:20">
      <c r="A752" t="s">
        <v>1376</v>
      </c>
      <c r="C752">
        <v>11.2</v>
      </c>
      <c r="D752">
        <v>8</v>
      </c>
      <c r="E752">
        <v>4.8</v>
      </c>
      <c r="L752">
        <v>8</v>
      </c>
      <c r="N752">
        <v>0</v>
      </c>
    </row>
    <row r="753" spans="1:20">
      <c r="A753" t="s">
        <v>1696</v>
      </c>
      <c r="C753">
        <v>103.5</v>
      </c>
      <c r="D753">
        <v>90</v>
      </c>
      <c r="E753">
        <v>76.5</v>
      </c>
      <c r="F753">
        <v>88.8</v>
      </c>
      <c r="G753" s="16">
        <v>200</v>
      </c>
      <c r="H753">
        <v>89.8</v>
      </c>
      <c r="I753" s="16">
        <v>5500</v>
      </c>
      <c r="J753">
        <v>90</v>
      </c>
      <c r="K753" s="16">
        <v>12900</v>
      </c>
      <c r="L753">
        <v>90</v>
      </c>
      <c r="N753">
        <v>0</v>
      </c>
      <c r="P753" s="16"/>
      <c r="R753" s="16"/>
      <c r="T753" s="16"/>
    </row>
    <row r="754" spans="1:20">
      <c r="A754" t="s">
        <v>1522</v>
      </c>
      <c r="C754">
        <v>14.9</v>
      </c>
      <c r="D754">
        <v>10.7</v>
      </c>
      <c r="E754">
        <v>6.5</v>
      </c>
      <c r="G754" s="16"/>
      <c r="I754" s="16"/>
      <c r="K754" s="16"/>
      <c r="L754">
        <v>10.7</v>
      </c>
      <c r="N754">
        <v>0</v>
      </c>
      <c r="P754" s="16"/>
      <c r="R754" s="16"/>
      <c r="T754" s="16"/>
    </row>
    <row r="755" spans="1:20">
      <c r="A755" t="s">
        <v>962</v>
      </c>
      <c r="C755">
        <v>5.7</v>
      </c>
      <c r="D755">
        <v>5</v>
      </c>
      <c r="E755">
        <v>4.3</v>
      </c>
      <c r="G755" s="16"/>
      <c r="I755" s="16"/>
      <c r="J755">
        <v>4.3</v>
      </c>
      <c r="K755" s="16">
        <v>2000</v>
      </c>
      <c r="L755">
        <v>5</v>
      </c>
      <c r="N755">
        <v>0</v>
      </c>
      <c r="O755">
        <v>5.7</v>
      </c>
      <c r="P755" s="16">
        <v>100</v>
      </c>
      <c r="R755" s="16"/>
      <c r="T755" s="16"/>
    </row>
    <row r="756" spans="1:20">
      <c r="A756" t="s">
        <v>1413</v>
      </c>
      <c r="C756">
        <v>2.2999999999999998</v>
      </c>
      <c r="D756">
        <v>2</v>
      </c>
      <c r="E756">
        <v>1.7</v>
      </c>
      <c r="G756" s="16"/>
      <c r="J756">
        <v>1.7</v>
      </c>
      <c r="K756" s="16">
        <v>3500</v>
      </c>
      <c r="L756">
        <v>2</v>
      </c>
      <c r="N756">
        <v>0</v>
      </c>
      <c r="O756">
        <v>2.2000000000000002</v>
      </c>
      <c r="P756" s="16">
        <v>5000</v>
      </c>
      <c r="Q756">
        <v>2.2999999999999998</v>
      </c>
      <c r="R756" s="16">
        <v>1400</v>
      </c>
      <c r="T756" s="16"/>
    </row>
    <row r="757" spans="1:20">
      <c r="A757" t="s">
        <v>1404</v>
      </c>
      <c r="C757">
        <v>12.6</v>
      </c>
      <c r="D757">
        <v>11</v>
      </c>
      <c r="E757">
        <v>9.4</v>
      </c>
      <c r="K757" s="16"/>
      <c r="L757">
        <v>11</v>
      </c>
      <c r="N757">
        <v>0</v>
      </c>
      <c r="T757" s="16"/>
    </row>
    <row r="758" spans="1:20">
      <c r="A758" t="s">
        <v>1262</v>
      </c>
      <c r="C758">
        <v>11</v>
      </c>
      <c r="D758">
        <v>7.9</v>
      </c>
      <c r="E758">
        <v>4.8</v>
      </c>
      <c r="G758" s="16"/>
      <c r="K758" s="16"/>
      <c r="L758">
        <v>7.9</v>
      </c>
      <c r="N758">
        <v>0</v>
      </c>
    </row>
    <row r="759" spans="1:20">
      <c r="A759" t="s">
        <v>963</v>
      </c>
      <c r="C759">
        <v>12.7</v>
      </c>
      <c r="D759">
        <v>11.1</v>
      </c>
      <c r="E759">
        <v>9.5</v>
      </c>
      <c r="G759" s="16"/>
      <c r="I759" s="16"/>
      <c r="K759" s="16"/>
      <c r="L759">
        <v>11.1</v>
      </c>
      <c r="N759">
        <v>0</v>
      </c>
      <c r="O759">
        <v>9.5</v>
      </c>
      <c r="P759" s="16">
        <v>3000</v>
      </c>
      <c r="Q759">
        <v>10.5</v>
      </c>
      <c r="R759" s="16">
        <v>2500</v>
      </c>
      <c r="S759">
        <v>12</v>
      </c>
      <c r="T759" s="16">
        <v>7000</v>
      </c>
    </row>
    <row r="760" spans="1:20">
      <c r="A760" t="s">
        <v>275</v>
      </c>
      <c r="C760">
        <v>3.2</v>
      </c>
      <c r="D760">
        <v>2.8</v>
      </c>
      <c r="E760">
        <v>2.4</v>
      </c>
      <c r="I760" s="16"/>
      <c r="K760" s="16"/>
      <c r="L760">
        <v>2.8</v>
      </c>
      <c r="N760">
        <v>0</v>
      </c>
      <c r="O760">
        <v>2.9</v>
      </c>
      <c r="P760" s="16">
        <v>800</v>
      </c>
      <c r="R760" s="16"/>
      <c r="T760" s="16"/>
    </row>
    <row r="761" spans="1:20">
      <c r="A761" t="s">
        <v>1479</v>
      </c>
      <c r="C761">
        <v>10.8</v>
      </c>
      <c r="D761">
        <v>9.4</v>
      </c>
      <c r="E761">
        <v>8</v>
      </c>
      <c r="I761" s="16"/>
      <c r="L761">
        <v>9.4</v>
      </c>
      <c r="N761">
        <v>0</v>
      </c>
      <c r="O761">
        <v>8</v>
      </c>
      <c r="P761" s="16">
        <v>2300</v>
      </c>
    </row>
    <row r="762" spans="1:20">
      <c r="A762" t="s">
        <v>276</v>
      </c>
      <c r="C762">
        <v>23.3</v>
      </c>
      <c r="D762">
        <v>21.2</v>
      </c>
      <c r="E762">
        <v>19.100000000000001</v>
      </c>
      <c r="G762" s="16"/>
      <c r="I762" s="16"/>
      <c r="K762" s="16"/>
      <c r="L762">
        <v>21.2</v>
      </c>
      <c r="N762">
        <v>0</v>
      </c>
      <c r="P762" s="16"/>
      <c r="R762" s="16"/>
    </row>
    <row r="763" spans="1:20">
      <c r="A763" t="s">
        <v>964</v>
      </c>
      <c r="C763">
        <v>13.9</v>
      </c>
      <c r="D763">
        <v>12.1</v>
      </c>
      <c r="E763">
        <v>10.3</v>
      </c>
      <c r="G763" s="16"/>
      <c r="I763" s="16"/>
      <c r="J763">
        <v>13.9</v>
      </c>
      <c r="K763" s="16">
        <v>5500</v>
      </c>
      <c r="L763">
        <v>12.1</v>
      </c>
      <c r="N763">
        <v>0</v>
      </c>
      <c r="P763" s="16"/>
    </row>
    <row r="764" spans="1:20">
      <c r="A764" t="s">
        <v>1263</v>
      </c>
      <c r="C764">
        <v>5.0999999999999996</v>
      </c>
      <c r="D764">
        <v>3.7</v>
      </c>
      <c r="E764">
        <v>2.2999999999999998</v>
      </c>
      <c r="J764">
        <v>3.5</v>
      </c>
      <c r="K764">
        <v>300</v>
      </c>
      <c r="L764">
        <v>3.7</v>
      </c>
      <c r="N764">
        <v>0</v>
      </c>
      <c r="P764" s="16"/>
      <c r="R764" s="16"/>
      <c r="T764" s="16"/>
    </row>
    <row r="765" spans="1:20">
      <c r="A765" t="s">
        <v>277</v>
      </c>
      <c r="C765">
        <v>23.2</v>
      </c>
      <c r="D765">
        <v>21.1</v>
      </c>
      <c r="E765">
        <v>19</v>
      </c>
      <c r="I765" s="16"/>
      <c r="K765" s="16"/>
      <c r="L765">
        <v>21.1</v>
      </c>
      <c r="N765">
        <v>0</v>
      </c>
      <c r="P765" s="16"/>
      <c r="R765" s="16"/>
      <c r="T765" s="16"/>
    </row>
    <row r="766" spans="1:20">
      <c r="A766" t="s">
        <v>75</v>
      </c>
      <c r="C766">
        <v>3.72</v>
      </c>
      <c r="D766">
        <v>3.48</v>
      </c>
      <c r="E766">
        <v>3.24</v>
      </c>
      <c r="G766" s="16"/>
      <c r="I766" s="16"/>
      <c r="J766">
        <v>3.24</v>
      </c>
      <c r="K766" s="16">
        <v>240</v>
      </c>
      <c r="L766">
        <v>3.48</v>
      </c>
      <c r="N766">
        <v>0</v>
      </c>
      <c r="O766">
        <v>3.42</v>
      </c>
      <c r="P766" s="16">
        <v>170</v>
      </c>
      <c r="Q766">
        <v>3.47</v>
      </c>
      <c r="R766" s="16">
        <v>100</v>
      </c>
      <c r="S766">
        <v>3.48</v>
      </c>
      <c r="T766" s="16">
        <v>170</v>
      </c>
    </row>
    <row r="767" spans="1:20">
      <c r="A767" t="s">
        <v>904</v>
      </c>
      <c r="C767">
        <v>17.399999999999999</v>
      </c>
      <c r="D767">
        <v>15.9</v>
      </c>
      <c r="E767">
        <v>14.4</v>
      </c>
      <c r="H767">
        <v>14.4</v>
      </c>
      <c r="I767" s="16">
        <v>2000</v>
      </c>
      <c r="J767">
        <v>14.5</v>
      </c>
      <c r="K767" s="16">
        <v>2000</v>
      </c>
      <c r="L767">
        <v>15.9</v>
      </c>
      <c r="N767">
        <v>0</v>
      </c>
      <c r="O767">
        <v>16</v>
      </c>
      <c r="P767" s="16">
        <v>700</v>
      </c>
      <c r="Q767">
        <v>17</v>
      </c>
      <c r="R767" s="16">
        <v>24800</v>
      </c>
      <c r="S767">
        <v>17.3</v>
      </c>
      <c r="T767" s="16">
        <v>300</v>
      </c>
    </row>
    <row r="768" spans="1:20">
      <c r="A768" t="s">
        <v>691</v>
      </c>
      <c r="C768">
        <v>31.1</v>
      </c>
      <c r="D768">
        <v>29.1</v>
      </c>
      <c r="E768">
        <v>27.1</v>
      </c>
      <c r="H768">
        <v>27.2</v>
      </c>
      <c r="I768" s="16">
        <v>1990</v>
      </c>
      <c r="J768">
        <v>28</v>
      </c>
      <c r="K768" s="16">
        <v>800</v>
      </c>
      <c r="L768">
        <v>29.1</v>
      </c>
      <c r="N768">
        <v>0</v>
      </c>
      <c r="O768">
        <v>29.4</v>
      </c>
      <c r="P768" s="16">
        <v>500</v>
      </c>
      <c r="Q768">
        <v>29.5</v>
      </c>
      <c r="R768">
        <v>10</v>
      </c>
      <c r="S768">
        <v>30</v>
      </c>
      <c r="T768">
        <v>10</v>
      </c>
    </row>
    <row r="769" spans="1:20">
      <c r="A769" t="s">
        <v>965</v>
      </c>
      <c r="C769">
        <v>16.3</v>
      </c>
      <c r="D769">
        <v>14.9</v>
      </c>
      <c r="E769">
        <v>13.5</v>
      </c>
      <c r="K769" s="16"/>
      <c r="L769">
        <v>14.9</v>
      </c>
      <c r="N769">
        <v>0</v>
      </c>
    </row>
    <row r="770" spans="1:20">
      <c r="A770" t="s">
        <v>1206</v>
      </c>
      <c r="C770">
        <v>11.9</v>
      </c>
      <c r="D770">
        <v>10.4</v>
      </c>
      <c r="E770">
        <v>8.9</v>
      </c>
      <c r="G770" s="16"/>
      <c r="H770">
        <v>9.1</v>
      </c>
      <c r="I770" s="16">
        <v>200</v>
      </c>
      <c r="J770">
        <v>9.5</v>
      </c>
      <c r="K770" s="16">
        <v>400</v>
      </c>
      <c r="L770">
        <v>10.4</v>
      </c>
      <c r="N770">
        <v>0</v>
      </c>
      <c r="O770">
        <v>11.4</v>
      </c>
      <c r="P770" s="16">
        <v>2200</v>
      </c>
      <c r="Q770">
        <v>11.5</v>
      </c>
      <c r="R770" s="16">
        <v>100</v>
      </c>
      <c r="S770">
        <v>11.9</v>
      </c>
      <c r="T770" s="16">
        <v>2900</v>
      </c>
    </row>
    <row r="771" spans="1:20">
      <c r="A771" t="s">
        <v>278</v>
      </c>
      <c r="C771">
        <v>5.6</v>
      </c>
      <c r="D771">
        <v>5.0999999999999996</v>
      </c>
      <c r="E771">
        <v>4.5999999999999996</v>
      </c>
      <c r="J771">
        <v>5.0999999999999996</v>
      </c>
      <c r="K771" s="16">
        <v>1000</v>
      </c>
      <c r="L771">
        <v>5.0999999999999996</v>
      </c>
      <c r="N771">
        <v>0</v>
      </c>
      <c r="P771" s="16"/>
    </row>
    <row r="772" spans="1:20">
      <c r="A772" t="s">
        <v>1264</v>
      </c>
      <c r="C772">
        <v>177.1</v>
      </c>
      <c r="D772">
        <v>126.5</v>
      </c>
      <c r="E772">
        <v>75.900000000000006</v>
      </c>
      <c r="G772" s="16"/>
      <c r="I772" s="16"/>
      <c r="K772" s="16"/>
      <c r="L772">
        <v>126.5</v>
      </c>
      <c r="N772">
        <v>0</v>
      </c>
      <c r="P772" s="16"/>
      <c r="R772" s="16"/>
      <c r="T772" s="16"/>
    </row>
    <row r="773" spans="1:20">
      <c r="A773" t="s">
        <v>279</v>
      </c>
      <c r="C773">
        <v>1.1000000000000001</v>
      </c>
      <c r="D773">
        <v>1</v>
      </c>
      <c r="E773">
        <v>0.9</v>
      </c>
      <c r="J773">
        <v>0.9</v>
      </c>
      <c r="K773" s="16">
        <v>1700</v>
      </c>
      <c r="L773">
        <v>1</v>
      </c>
      <c r="N773">
        <v>0</v>
      </c>
      <c r="O773">
        <v>1</v>
      </c>
      <c r="P773" s="16">
        <v>15700</v>
      </c>
      <c r="Q773">
        <v>1.1000000000000001</v>
      </c>
      <c r="R773" s="16">
        <v>16300</v>
      </c>
      <c r="T773" s="16"/>
    </row>
    <row r="774" spans="1:20">
      <c r="A774" t="s">
        <v>966</v>
      </c>
      <c r="C774">
        <v>13.8</v>
      </c>
      <c r="D774">
        <v>9.9</v>
      </c>
      <c r="E774">
        <v>6</v>
      </c>
      <c r="G774" s="16"/>
      <c r="I774" s="16"/>
      <c r="K774" s="16"/>
      <c r="L774">
        <v>9.9</v>
      </c>
      <c r="N774">
        <v>0</v>
      </c>
      <c r="P774" s="16"/>
      <c r="R774" s="16"/>
      <c r="T774" s="16"/>
    </row>
    <row r="775" spans="1:20">
      <c r="A775" t="s">
        <v>1467</v>
      </c>
      <c r="C775">
        <v>47.1</v>
      </c>
      <c r="D775">
        <v>41</v>
      </c>
      <c r="E775">
        <v>34.9</v>
      </c>
      <c r="F775">
        <v>37.6</v>
      </c>
      <c r="G775" s="16">
        <v>1000</v>
      </c>
      <c r="H775">
        <v>38.1</v>
      </c>
      <c r="I775" s="16">
        <v>1000</v>
      </c>
      <c r="J775">
        <v>39</v>
      </c>
      <c r="K775" s="16">
        <v>1000</v>
      </c>
      <c r="L775">
        <v>41</v>
      </c>
      <c r="N775">
        <v>0</v>
      </c>
      <c r="O775">
        <v>45</v>
      </c>
      <c r="P775" s="16">
        <v>3500</v>
      </c>
      <c r="R775" s="16"/>
    </row>
    <row r="776" spans="1:20">
      <c r="A776" t="s">
        <v>967</v>
      </c>
      <c r="C776">
        <v>12.7</v>
      </c>
      <c r="D776">
        <v>9.1</v>
      </c>
      <c r="E776">
        <v>5.5</v>
      </c>
      <c r="L776">
        <v>9.1</v>
      </c>
      <c r="N776">
        <v>0</v>
      </c>
      <c r="P776" s="16"/>
      <c r="R776" s="16"/>
      <c r="T776" s="16"/>
    </row>
    <row r="777" spans="1:20">
      <c r="A777" t="s">
        <v>79</v>
      </c>
      <c r="C777">
        <v>22.45</v>
      </c>
      <c r="D777">
        <v>21</v>
      </c>
      <c r="E777">
        <v>19.55</v>
      </c>
      <c r="G777" s="16"/>
      <c r="I777" s="16"/>
      <c r="K777" s="16"/>
      <c r="L777">
        <v>21</v>
      </c>
      <c r="N777">
        <v>0</v>
      </c>
      <c r="P777" s="16"/>
      <c r="R777" s="16"/>
      <c r="T777" s="16"/>
    </row>
    <row r="778" spans="1:20">
      <c r="A778" t="s">
        <v>968</v>
      </c>
      <c r="C778">
        <v>30.3</v>
      </c>
      <c r="D778">
        <v>26.4</v>
      </c>
      <c r="E778">
        <v>22.5</v>
      </c>
      <c r="F778">
        <v>23</v>
      </c>
      <c r="G778" s="16">
        <v>1200</v>
      </c>
      <c r="H778">
        <v>23.1</v>
      </c>
      <c r="I778" s="16">
        <v>100</v>
      </c>
      <c r="J778">
        <v>24.5</v>
      </c>
      <c r="K778" s="16">
        <v>300</v>
      </c>
      <c r="L778">
        <v>26.4</v>
      </c>
      <c r="N778">
        <v>0</v>
      </c>
      <c r="O778">
        <v>29.9</v>
      </c>
      <c r="P778" s="16">
        <v>100</v>
      </c>
      <c r="Q778">
        <v>30.3</v>
      </c>
      <c r="R778" s="16">
        <v>100</v>
      </c>
      <c r="T778" s="16"/>
    </row>
    <row r="779" spans="1:20">
      <c r="A779" t="s">
        <v>905</v>
      </c>
      <c r="C779">
        <v>12</v>
      </c>
      <c r="D779">
        <v>10.5</v>
      </c>
      <c r="E779">
        <v>9</v>
      </c>
      <c r="G779" s="16"/>
      <c r="L779">
        <v>10.5</v>
      </c>
      <c r="N779">
        <v>0</v>
      </c>
      <c r="P779" s="16"/>
      <c r="R779" s="16"/>
      <c r="T779" s="16"/>
    </row>
    <row r="780" spans="1:20">
      <c r="A780" t="s">
        <v>969</v>
      </c>
      <c r="C780">
        <v>19.600000000000001</v>
      </c>
      <c r="D780">
        <v>14</v>
      </c>
      <c r="E780">
        <v>8.4</v>
      </c>
      <c r="G780" s="16"/>
      <c r="K780" s="16"/>
      <c r="L780">
        <v>14</v>
      </c>
      <c r="N780">
        <v>0</v>
      </c>
      <c r="T780" s="16"/>
    </row>
    <row r="781" spans="1:20">
      <c r="A781" t="s">
        <v>719</v>
      </c>
      <c r="C781">
        <v>60.9</v>
      </c>
      <c r="D781">
        <v>57</v>
      </c>
      <c r="E781">
        <v>53.1</v>
      </c>
      <c r="G781" s="16"/>
      <c r="H781">
        <v>53.1</v>
      </c>
      <c r="I781">
        <v>300</v>
      </c>
      <c r="J781">
        <v>53.2</v>
      </c>
      <c r="K781" s="16">
        <v>40</v>
      </c>
      <c r="L781">
        <v>57</v>
      </c>
      <c r="N781">
        <v>0</v>
      </c>
      <c r="O781">
        <v>58.5</v>
      </c>
      <c r="P781" s="16">
        <v>10</v>
      </c>
      <c r="Q781">
        <v>59</v>
      </c>
      <c r="R781" s="16">
        <v>20</v>
      </c>
      <c r="S781">
        <v>59.9</v>
      </c>
      <c r="T781">
        <v>10</v>
      </c>
    </row>
    <row r="782" spans="1:20">
      <c r="A782" t="s">
        <v>281</v>
      </c>
      <c r="C782">
        <v>39.6</v>
      </c>
      <c r="D782">
        <v>36</v>
      </c>
      <c r="E782">
        <v>32.4</v>
      </c>
      <c r="H782">
        <v>32.6</v>
      </c>
      <c r="I782">
        <v>300</v>
      </c>
      <c r="J782">
        <v>35</v>
      </c>
      <c r="K782" s="16">
        <v>100</v>
      </c>
      <c r="L782">
        <v>36</v>
      </c>
      <c r="N782">
        <v>0</v>
      </c>
      <c r="O782">
        <v>38.4</v>
      </c>
      <c r="P782">
        <v>400</v>
      </c>
      <c r="Q782">
        <v>39.4</v>
      </c>
      <c r="R782">
        <v>400</v>
      </c>
    </row>
    <row r="783" spans="1:20">
      <c r="A783" t="s">
        <v>1265</v>
      </c>
      <c r="C783">
        <v>9.3000000000000007</v>
      </c>
      <c r="D783">
        <v>6.7</v>
      </c>
      <c r="E783">
        <v>4.0999999999999996</v>
      </c>
      <c r="G783" s="16"/>
      <c r="I783" s="16"/>
      <c r="J783">
        <v>7</v>
      </c>
      <c r="K783" s="16">
        <v>200</v>
      </c>
      <c r="L783">
        <v>6.7</v>
      </c>
      <c r="N783">
        <v>0</v>
      </c>
      <c r="R783" s="16"/>
    </row>
    <row r="784" spans="1:20">
      <c r="A784" t="s">
        <v>1480</v>
      </c>
      <c r="C784">
        <v>1.8</v>
      </c>
      <c r="D784">
        <v>1.6</v>
      </c>
      <c r="E784">
        <v>1.4</v>
      </c>
      <c r="K784" s="16"/>
      <c r="L784">
        <v>1.6</v>
      </c>
      <c r="N784">
        <v>0</v>
      </c>
    </row>
    <row r="785" spans="1:20">
      <c r="A785" t="s">
        <v>1161</v>
      </c>
      <c r="C785">
        <v>3.1</v>
      </c>
      <c r="D785">
        <v>2.7</v>
      </c>
      <c r="E785">
        <v>2.2999999999999998</v>
      </c>
      <c r="F785">
        <v>2.8</v>
      </c>
      <c r="G785">
        <v>100</v>
      </c>
      <c r="H785">
        <v>2.9</v>
      </c>
      <c r="I785" s="16">
        <v>100</v>
      </c>
      <c r="J785">
        <v>3</v>
      </c>
      <c r="K785" s="16">
        <v>3000</v>
      </c>
      <c r="L785">
        <v>2.7</v>
      </c>
      <c r="N785">
        <v>0</v>
      </c>
      <c r="P785" s="16"/>
      <c r="R785" s="16"/>
      <c r="T785" s="16"/>
    </row>
    <row r="786" spans="1:20">
      <c r="A786" t="s">
        <v>282</v>
      </c>
      <c r="C786">
        <v>24.5</v>
      </c>
      <c r="D786">
        <v>22.3</v>
      </c>
      <c r="E786">
        <v>20.100000000000001</v>
      </c>
      <c r="F786">
        <v>20.6</v>
      </c>
      <c r="G786" s="16">
        <v>1000</v>
      </c>
      <c r="H786">
        <v>21.7</v>
      </c>
      <c r="I786" s="16">
        <v>100</v>
      </c>
      <c r="J786">
        <v>22.3</v>
      </c>
      <c r="K786" s="16">
        <v>2000</v>
      </c>
      <c r="L786">
        <v>22.3</v>
      </c>
      <c r="N786">
        <v>0</v>
      </c>
      <c r="O786">
        <v>23.9</v>
      </c>
      <c r="P786">
        <v>100</v>
      </c>
      <c r="Q786">
        <v>24</v>
      </c>
      <c r="R786">
        <v>100</v>
      </c>
    </row>
    <row r="787" spans="1:20">
      <c r="A787" t="s">
        <v>915</v>
      </c>
      <c r="C787">
        <v>8.4</v>
      </c>
      <c r="D787">
        <v>6</v>
      </c>
      <c r="E787">
        <v>3.6</v>
      </c>
      <c r="I787" s="16"/>
      <c r="K787" s="16"/>
      <c r="L787">
        <v>6</v>
      </c>
      <c r="N787">
        <v>0</v>
      </c>
      <c r="P787" s="16"/>
      <c r="R787" s="16"/>
      <c r="T787" s="16"/>
    </row>
    <row r="788" spans="1:20">
      <c r="A788" t="s">
        <v>283</v>
      </c>
      <c r="C788">
        <v>5.5</v>
      </c>
      <c r="D788">
        <v>5</v>
      </c>
      <c r="E788">
        <v>4.5</v>
      </c>
      <c r="I788" s="16"/>
      <c r="L788">
        <v>5</v>
      </c>
      <c r="N788">
        <v>0</v>
      </c>
      <c r="P788" s="16"/>
      <c r="R788" s="16"/>
    </row>
    <row r="789" spans="1:20">
      <c r="A789" t="s">
        <v>284</v>
      </c>
      <c r="C789">
        <v>0.5</v>
      </c>
      <c r="D789">
        <v>0.5</v>
      </c>
      <c r="E789">
        <v>0.5</v>
      </c>
      <c r="K789" s="16"/>
      <c r="P789" s="16"/>
    </row>
    <row r="790" spans="1:20">
      <c r="A790" t="s">
        <v>285</v>
      </c>
      <c r="C790">
        <v>34.1</v>
      </c>
      <c r="D790">
        <v>31</v>
      </c>
      <c r="E790">
        <v>27.9</v>
      </c>
      <c r="F790">
        <v>29</v>
      </c>
      <c r="G790" s="16">
        <v>100</v>
      </c>
      <c r="H790">
        <v>29.6</v>
      </c>
      <c r="I790">
        <v>200</v>
      </c>
      <c r="J790">
        <v>30</v>
      </c>
      <c r="K790" s="16">
        <v>500</v>
      </c>
      <c r="L790">
        <v>31</v>
      </c>
      <c r="N790">
        <v>0</v>
      </c>
      <c r="O790">
        <v>32.1</v>
      </c>
      <c r="P790" s="16">
        <v>100</v>
      </c>
      <c r="Q790">
        <v>32.200000000000003</v>
      </c>
      <c r="R790" s="16">
        <v>400</v>
      </c>
      <c r="S790">
        <v>32.4</v>
      </c>
      <c r="T790">
        <v>300</v>
      </c>
    </row>
    <row r="791" spans="1:20">
      <c r="A791" t="s">
        <v>287</v>
      </c>
      <c r="C791">
        <v>0.6</v>
      </c>
      <c r="D791">
        <v>0.6</v>
      </c>
      <c r="E791">
        <v>0.6</v>
      </c>
      <c r="P791" s="16"/>
    </row>
    <row r="792" spans="1:20">
      <c r="A792" t="s">
        <v>786</v>
      </c>
      <c r="C792">
        <v>10.5</v>
      </c>
      <c r="D792">
        <v>9.6</v>
      </c>
      <c r="E792">
        <v>8.6999999999999993</v>
      </c>
      <c r="I792" s="16"/>
      <c r="L792">
        <v>9.6</v>
      </c>
      <c r="N792">
        <v>0</v>
      </c>
      <c r="O792">
        <v>9.6</v>
      </c>
      <c r="P792" s="16">
        <v>5000</v>
      </c>
      <c r="Q792">
        <v>10.5</v>
      </c>
      <c r="R792" s="16">
        <v>100</v>
      </c>
    </row>
    <row r="793" spans="1:20">
      <c r="A793" t="s">
        <v>1162</v>
      </c>
      <c r="C793">
        <v>8.4</v>
      </c>
      <c r="D793">
        <v>6</v>
      </c>
      <c r="E793">
        <v>3.6</v>
      </c>
      <c r="G793" s="16"/>
      <c r="I793" s="16"/>
      <c r="K793" s="16"/>
      <c r="L793">
        <v>6</v>
      </c>
      <c r="N793">
        <v>0</v>
      </c>
      <c r="P793" s="16"/>
      <c r="R793" s="16"/>
      <c r="T793" s="16"/>
    </row>
    <row r="794" spans="1:20">
      <c r="A794" t="s">
        <v>289</v>
      </c>
      <c r="C794">
        <v>29.7</v>
      </c>
      <c r="D794">
        <v>27</v>
      </c>
      <c r="E794">
        <v>24.3</v>
      </c>
      <c r="K794" s="16"/>
      <c r="L794">
        <v>27</v>
      </c>
      <c r="N794">
        <v>0</v>
      </c>
      <c r="R794" s="16"/>
    </row>
    <row r="795" spans="1:20">
      <c r="A795" t="s">
        <v>1266</v>
      </c>
      <c r="C795">
        <v>13.2</v>
      </c>
      <c r="D795">
        <v>11.5</v>
      </c>
      <c r="E795">
        <v>9.8000000000000007</v>
      </c>
      <c r="L795">
        <v>11.5</v>
      </c>
      <c r="N795">
        <v>0</v>
      </c>
      <c r="P795" s="16"/>
    </row>
    <row r="796" spans="1:20">
      <c r="A796" t="s">
        <v>1405</v>
      </c>
      <c r="C796">
        <v>16.600000000000001</v>
      </c>
      <c r="D796">
        <v>11.9</v>
      </c>
      <c r="E796">
        <v>7.2</v>
      </c>
      <c r="G796" s="16"/>
      <c r="I796" s="16"/>
      <c r="K796" s="16"/>
      <c r="L796">
        <v>11.9</v>
      </c>
      <c r="N796">
        <v>0</v>
      </c>
      <c r="P796" s="16"/>
      <c r="R796" s="16"/>
      <c r="T796" s="16"/>
    </row>
    <row r="797" spans="1:20">
      <c r="A797" t="s">
        <v>292</v>
      </c>
      <c r="C797">
        <v>10.4</v>
      </c>
      <c r="D797">
        <v>9.5</v>
      </c>
      <c r="E797">
        <v>8.6</v>
      </c>
      <c r="I797" s="16"/>
      <c r="K797" s="16"/>
      <c r="L797">
        <v>9.5</v>
      </c>
      <c r="N797">
        <v>0</v>
      </c>
      <c r="P797" s="16"/>
      <c r="R797" s="16"/>
    </row>
    <row r="798" spans="1:20">
      <c r="A798" t="s">
        <v>971</v>
      </c>
      <c r="C798">
        <v>11.2</v>
      </c>
      <c r="D798">
        <v>8</v>
      </c>
      <c r="E798">
        <v>4.8</v>
      </c>
      <c r="G798" s="16"/>
      <c r="K798" s="16"/>
      <c r="L798">
        <v>8</v>
      </c>
      <c r="N798">
        <v>0</v>
      </c>
    </row>
    <row r="799" spans="1:20">
      <c r="A799" t="s">
        <v>85</v>
      </c>
      <c r="C799">
        <v>1.7</v>
      </c>
      <c r="D799">
        <v>1.5</v>
      </c>
      <c r="E799">
        <v>1.3</v>
      </c>
      <c r="H799">
        <v>1.3</v>
      </c>
      <c r="I799" s="16">
        <v>1000</v>
      </c>
      <c r="J799">
        <v>1.4</v>
      </c>
      <c r="K799" s="16">
        <v>400</v>
      </c>
      <c r="L799">
        <v>1.5</v>
      </c>
      <c r="N799">
        <v>0</v>
      </c>
      <c r="O799">
        <v>1.7</v>
      </c>
      <c r="P799" s="16">
        <v>700</v>
      </c>
      <c r="R799" s="16"/>
    </row>
    <row r="800" spans="1:20">
      <c r="A800" t="s">
        <v>972</v>
      </c>
      <c r="C800">
        <v>12.6</v>
      </c>
      <c r="D800">
        <v>9</v>
      </c>
      <c r="E800">
        <v>5.4</v>
      </c>
      <c r="K800" s="16"/>
      <c r="L800">
        <v>9</v>
      </c>
      <c r="N800">
        <v>0</v>
      </c>
      <c r="P800" s="16"/>
    </row>
    <row r="801" spans="1:26">
      <c r="A801" t="s">
        <v>293</v>
      </c>
      <c r="C801">
        <v>14.4</v>
      </c>
      <c r="D801">
        <v>13.1</v>
      </c>
      <c r="E801">
        <v>11.8</v>
      </c>
      <c r="F801">
        <v>12.8</v>
      </c>
      <c r="G801" s="16">
        <v>2300</v>
      </c>
      <c r="H801">
        <v>13</v>
      </c>
      <c r="I801" s="16">
        <v>3200</v>
      </c>
      <c r="J801">
        <v>13.1</v>
      </c>
      <c r="K801" s="16">
        <v>2000</v>
      </c>
      <c r="L801">
        <v>13.1</v>
      </c>
      <c r="N801">
        <v>0</v>
      </c>
      <c r="O801">
        <v>13.5</v>
      </c>
      <c r="P801" s="16">
        <v>2000</v>
      </c>
      <c r="Q801">
        <v>13.9</v>
      </c>
      <c r="R801" s="16">
        <v>100</v>
      </c>
      <c r="S801">
        <v>14</v>
      </c>
      <c r="T801" s="16">
        <v>100</v>
      </c>
    </row>
    <row r="802" spans="1:26">
      <c r="A802" t="s">
        <v>294</v>
      </c>
      <c r="C802">
        <v>18.2</v>
      </c>
      <c r="D802">
        <v>13</v>
      </c>
      <c r="E802">
        <v>7.8</v>
      </c>
      <c r="G802" s="16"/>
      <c r="I802" s="16"/>
      <c r="K802" s="16"/>
      <c r="L802">
        <v>13</v>
      </c>
      <c r="N802">
        <v>0</v>
      </c>
      <c r="P802" s="16"/>
      <c r="R802" s="16"/>
      <c r="T802" s="16"/>
    </row>
    <row r="803" spans="1:26">
      <c r="A803" t="s">
        <v>295</v>
      </c>
      <c r="C803">
        <v>18.3</v>
      </c>
      <c r="D803">
        <v>16.7</v>
      </c>
      <c r="E803">
        <v>15.1</v>
      </c>
      <c r="F803">
        <v>15.1</v>
      </c>
      <c r="G803">
        <v>100</v>
      </c>
      <c r="H803">
        <v>15.7</v>
      </c>
      <c r="I803">
        <v>500</v>
      </c>
      <c r="J803">
        <v>16</v>
      </c>
      <c r="K803">
        <v>100</v>
      </c>
      <c r="L803">
        <v>16.7</v>
      </c>
      <c r="N803">
        <v>0</v>
      </c>
      <c r="O803">
        <v>16.899999999999999</v>
      </c>
      <c r="P803" s="16">
        <v>2600</v>
      </c>
      <c r="Q803">
        <v>17</v>
      </c>
      <c r="R803" s="16">
        <v>91600</v>
      </c>
      <c r="S803">
        <v>17.399999999999999</v>
      </c>
      <c r="T803" s="16">
        <v>100</v>
      </c>
    </row>
    <row r="804" spans="1:26">
      <c r="A804" t="s">
        <v>296</v>
      </c>
      <c r="C804">
        <v>17.100000000000001</v>
      </c>
      <c r="D804">
        <v>15.6</v>
      </c>
      <c r="E804">
        <v>14.1</v>
      </c>
      <c r="F804">
        <v>15.2</v>
      </c>
      <c r="G804" s="16">
        <v>300</v>
      </c>
      <c r="H804">
        <v>15.5</v>
      </c>
      <c r="I804">
        <v>700</v>
      </c>
      <c r="J804">
        <v>15.6</v>
      </c>
      <c r="K804">
        <v>100</v>
      </c>
      <c r="L804">
        <v>15.6</v>
      </c>
      <c r="N804">
        <v>0</v>
      </c>
      <c r="O804">
        <v>17</v>
      </c>
      <c r="P804">
        <v>200</v>
      </c>
    </row>
    <row r="805" spans="1:26">
      <c r="A805" t="s">
        <v>973</v>
      </c>
      <c r="C805">
        <v>23.1</v>
      </c>
      <c r="D805">
        <v>20.100000000000001</v>
      </c>
      <c r="E805">
        <v>17.100000000000001</v>
      </c>
      <c r="H805">
        <v>17.3</v>
      </c>
      <c r="I805">
        <v>100</v>
      </c>
      <c r="J805">
        <v>23.1</v>
      </c>
      <c r="K805" s="16">
        <v>700</v>
      </c>
      <c r="L805">
        <v>20.100000000000001</v>
      </c>
      <c r="N805">
        <v>0</v>
      </c>
      <c r="P805" s="16"/>
      <c r="R805" s="16"/>
      <c r="T805" s="16"/>
    </row>
    <row r="806" spans="1:26">
      <c r="A806" t="s">
        <v>1349</v>
      </c>
      <c r="C806">
        <v>16.3</v>
      </c>
      <c r="D806">
        <v>14.2</v>
      </c>
      <c r="E806">
        <v>12.1</v>
      </c>
      <c r="K806" s="16"/>
      <c r="L806">
        <v>14.2</v>
      </c>
      <c r="N806">
        <v>0</v>
      </c>
      <c r="P806" s="16"/>
      <c r="R806" s="16"/>
      <c r="T806" s="16"/>
    </row>
    <row r="807" spans="1:26">
      <c r="A807" t="s">
        <v>974</v>
      </c>
      <c r="C807">
        <v>5.3</v>
      </c>
      <c r="D807">
        <v>3.8</v>
      </c>
      <c r="E807">
        <v>2.2999999999999998</v>
      </c>
      <c r="J807">
        <v>2.2999999999999998</v>
      </c>
      <c r="K807" s="16">
        <v>500</v>
      </c>
      <c r="L807">
        <v>3.8</v>
      </c>
      <c r="N807">
        <v>0</v>
      </c>
      <c r="O807">
        <v>5</v>
      </c>
      <c r="P807" s="16">
        <v>1000</v>
      </c>
    </row>
    <row r="808" spans="1:26">
      <c r="A808" t="s">
        <v>975</v>
      </c>
      <c r="C808">
        <v>11.5</v>
      </c>
      <c r="D808">
        <v>10</v>
      </c>
      <c r="E808">
        <v>8.5</v>
      </c>
      <c r="I808" s="16"/>
      <c r="K808" s="16"/>
      <c r="L808">
        <v>10</v>
      </c>
      <c r="N808">
        <v>0</v>
      </c>
      <c r="R808" s="16"/>
    </row>
    <row r="809" spans="1:26">
      <c r="A809" t="s">
        <v>976</v>
      </c>
      <c r="C809">
        <v>17.899999999999999</v>
      </c>
      <c r="D809">
        <v>15.6</v>
      </c>
      <c r="E809">
        <v>13.3</v>
      </c>
      <c r="F809">
        <v>15</v>
      </c>
      <c r="G809">
        <v>500</v>
      </c>
      <c r="H809">
        <v>15.6</v>
      </c>
      <c r="I809">
        <v>100</v>
      </c>
      <c r="J809">
        <v>15.7</v>
      </c>
      <c r="K809">
        <v>200</v>
      </c>
      <c r="L809">
        <v>15.6</v>
      </c>
      <c r="N809">
        <v>0</v>
      </c>
      <c r="P809" s="16"/>
    </row>
    <row r="810" spans="1:26">
      <c r="A810" t="s">
        <v>1267</v>
      </c>
      <c r="C810">
        <v>14</v>
      </c>
      <c r="D810">
        <v>10</v>
      </c>
      <c r="E810">
        <v>6</v>
      </c>
      <c r="K810" s="16"/>
      <c r="L810">
        <v>10</v>
      </c>
      <c r="N810">
        <v>0</v>
      </c>
      <c r="P810" s="16"/>
    </row>
    <row r="811" spans="1:26">
      <c r="A811" t="s">
        <v>977</v>
      </c>
      <c r="C811">
        <v>10.6</v>
      </c>
      <c r="D811">
        <v>9.3000000000000007</v>
      </c>
      <c r="E811">
        <v>8</v>
      </c>
      <c r="F811">
        <v>8.9</v>
      </c>
      <c r="G811" s="16">
        <v>100</v>
      </c>
      <c r="H811">
        <v>9</v>
      </c>
      <c r="I811" s="16">
        <v>1000</v>
      </c>
      <c r="J811">
        <v>9.1</v>
      </c>
      <c r="K811" s="16">
        <v>300</v>
      </c>
      <c r="L811">
        <v>9.3000000000000007</v>
      </c>
      <c r="N811">
        <v>0</v>
      </c>
      <c r="O811">
        <v>10.6</v>
      </c>
      <c r="P811" s="16">
        <v>200</v>
      </c>
      <c r="R811" s="16"/>
      <c r="T811" s="16"/>
    </row>
    <row r="812" spans="1:26">
      <c r="A812" t="s">
        <v>298</v>
      </c>
      <c r="C812">
        <v>9.9</v>
      </c>
      <c r="D812">
        <v>9</v>
      </c>
      <c r="E812">
        <v>8.1</v>
      </c>
      <c r="G812" s="16"/>
      <c r="K812" s="16"/>
      <c r="L812">
        <v>9</v>
      </c>
      <c r="N812">
        <v>0</v>
      </c>
      <c r="O812">
        <v>9</v>
      </c>
      <c r="P812" s="16">
        <v>10000</v>
      </c>
      <c r="Q812">
        <v>9.1</v>
      </c>
      <c r="R812" s="16">
        <v>4900</v>
      </c>
      <c r="S812">
        <v>9.9</v>
      </c>
      <c r="T812">
        <v>800</v>
      </c>
      <c r="Z812" s="16"/>
    </row>
    <row r="813" spans="1:26">
      <c r="A813" t="s">
        <v>727</v>
      </c>
      <c r="C813">
        <v>11.6</v>
      </c>
      <c r="D813">
        <v>10.6</v>
      </c>
      <c r="E813">
        <v>9.6</v>
      </c>
      <c r="K813" s="16"/>
      <c r="L813">
        <v>10.6</v>
      </c>
      <c r="N813">
        <v>0</v>
      </c>
      <c r="O813">
        <v>10.5</v>
      </c>
      <c r="P813">
        <v>200</v>
      </c>
      <c r="Q813">
        <v>10.6</v>
      </c>
      <c r="R813" s="16">
        <v>5200</v>
      </c>
      <c r="S813">
        <v>10.7</v>
      </c>
      <c r="T813">
        <v>100</v>
      </c>
    </row>
    <row r="814" spans="1:26">
      <c r="A814" t="s">
        <v>978</v>
      </c>
      <c r="C814">
        <v>8.6</v>
      </c>
      <c r="D814">
        <v>7.5</v>
      </c>
      <c r="E814">
        <v>6.4</v>
      </c>
      <c r="H814">
        <v>6.4</v>
      </c>
      <c r="I814">
        <v>200</v>
      </c>
      <c r="J814">
        <v>6.5</v>
      </c>
      <c r="K814" s="16">
        <v>1000</v>
      </c>
      <c r="L814">
        <v>7.5</v>
      </c>
      <c r="N814">
        <v>0</v>
      </c>
      <c r="O814">
        <v>7.5</v>
      </c>
      <c r="P814" s="16">
        <v>400</v>
      </c>
      <c r="Q814">
        <v>8.6</v>
      </c>
      <c r="R814" s="16">
        <v>200</v>
      </c>
      <c r="T814" s="16"/>
    </row>
    <row r="815" spans="1:26">
      <c r="A815" t="s">
        <v>1224</v>
      </c>
      <c r="C815">
        <v>10.5</v>
      </c>
      <c r="D815">
        <v>7.5</v>
      </c>
      <c r="E815">
        <v>4.5</v>
      </c>
      <c r="G815" s="16"/>
      <c r="I815" s="16"/>
      <c r="K815" s="16"/>
      <c r="L815">
        <v>7.5</v>
      </c>
      <c r="N815">
        <v>0</v>
      </c>
      <c r="O815">
        <v>8.4</v>
      </c>
      <c r="P815" s="16">
        <v>200</v>
      </c>
      <c r="R815" s="16"/>
      <c r="T815" s="16"/>
    </row>
    <row r="816" spans="1:26">
      <c r="A816" t="s">
        <v>1639</v>
      </c>
      <c r="C816">
        <v>7.9</v>
      </c>
      <c r="D816">
        <v>6.9</v>
      </c>
      <c r="E816">
        <v>5.9</v>
      </c>
      <c r="I816" s="16"/>
      <c r="J816">
        <v>7.7</v>
      </c>
      <c r="K816" s="16">
        <v>3000</v>
      </c>
      <c r="L816">
        <v>6.9</v>
      </c>
      <c r="N816">
        <v>0</v>
      </c>
      <c r="P816" s="16"/>
      <c r="R816" s="16"/>
      <c r="T816" s="16"/>
    </row>
    <row r="817" spans="1:20">
      <c r="A817" t="s">
        <v>1268</v>
      </c>
      <c r="C817">
        <v>2.8</v>
      </c>
      <c r="D817">
        <v>2</v>
      </c>
      <c r="E817">
        <v>1.2</v>
      </c>
      <c r="G817" s="16"/>
      <c r="H817">
        <v>2.1</v>
      </c>
      <c r="I817" s="16">
        <v>200</v>
      </c>
      <c r="J817">
        <v>2.8</v>
      </c>
      <c r="K817" s="16">
        <v>18500</v>
      </c>
      <c r="L817">
        <v>2</v>
      </c>
      <c r="N817">
        <v>0</v>
      </c>
      <c r="P817" s="16"/>
      <c r="R817" s="16"/>
      <c r="T817" s="16"/>
    </row>
    <row r="818" spans="1:20">
      <c r="A818" t="s">
        <v>979</v>
      </c>
      <c r="C818">
        <v>1.3</v>
      </c>
      <c r="D818">
        <v>1.2</v>
      </c>
      <c r="E818">
        <v>1.1000000000000001</v>
      </c>
      <c r="K818" s="16"/>
      <c r="L818">
        <v>1.2</v>
      </c>
      <c r="N818">
        <v>0</v>
      </c>
      <c r="O818">
        <v>1.3</v>
      </c>
      <c r="P818" s="16">
        <v>4800</v>
      </c>
    </row>
    <row r="819" spans="1:20">
      <c r="A819" t="s">
        <v>980</v>
      </c>
      <c r="C819">
        <v>6.9</v>
      </c>
      <c r="D819">
        <v>6</v>
      </c>
      <c r="E819">
        <v>5.0999999999999996</v>
      </c>
      <c r="K819" s="16"/>
      <c r="L819">
        <v>6</v>
      </c>
      <c r="N819">
        <v>0</v>
      </c>
    </row>
    <row r="820" spans="1:20">
      <c r="A820" t="s">
        <v>981</v>
      </c>
      <c r="C820">
        <v>1.2</v>
      </c>
      <c r="D820">
        <v>1.1000000000000001</v>
      </c>
      <c r="E820">
        <v>1</v>
      </c>
      <c r="K820" s="16"/>
      <c r="L820">
        <v>1.1000000000000001</v>
      </c>
      <c r="N820">
        <v>0</v>
      </c>
      <c r="O820">
        <v>1.1000000000000001</v>
      </c>
      <c r="P820" s="16">
        <v>3600</v>
      </c>
      <c r="Q820">
        <v>1.2</v>
      </c>
      <c r="R820" s="16">
        <v>1100</v>
      </c>
    </row>
    <row r="821" spans="1:20">
      <c r="A821" t="s">
        <v>982</v>
      </c>
      <c r="C821">
        <v>14.9</v>
      </c>
      <c r="D821">
        <v>13</v>
      </c>
      <c r="E821">
        <v>11.1</v>
      </c>
      <c r="J821">
        <v>11.2</v>
      </c>
      <c r="K821" s="16">
        <v>100</v>
      </c>
      <c r="L821">
        <v>13</v>
      </c>
      <c r="N821">
        <v>0</v>
      </c>
      <c r="O821">
        <v>14</v>
      </c>
      <c r="P821">
        <v>300</v>
      </c>
    </row>
    <row r="822" spans="1:20">
      <c r="A822" t="s">
        <v>1269</v>
      </c>
      <c r="C822">
        <v>40.200000000000003</v>
      </c>
      <c r="D822">
        <v>35</v>
      </c>
      <c r="E822">
        <v>29.8</v>
      </c>
      <c r="I822" s="16"/>
      <c r="L822">
        <v>35</v>
      </c>
      <c r="N822">
        <v>0</v>
      </c>
      <c r="P822" s="16"/>
      <c r="R822" s="16"/>
    </row>
    <row r="823" spans="1:20">
      <c r="A823" t="s">
        <v>983</v>
      </c>
      <c r="C823">
        <v>16.600000000000001</v>
      </c>
      <c r="D823">
        <v>14.5</v>
      </c>
      <c r="E823">
        <v>12.4</v>
      </c>
      <c r="J823">
        <v>12.5</v>
      </c>
      <c r="K823">
        <v>100</v>
      </c>
      <c r="L823">
        <v>14.5</v>
      </c>
      <c r="N823">
        <v>0</v>
      </c>
      <c r="R823" s="16"/>
      <c r="T823" s="16"/>
    </row>
    <row r="824" spans="1:20">
      <c r="A824" t="s">
        <v>1481</v>
      </c>
      <c r="C824">
        <v>1.9</v>
      </c>
      <c r="D824">
        <v>1.4</v>
      </c>
      <c r="E824">
        <v>0.9</v>
      </c>
      <c r="I824" s="16"/>
      <c r="K824" s="16"/>
      <c r="L824">
        <v>1.4</v>
      </c>
      <c r="N824">
        <v>0</v>
      </c>
      <c r="R824" s="16"/>
    </row>
    <row r="825" spans="1:20">
      <c r="A825" t="s">
        <v>1635</v>
      </c>
      <c r="C825">
        <v>11.7</v>
      </c>
      <c r="D825">
        <v>10.199999999999999</v>
      </c>
      <c r="E825">
        <v>8.6999999999999993</v>
      </c>
      <c r="H825">
        <v>9</v>
      </c>
      <c r="I825">
        <v>100</v>
      </c>
      <c r="J825">
        <v>10.3</v>
      </c>
      <c r="K825" s="16">
        <v>300</v>
      </c>
      <c r="L825">
        <v>10.199999999999999</v>
      </c>
      <c r="N825">
        <v>0</v>
      </c>
      <c r="O825">
        <v>11.7</v>
      </c>
      <c r="P825" s="16">
        <v>2000</v>
      </c>
      <c r="R825" s="16"/>
    </row>
    <row r="826" spans="1:20">
      <c r="A826" t="s">
        <v>299</v>
      </c>
      <c r="C826">
        <v>12.8</v>
      </c>
      <c r="D826">
        <v>11.7</v>
      </c>
      <c r="E826">
        <v>10.6</v>
      </c>
      <c r="K826" s="16"/>
      <c r="L826">
        <v>11.7</v>
      </c>
      <c r="N826">
        <v>0</v>
      </c>
      <c r="O826">
        <v>11.6</v>
      </c>
      <c r="P826" s="16">
        <v>2000</v>
      </c>
      <c r="Q826">
        <v>11.8</v>
      </c>
      <c r="R826" s="16">
        <v>70000</v>
      </c>
      <c r="T826" s="16"/>
    </row>
    <row r="827" spans="1:20">
      <c r="A827" t="s">
        <v>301</v>
      </c>
      <c r="C827">
        <v>4.2</v>
      </c>
      <c r="D827">
        <v>3.9</v>
      </c>
      <c r="E827">
        <v>3.6</v>
      </c>
      <c r="G827" s="16"/>
      <c r="I827" s="16"/>
      <c r="K827" s="16"/>
      <c r="L827">
        <v>3.9</v>
      </c>
      <c r="N827">
        <v>0</v>
      </c>
      <c r="O827">
        <v>4.2</v>
      </c>
      <c r="P827">
        <v>100</v>
      </c>
      <c r="R827" s="16"/>
    </row>
    <row r="828" spans="1:20">
      <c r="A828" t="s">
        <v>302</v>
      </c>
      <c r="C828">
        <v>18.7</v>
      </c>
      <c r="D828">
        <v>17</v>
      </c>
      <c r="E828">
        <v>15.3</v>
      </c>
      <c r="I828" s="16"/>
      <c r="J828">
        <v>15.3</v>
      </c>
      <c r="K828" s="16">
        <v>5000</v>
      </c>
      <c r="L828">
        <v>17</v>
      </c>
      <c r="N828">
        <v>0</v>
      </c>
      <c r="O828">
        <v>17.3</v>
      </c>
      <c r="P828" s="16">
        <v>2000</v>
      </c>
      <c r="Q828">
        <v>17.5</v>
      </c>
      <c r="R828" s="16">
        <v>3100</v>
      </c>
      <c r="S828">
        <v>18.5</v>
      </c>
      <c r="T828" s="16">
        <v>10000</v>
      </c>
    </row>
    <row r="829" spans="1:20">
      <c r="A829" t="s">
        <v>984</v>
      </c>
      <c r="C829">
        <v>11.5</v>
      </c>
      <c r="D829">
        <v>10</v>
      </c>
      <c r="E829">
        <v>8.5</v>
      </c>
      <c r="G829" s="16"/>
      <c r="I829" s="16"/>
      <c r="K829" s="16"/>
      <c r="L829">
        <v>10</v>
      </c>
      <c r="N829">
        <v>0</v>
      </c>
      <c r="P829" s="16"/>
      <c r="R829" s="16"/>
      <c r="T829" s="16"/>
    </row>
    <row r="830" spans="1:20">
      <c r="A830" t="s">
        <v>304</v>
      </c>
      <c r="C830">
        <v>11.5</v>
      </c>
      <c r="D830">
        <v>10.5</v>
      </c>
      <c r="E830">
        <v>9.5</v>
      </c>
      <c r="K830" s="16"/>
      <c r="L830">
        <v>10.5</v>
      </c>
      <c r="N830">
        <v>0</v>
      </c>
      <c r="O830">
        <v>11</v>
      </c>
      <c r="P830" s="16">
        <v>200</v>
      </c>
      <c r="Q830">
        <v>11.5</v>
      </c>
      <c r="R830">
        <v>200</v>
      </c>
    </row>
    <row r="831" spans="1:20">
      <c r="A831" t="s">
        <v>985</v>
      </c>
      <c r="C831">
        <v>16.2</v>
      </c>
      <c r="D831">
        <v>11.6</v>
      </c>
      <c r="E831">
        <v>7</v>
      </c>
      <c r="G831" s="16"/>
      <c r="I831" s="16"/>
      <c r="L831">
        <v>11.6</v>
      </c>
      <c r="N831">
        <v>0</v>
      </c>
      <c r="P831" s="16"/>
      <c r="R831" s="16"/>
      <c r="T831" s="16"/>
    </row>
    <row r="832" spans="1:20">
      <c r="A832" t="s">
        <v>700</v>
      </c>
      <c r="C832">
        <v>90.3</v>
      </c>
      <c r="D832">
        <v>84.4</v>
      </c>
      <c r="E832">
        <v>78.5</v>
      </c>
      <c r="G832" s="16"/>
      <c r="H832">
        <v>78.5</v>
      </c>
      <c r="I832" s="16">
        <v>1220</v>
      </c>
      <c r="J832">
        <v>78.599999999999994</v>
      </c>
      <c r="K832" s="16">
        <v>40</v>
      </c>
      <c r="L832">
        <v>84.4</v>
      </c>
      <c r="N832">
        <v>0</v>
      </c>
      <c r="O832">
        <v>88</v>
      </c>
      <c r="P832" s="16">
        <v>2300</v>
      </c>
      <c r="Q832">
        <v>89</v>
      </c>
      <c r="R832" s="16">
        <v>200</v>
      </c>
      <c r="S832">
        <v>90</v>
      </c>
      <c r="T832" s="16">
        <v>9000</v>
      </c>
    </row>
    <row r="833" spans="1:20">
      <c r="A833" t="s">
        <v>1452</v>
      </c>
      <c r="C833">
        <v>21.3</v>
      </c>
      <c r="D833">
        <v>18.600000000000001</v>
      </c>
      <c r="E833">
        <v>15.9</v>
      </c>
      <c r="F833">
        <v>15.9</v>
      </c>
      <c r="G833">
        <v>300</v>
      </c>
      <c r="H833">
        <v>16.2</v>
      </c>
      <c r="I833" s="16">
        <v>600</v>
      </c>
      <c r="J833">
        <v>17</v>
      </c>
      <c r="K833" s="16">
        <v>400</v>
      </c>
      <c r="L833">
        <v>18.600000000000001</v>
      </c>
      <c r="N833">
        <v>0</v>
      </c>
      <c r="O833">
        <v>19.899999999999999</v>
      </c>
      <c r="P833" s="16">
        <v>500</v>
      </c>
      <c r="Q833">
        <v>20</v>
      </c>
      <c r="R833">
        <v>500</v>
      </c>
      <c r="S833">
        <v>21.3</v>
      </c>
      <c r="T833">
        <v>700</v>
      </c>
    </row>
    <row r="834" spans="1:20">
      <c r="A834" t="s">
        <v>305</v>
      </c>
      <c r="C834">
        <v>34.6</v>
      </c>
      <c r="D834">
        <v>31.5</v>
      </c>
      <c r="E834">
        <v>28.4</v>
      </c>
      <c r="G834" s="16"/>
      <c r="I834" s="16"/>
      <c r="K834" s="16"/>
      <c r="L834">
        <v>31.5</v>
      </c>
      <c r="N834">
        <v>0</v>
      </c>
      <c r="P834" s="16"/>
      <c r="R834" s="16"/>
      <c r="T834" s="16"/>
    </row>
    <row r="835" spans="1:20">
      <c r="A835" t="s">
        <v>1270</v>
      </c>
      <c r="C835">
        <v>22.4</v>
      </c>
      <c r="D835">
        <v>19.5</v>
      </c>
      <c r="E835">
        <v>16.600000000000001</v>
      </c>
      <c r="G835" s="16"/>
      <c r="I835" s="16"/>
      <c r="L835">
        <v>19.5</v>
      </c>
      <c r="N835">
        <v>0</v>
      </c>
      <c r="O835">
        <v>21.8</v>
      </c>
      <c r="P835" s="16">
        <v>2000</v>
      </c>
      <c r="Q835">
        <v>22</v>
      </c>
      <c r="R835" s="16">
        <v>1500</v>
      </c>
    </row>
    <row r="836" spans="1:20">
      <c r="A836" t="s">
        <v>1350</v>
      </c>
      <c r="C836">
        <v>9.5</v>
      </c>
      <c r="D836">
        <v>8.3000000000000007</v>
      </c>
      <c r="E836">
        <v>7.1</v>
      </c>
      <c r="H836">
        <v>7.2</v>
      </c>
      <c r="I836">
        <v>200</v>
      </c>
      <c r="J836">
        <v>7.4</v>
      </c>
      <c r="K836">
        <v>300</v>
      </c>
      <c r="L836">
        <v>8.3000000000000007</v>
      </c>
      <c r="N836">
        <v>0</v>
      </c>
      <c r="O836">
        <v>9.5</v>
      </c>
      <c r="P836" s="16">
        <v>500</v>
      </c>
      <c r="R836" s="16"/>
    </row>
    <row r="837" spans="1:20">
      <c r="A837" t="s">
        <v>1401</v>
      </c>
      <c r="C837">
        <v>23.5</v>
      </c>
      <c r="D837">
        <v>20.5</v>
      </c>
      <c r="E837">
        <v>17.5</v>
      </c>
      <c r="I837" s="16"/>
      <c r="K837" s="16"/>
      <c r="L837">
        <v>20.5</v>
      </c>
      <c r="N837">
        <v>0</v>
      </c>
      <c r="O837">
        <v>21.5</v>
      </c>
      <c r="P837" s="16">
        <v>100</v>
      </c>
      <c r="R837" s="16"/>
    </row>
    <row r="838" spans="1:20">
      <c r="A838" t="s">
        <v>986</v>
      </c>
      <c r="C838">
        <v>15.5</v>
      </c>
      <c r="D838">
        <v>13.5</v>
      </c>
      <c r="E838">
        <v>11.5</v>
      </c>
      <c r="H838">
        <v>11.6</v>
      </c>
      <c r="I838" s="16">
        <v>100</v>
      </c>
      <c r="J838">
        <v>11.7</v>
      </c>
      <c r="K838" s="16">
        <v>200</v>
      </c>
      <c r="L838">
        <v>13.5</v>
      </c>
      <c r="N838">
        <v>0</v>
      </c>
      <c r="O838">
        <v>15.5</v>
      </c>
      <c r="P838" s="16">
        <v>900</v>
      </c>
    </row>
    <row r="839" spans="1:20">
      <c r="A839" t="s">
        <v>306</v>
      </c>
      <c r="C839">
        <v>14.3</v>
      </c>
      <c r="D839">
        <v>13</v>
      </c>
      <c r="E839">
        <v>11.7</v>
      </c>
      <c r="F839">
        <v>11.7</v>
      </c>
      <c r="G839" s="16">
        <v>2000</v>
      </c>
      <c r="H839">
        <v>12</v>
      </c>
      <c r="I839">
        <v>500</v>
      </c>
      <c r="J839">
        <v>12.5</v>
      </c>
      <c r="K839" s="16">
        <v>500</v>
      </c>
      <c r="L839">
        <v>13</v>
      </c>
      <c r="N839">
        <v>0</v>
      </c>
      <c r="O839">
        <v>14.3</v>
      </c>
      <c r="P839" s="16">
        <v>200</v>
      </c>
      <c r="R839" s="16"/>
      <c r="T839" s="16"/>
    </row>
    <row r="840" spans="1:20">
      <c r="A840" t="s">
        <v>1482</v>
      </c>
      <c r="C840">
        <v>6.7</v>
      </c>
      <c r="D840">
        <v>4.8</v>
      </c>
      <c r="E840">
        <v>2.9</v>
      </c>
      <c r="F840">
        <v>4.7</v>
      </c>
      <c r="G840" s="16">
        <v>5000</v>
      </c>
      <c r="H840">
        <v>4.8</v>
      </c>
      <c r="I840" s="16">
        <v>15000</v>
      </c>
      <c r="J840">
        <v>6.7</v>
      </c>
      <c r="K840" s="16">
        <v>1500</v>
      </c>
      <c r="L840">
        <v>4.8</v>
      </c>
      <c r="N840">
        <v>0</v>
      </c>
      <c r="P840" s="16"/>
      <c r="R840" s="16"/>
    </row>
    <row r="841" spans="1:20">
      <c r="A841" t="s">
        <v>987</v>
      </c>
      <c r="C841">
        <v>9.1999999999999993</v>
      </c>
      <c r="D841">
        <v>8</v>
      </c>
      <c r="E841">
        <v>6.8</v>
      </c>
      <c r="J841">
        <v>7.1</v>
      </c>
      <c r="K841">
        <v>200</v>
      </c>
      <c r="L841">
        <v>8</v>
      </c>
      <c r="N841">
        <v>0</v>
      </c>
      <c r="O841">
        <v>8.1</v>
      </c>
      <c r="P841" s="16">
        <v>400</v>
      </c>
      <c r="Q841">
        <v>8.5</v>
      </c>
      <c r="R841" s="16">
        <v>1500</v>
      </c>
      <c r="S841">
        <v>9</v>
      </c>
      <c r="T841">
        <v>100</v>
      </c>
    </row>
    <row r="842" spans="1:20">
      <c r="A842" t="s">
        <v>878</v>
      </c>
      <c r="C842">
        <v>13.8</v>
      </c>
      <c r="D842">
        <v>12</v>
      </c>
      <c r="E842">
        <v>10.199999999999999</v>
      </c>
      <c r="L842">
        <v>12</v>
      </c>
      <c r="N842">
        <v>0</v>
      </c>
    </row>
    <row r="843" spans="1:20">
      <c r="A843" t="s">
        <v>988</v>
      </c>
      <c r="C843">
        <v>14.2</v>
      </c>
      <c r="D843">
        <v>12.4</v>
      </c>
      <c r="E843">
        <v>10.6</v>
      </c>
      <c r="H843">
        <v>11</v>
      </c>
      <c r="I843">
        <v>100</v>
      </c>
      <c r="J843">
        <v>12</v>
      </c>
      <c r="K843" s="16">
        <v>1000</v>
      </c>
      <c r="L843">
        <v>12.4</v>
      </c>
      <c r="N843">
        <v>0</v>
      </c>
      <c r="O843">
        <v>13</v>
      </c>
      <c r="P843" s="16">
        <v>1000</v>
      </c>
      <c r="R843" s="16"/>
      <c r="T843" s="16"/>
    </row>
    <row r="844" spans="1:20">
      <c r="A844" t="s">
        <v>308</v>
      </c>
      <c r="C844">
        <v>6</v>
      </c>
      <c r="D844">
        <v>5.5</v>
      </c>
      <c r="E844">
        <v>5</v>
      </c>
      <c r="H844">
        <v>5.5</v>
      </c>
      <c r="I844" s="16">
        <v>1000</v>
      </c>
      <c r="J844">
        <v>5.6</v>
      </c>
      <c r="K844" s="16">
        <v>1000</v>
      </c>
      <c r="L844">
        <v>5.5</v>
      </c>
      <c r="N844">
        <v>0</v>
      </c>
      <c r="O844">
        <v>6</v>
      </c>
      <c r="P844" s="16">
        <v>2900</v>
      </c>
      <c r="R844" s="16"/>
    </row>
    <row r="845" spans="1:20">
      <c r="A845" t="s">
        <v>1236</v>
      </c>
      <c r="C845">
        <v>14.8</v>
      </c>
      <c r="D845">
        <v>10.6</v>
      </c>
      <c r="E845">
        <v>6.4</v>
      </c>
      <c r="I845" s="16"/>
      <c r="J845">
        <v>9</v>
      </c>
      <c r="K845">
        <v>100</v>
      </c>
      <c r="L845">
        <v>10.6</v>
      </c>
      <c r="N845">
        <v>0</v>
      </c>
      <c r="O845">
        <v>12</v>
      </c>
      <c r="P845" s="16">
        <v>8600</v>
      </c>
    </row>
    <row r="846" spans="1:20">
      <c r="A846" t="s">
        <v>989</v>
      </c>
      <c r="C846">
        <v>9.6999999999999993</v>
      </c>
      <c r="D846">
        <v>8.5</v>
      </c>
      <c r="E846">
        <v>7.3</v>
      </c>
      <c r="F846">
        <v>7.3</v>
      </c>
      <c r="G846">
        <v>200</v>
      </c>
      <c r="H846">
        <v>7.8</v>
      </c>
      <c r="I846" s="16">
        <v>6000</v>
      </c>
      <c r="J846">
        <v>7.9</v>
      </c>
      <c r="K846" s="16">
        <v>1000</v>
      </c>
      <c r="L846">
        <v>8.5</v>
      </c>
      <c r="N846">
        <v>0</v>
      </c>
      <c r="P846" s="16"/>
    </row>
    <row r="847" spans="1:20">
      <c r="A847" t="s">
        <v>309</v>
      </c>
      <c r="C847">
        <v>19.8</v>
      </c>
      <c r="D847">
        <v>18</v>
      </c>
      <c r="E847">
        <v>16.2</v>
      </c>
      <c r="I847" s="16"/>
      <c r="K847" s="16"/>
      <c r="L847">
        <v>18</v>
      </c>
      <c r="N847">
        <v>0</v>
      </c>
      <c r="O847">
        <v>18</v>
      </c>
      <c r="P847">
        <v>700</v>
      </c>
      <c r="Q847">
        <v>19</v>
      </c>
      <c r="R847" s="16">
        <v>700</v>
      </c>
    </row>
    <row r="848" spans="1:20">
      <c r="A848" t="s">
        <v>1271</v>
      </c>
      <c r="C848">
        <v>35.700000000000003</v>
      </c>
      <c r="D848">
        <v>25.5</v>
      </c>
      <c r="E848">
        <v>15.3</v>
      </c>
      <c r="G848" s="16"/>
      <c r="I848" s="16"/>
      <c r="K848" s="16"/>
      <c r="L848">
        <v>25.5</v>
      </c>
      <c r="N848">
        <v>0</v>
      </c>
      <c r="O848">
        <v>25.5</v>
      </c>
      <c r="P848">
        <v>400</v>
      </c>
      <c r="Q848">
        <v>27</v>
      </c>
      <c r="R848">
        <v>100</v>
      </c>
      <c r="S848">
        <v>29</v>
      </c>
      <c r="T848">
        <v>200</v>
      </c>
    </row>
    <row r="849" spans="1:20">
      <c r="A849" t="s">
        <v>990</v>
      </c>
      <c r="C849">
        <v>18.100000000000001</v>
      </c>
      <c r="D849">
        <v>15.8</v>
      </c>
      <c r="E849">
        <v>13.5</v>
      </c>
      <c r="L849">
        <v>15.8</v>
      </c>
      <c r="N849">
        <v>0</v>
      </c>
      <c r="O849">
        <v>16.5</v>
      </c>
      <c r="P849" s="16">
        <v>600</v>
      </c>
    </row>
    <row r="850" spans="1:20">
      <c r="A850" t="s">
        <v>776</v>
      </c>
      <c r="C850">
        <v>56.4</v>
      </c>
      <c r="D850">
        <v>52.8</v>
      </c>
      <c r="E850">
        <v>49.15</v>
      </c>
      <c r="F850">
        <v>50</v>
      </c>
      <c r="G850">
        <v>200</v>
      </c>
      <c r="H850">
        <v>51</v>
      </c>
      <c r="I850" s="16">
        <v>70</v>
      </c>
      <c r="J850">
        <v>51.1</v>
      </c>
      <c r="K850" s="16">
        <v>60</v>
      </c>
      <c r="L850">
        <v>52.8</v>
      </c>
      <c r="N850">
        <v>0</v>
      </c>
      <c r="O850">
        <v>52.5</v>
      </c>
      <c r="P850" s="16">
        <v>1000</v>
      </c>
      <c r="Q850">
        <v>52.8</v>
      </c>
      <c r="R850">
        <v>100</v>
      </c>
      <c r="S850">
        <v>53.2</v>
      </c>
      <c r="T850">
        <v>300</v>
      </c>
    </row>
    <row r="851" spans="1:20">
      <c r="A851" t="s">
        <v>1483</v>
      </c>
      <c r="C851">
        <v>11.5</v>
      </c>
      <c r="D851">
        <v>10</v>
      </c>
      <c r="E851">
        <v>8.5</v>
      </c>
      <c r="G851" s="16"/>
      <c r="I851" s="16"/>
      <c r="K851" s="16"/>
      <c r="L851">
        <v>10</v>
      </c>
      <c r="N851">
        <v>0</v>
      </c>
      <c r="O851">
        <v>11.5</v>
      </c>
      <c r="P851" s="16">
        <v>2400</v>
      </c>
      <c r="R851" s="16"/>
      <c r="T851" s="16"/>
    </row>
    <row r="852" spans="1:20">
      <c r="A852" t="s">
        <v>1351</v>
      </c>
      <c r="C852">
        <v>10.6</v>
      </c>
      <c r="D852">
        <v>9.3000000000000007</v>
      </c>
      <c r="E852">
        <v>8</v>
      </c>
      <c r="I852" s="16"/>
      <c r="K852" s="16"/>
      <c r="L852">
        <v>9.3000000000000007</v>
      </c>
      <c r="N852">
        <v>0</v>
      </c>
      <c r="P852" s="16"/>
    </row>
    <row r="853" spans="1:20">
      <c r="A853" t="s">
        <v>1272</v>
      </c>
      <c r="C853">
        <v>7.4</v>
      </c>
      <c r="D853">
        <v>6.5</v>
      </c>
      <c r="E853">
        <v>5.6</v>
      </c>
      <c r="L853">
        <v>6.5</v>
      </c>
      <c r="N853">
        <v>0</v>
      </c>
      <c r="P853" s="16"/>
    </row>
    <row r="854" spans="1:20">
      <c r="A854" t="s">
        <v>991</v>
      </c>
      <c r="C854">
        <v>11.3</v>
      </c>
      <c r="D854">
        <v>9.9</v>
      </c>
      <c r="E854">
        <v>8.5</v>
      </c>
      <c r="I854" s="16"/>
      <c r="K854" s="16"/>
      <c r="L854">
        <v>9.9</v>
      </c>
      <c r="N854">
        <v>0</v>
      </c>
      <c r="P854" s="16"/>
    </row>
    <row r="855" spans="1:20">
      <c r="A855" t="s">
        <v>992</v>
      </c>
      <c r="C855">
        <v>22.6</v>
      </c>
      <c r="D855">
        <v>19.7</v>
      </c>
      <c r="E855">
        <v>16.8</v>
      </c>
      <c r="I855" s="16"/>
      <c r="K855" s="16"/>
      <c r="L855">
        <v>19.7</v>
      </c>
      <c r="N855">
        <v>0</v>
      </c>
      <c r="O855">
        <v>16.8</v>
      </c>
      <c r="P855" s="16">
        <v>3800</v>
      </c>
      <c r="Q855">
        <v>19.7</v>
      </c>
      <c r="R855">
        <v>400</v>
      </c>
    </row>
    <row r="856" spans="1:20">
      <c r="A856" t="s">
        <v>1273</v>
      </c>
      <c r="C856">
        <v>16.899999999999999</v>
      </c>
      <c r="D856">
        <v>14.7</v>
      </c>
      <c r="E856">
        <v>12.5</v>
      </c>
      <c r="F856">
        <v>12.7</v>
      </c>
      <c r="G856">
        <v>100</v>
      </c>
      <c r="H856">
        <v>12.8</v>
      </c>
      <c r="I856" s="16">
        <v>100</v>
      </c>
      <c r="J856">
        <v>16.899999999999999</v>
      </c>
      <c r="K856" s="16">
        <v>300</v>
      </c>
      <c r="L856">
        <v>14.7</v>
      </c>
      <c r="N856">
        <v>0</v>
      </c>
      <c r="P856" s="16"/>
      <c r="T856" s="16"/>
    </row>
    <row r="857" spans="1:20">
      <c r="A857" t="s">
        <v>1274</v>
      </c>
      <c r="C857">
        <v>16.3</v>
      </c>
      <c r="D857">
        <v>11.7</v>
      </c>
      <c r="E857">
        <v>7.1</v>
      </c>
      <c r="K857" s="16"/>
      <c r="L857">
        <v>11.7</v>
      </c>
      <c r="N857">
        <v>0</v>
      </c>
      <c r="P857" s="16"/>
      <c r="R857" s="16"/>
      <c r="T857" s="16"/>
    </row>
    <row r="858" spans="1:20">
      <c r="A858" t="s">
        <v>93</v>
      </c>
      <c r="C858">
        <v>44.9</v>
      </c>
      <c r="D858">
        <v>42</v>
      </c>
      <c r="E858">
        <v>39.1</v>
      </c>
      <c r="K858" s="16"/>
      <c r="L858">
        <v>42</v>
      </c>
      <c r="N858">
        <v>0</v>
      </c>
      <c r="P858" s="16"/>
    </row>
    <row r="859" spans="1:20">
      <c r="A859" t="s">
        <v>993</v>
      </c>
      <c r="C859">
        <v>5.8</v>
      </c>
      <c r="D859">
        <v>5.0999999999999996</v>
      </c>
      <c r="E859">
        <v>4.4000000000000004</v>
      </c>
      <c r="I859" s="16"/>
      <c r="J859">
        <v>4.7</v>
      </c>
      <c r="K859" s="16">
        <v>100</v>
      </c>
      <c r="L859">
        <v>5.0999999999999996</v>
      </c>
      <c r="N859">
        <v>0</v>
      </c>
      <c r="P859" s="16"/>
      <c r="R859" s="16"/>
    </row>
    <row r="860" spans="1:20">
      <c r="A860" t="s">
        <v>94</v>
      </c>
      <c r="C860">
        <v>14.15</v>
      </c>
      <c r="D860">
        <v>13.25</v>
      </c>
      <c r="E860">
        <v>12.35</v>
      </c>
      <c r="L860">
        <v>13.25</v>
      </c>
      <c r="N860">
        <v>0</v>
      </c>
      <c r="O860">
        <v>13.5</v>
      </c>
      <c r="P860" s="16">
        <v>50</v>
      </c>
      <c r="Q860">
        <v>14</v>
      </c>
      <c r="R860" s="16">
        <v>20</v>
      </c>
      <c r="S860">
        <v>14.15</v>
      </c>
      <c r="T860" s="16">
        <v>160</v>
      </c>
    </row>
    <row r="861" spans="1:20">
      <c r="A861" t="s">
        <v>994</v>
      </c>
      <c r="C861">
        <v>19.5</v>
      </c>
      <c r="D861">
        <v>17</v>
      </c>
      <c r="E861">
        <v>14.5</v>
      </c>
      <c r="F861">
        <v>15.1</v>
      </c>
      <c r="G861" s="16">
        <v>1000</v>
      </c>
      <c r="H861">
        <v>15.4</v>
      </c>
      <c r="I861">
        <v>200</v>
      </c>
      <c r="J861">
        <v>15.5</v>
      </c>
      <c r="K861">
        <v>300</v>
      </c>
      <c r="L861">
        <v>17</v>
      </c>
      <c r="N861">
        <v>0</v>
      </c>
      <c r="P861" s="16"/>
    </row>
    <row r="862" spans="1:20">
      <c r="A862" t="s">
        <v>995</v>
      </c>
      <c r="C862">
        <v>14.2</v>
      </c>
      <c r="D862">
        <v>10.199999999999999</v>
      </c>
      <c r="E862">
        <v>6.2</v>
      </c>
      <c r="G862" s="16"/>
      <c r="L862">
        <v>10.199999999999999</v>
      </c>
      <c r="N862">
        <v>0</v>
      </c>
      <c r="O862">
        <v>11</v>
      </c>
      <c r="P862" s="16">
        <v>400</v>
      </c>
      <c r="R862" s="16"/>
      <c r="T862" s="16"/>
    </row>
    <row r="863" spans="1:20">
      <c r="A863" t="s">
        <v>996</v>
      </c>
      <c r="C863">
        <v>16.8</v>
      </c>
      <c r="D863">
        <v>12</v>
      </c>
      <c r="E863">
        <v>7.2</v>
      </c>
      <c r="J863">
        <v>15.5</v>
      </c>
      <c r="K863">
        <v>100</v>
      </c>
      <c r="L863">
        <v>12</v>
      </c>
      <c r="N863">
        <v>0</v>
      </c>
      <c r="P863" s="16"/>
      <c r="R863" s="16"/>
    </row>
    <row r="864" spans="1:20">
      <c r="A864" t="s">
        <v>1702</v>
      </c>
      <c r="C864">
        <v>20.9</v>
      </c>
      <c r="D864">
        <v>18.2</v>
      </c>
      <c r="E864">
        <v>15.5</v>
      </c>
      <c r="H864">
        <v>15.8</v>
      </c>
      <c r="I864">
        <v>100</v>
      </c>
      <c r="J864">
        <v>18.2</v>
      </c>
      <c r="K864" s="16">
        <v>1000</v>
      </c>
      <c r="L864">
        <v>18.2</v>
      </c>
      <c r="N864">
        <v>0</v>
      </c>
      <c r="P864" s="16"/>
    </row>
    <row r="865" spans="1:20">
      <c r="A865" t="s">
        <v>1703</v>
      </c>
      <c r="C865">
        <v>14.1</v>
      </c>
      <c r="D865">
        <v>10.1</v>
      </c>
      <c r="E865">
        <v>6.1</v>
      </c>
      <c r="K865" s="16"/>
      <c r="L865">
        <v>10.1</v>
      </c>
      <c r="N865">
        <v>0</v>
      </c>
      <c r="P865" s="16"/>
      <c r="R865" s="16"/>
    </row>
    <row r="866" spans="1:20">
      <c r="A866" t="s">
        <v>997</v>
      </c>
      <c r="C866">
        <v>3.7</v>
      </c>
      <c r="D866">
        <v>2.7</v>
      </c>
      <c r="E866">
        <v>1.7</v>
      </c>
      <c r="L866">
        <v>2.7</v>
      </c>
      <c r="N866">
        <v>0</v>
      </c>
    </row>
    <row r="867" spans="1:20">
      <c r="A867" t="s">
        <v>97</v>
      </c>
      <c r="C867">
        <v>3.95</v>
      </c>
      <c r="D867">
        <v>3.7</v>
      </c>
      <c r="E867">
        <v>3.45</v>
      </c>
      <c r="J867">
        <v>3.45</v>
      </c>
      <c r="K867" s="16">
        <v>2000</v>
      </c>
      <c r="L867">
        <v>3.7</v>
      </c>
      <c r="N867">
        <v>0</v>
      </c>
      <c r="O867">
        <v>3.75</v>
      </c>
      <c r="P867" s="16">
        <v>3000</v>
      </c>
      <c r="Q867">
        <v>3.8</v>
      </c>
      <c r="R867" s="16">
        <v>2000</v>
      </c>
      <c r="S867">
        <v>3.88</v>
      </c>
      <c r="T867">
        <v>750</v>
      </c>
    </row>
    <row r="868" spans="1:20">
      <c r="A868" t="s">
        <v>312</v>
      </c>
      <c r="C868">
        <v>2.6</v>
      </c>
      <c r="D868">
        <v>2.4</v>
      </c>
      <c r="E868">
        <v>2.2000000000000002</v>
      </c>
      <c r="G868" s="16"/>
      <c r="I868" s="16"/>
      <c r="J868">
        <v>2.2000000000000002</v>
      </c>
      <c r="K868" s="16">
        <v>1000</v>
      </c>
      <c r="L868">
        <v>2.4</v>
      </c>
      <c r="N868">
        <v>0</v>
      </c>
      <c r="O868">
        <v>2.5</v>
      </c>
      <c r="P868" s="16">
        <v>1000</v>
      </c>
      <c r="Q868">
        <v>2.6</v>
      </c>
      <c r="R868" s="16">
        <v>100</v>
      </c>
    </row>
    <row r="869" spans="1:20">
      <c r="A869" t="s">
        <v>1153</v>
      </c>
      <c r="C869">
        <v>33.799999999999997</v>
      </c>
      <c r="D869">
        <v>24.2</v>
      </c>
      <c r="E869">
        <v>14.6</v>
      </c>
      <c r="I869" s="16"/>
      <c r="K869" s="16"/>
      <c r="L869">
        <v>24.2</v>
      </c>
      <c r="N869">
        <v>0</v>
      </c>
      <c r="P869" s="16"/>
      <c r="R869" s="16"/>
      <c r="T869" s="16"/>
    </row>
    <row r="870" spans="1:20">
      <c r="A870" t="s">
        <v>313</v>
      </c>
      <c r="C870">
        <v>10.1</v>
      </c>
      <c r="D870">
        <v>9.1999999999999993</v>
      </c>
      <c r="E870">
        <v>8.3000000000000007</v>
      </c>
      <c r="F870">
        <v>9</v>
      </c>
      <c r="G870">
        <v>100</v>
      </c>
      <c r="H870">
        <v>9.1999999999999993</v>
      </c>
      <c r="I870" s="16">
        <v>1100</v>
      </c>
      <c r="J870">
        <v>9.3000000000000007</v>
      </c>
      <c r="K870" s="16">
        <v>100</v>
      </c>
      <c r="L870">
        <v>9.1999999999999993</v>
      </c>
      <c r="N870">
        <v>0</v>
      </c>
      <c r="O870">
        <v>9.5</v>
      </c>
      <c r="P870" s="16">
        <v>100</v>
      </c>
      <c r="Q870">
        <v>9.6</v>
      </c>
      <c r="R870" s="16">
        <v>100</v>
      </c>
      <c r="S870">
        <v>10.1</v>
      </c>
      <c r="T870" s="16">
        <v>200</v>
      </c>
    </row>
    <row r="871" spans="1:20">
      <c r="A871" t="s">
        <v>314</v>
      </c>
      <c r="C871">
        <v>14.7</v>
      </c>
      <c r="D871">
        <v>13.4</v>
      </c>
      <c r="E871">
        <v>12.1</v>
      </c>
      <c r="G871" s="16"/>
      <c r="I871" s="16"/>
      <c r="K871" s="16"/>
      <c r="L871">
        <v>13.4</v>
      </c>
      <c r="N871">
        <v>0</v>
      </c>
      <c r="P871" s="16"/>
    </row>
    <row r="872" spans="1:20">
      <c r="A872" t="s">
        <v>1231</v>
      </c>
      <c r="C872">
        <v>9.6999999999999993</v>
      </c>
      <c r="D872">
        <v>8.5</v>
      </c>
      <c r="E872">
        <v>7.3</v>
      </c>
      <c r="H872">
        <v>7.5</v>
      </c>
      <c r="I872" s="16">
        <v>100</v>
      </c>
      <c r="J872">
        <v>8.5</v>
      </c>
      <c r="K872" s="16">
        <v>2000</v>
      </c>
      <c r="L872">
        <v>8.5</v>
      </c>
      <c r="N872">
        <v>0</v>
      </c>
      <c r="P872" s="16"/>
      <c r="T872" s="16"/>
    </row>
    <row r="873" spans="1:20">
      <c r="A873" t="s">
        <v>316</v>
      </c>
      <c r="C873">
        <v>14.6</v>
      </c>
      <c r="D873">
        <v>13.3</v>
      </c>
      <c r="E873">
        <v>12</v>
      </c>
      <c r="F873">
        <v>12.5</v>
      </c>
      <c r="G873" s="16">
        <v>1300</v>
      </c>
      <c r="H873">
        <v>12.6</v>
      </c>
      <c r="I873">
        <v>200</v>
      </c>
      <c r="J873">
        <v>13</v>
      </c>
      <c r="K873" s="16">
        <v>1000</v>
      </c>
      <c r="L873">
        <v>13.3</v>
      </c>
      <c r="N873">
        <v>0</v>
      </c>
      <c r="O873">
        <v>13.2</v>
      </c>
      <c r="P873" s="16">
        <v>200</v>
      </c>
      <c r="Q873">
        <v>13.3</v>
      </c>
      <c r="R873" s="16">
        <v>1000</v>
      </c>
      <c r="S873">
        <v>13.4</v>
      </c>
      <c r="T873" s="16">
        <v>1000</v>
      </c>
    </row>
    <row r="874" spans="1:20">
      <c r="A874" t="s">
        <v>1442</v>
      </c>
      <c r="C874">
        <v>18.600000000000001</v>
      </c>
      <c r="D874">
        <v>16.2</v>
      </c>
      <c r="E874">
        <v>13.8</v>
      </c>
      <c r="H874">
        <v>14</v>
      </c>
      <c r="I874">
        <v>100</v>
      </c>
      <c r="J874">
        <v>18.600000000000001</v>
      </c>
      <c r="K874" s="16">
        <v>4000</v>
      </c>
      <c r="L874">
        <v>16.2</v>
      </c>
      <c r="N874">
        <v>0</v>
      </c>
      <c r="R874" s="16"/>
    </row>
    <row r="875" spans="1:20">
      <c r="A875" t="s">
        <v>1275</v>
      </c>
      <c r="C875">
        <v>22.8</v>
      </c>
      <c r="D875">
        <v>16.3</v>
      </c>
      <c r="E875">
        <v>9.8000000000000007</v>
      </c>
      <c r="G875" s="16"/>
      <c r="I875" s="16"/>
      <c r="J875">
        <v>15</v>
      </c>
      <c r="K875" s="16">
        <v>100</v>
      </c>
      <c r="L875">
        <v>16.3</v>
      </c>
      <c r="N875">
        <v>0</v>
      </c>
      <c r="P875" s="16"/>
      <c r="R875" s="16"/>
    </row>
    <row r="876" spans="1:20">
      <c r="A876" t="s">
        <v>1581</v>
      </c>
      <c r="C876">
        <v>37.9</v>
      </c>
      <c r="D876">
        <v>33</v>
      </c>
      <c r="E876">
        <v>28.1</v>
      </c>
      <c r="F876">
        <v>30</v>
      </c>
      <c r="G876">
        <v>100</v>
      </c>
      <c r="H876">
        <v>30.1</v>
      </c>
      <c r="I876">
        <v>100</v>
      </c>
      <c r="J876">
        <v>31</v>
      </c>
      <c r="K876">
        <v>100</v>
      </c>
      <c r="L876">
        <v>33</v>
      </c>
      <c r="N876">
        <v>0</v>
      </c>
      <c r="O876">
        <v>33.5</v>
      </c>
      <c r="P876" s="16">
        <v>200</v>
      </c>
      <c r="Q876">
        <v>34</v>
      </c>
      <c r="R876" s="16">
        <v>300</v>
      </c>
      <c r="S876">
        <v>35</v>
      </c>
      <c r="T876" s="16">
        <v>400</v>
      </c>
    </row>
    <row r="877" spans="1:20">
      <c r="A877" t="s">
        <v>1557</v>
      </c>
      <c r="C877">
        <v>11.2</v>
      </c>
      <c r="D877">
        <v>8</v>
      </c>
      <c r="E877">
        <v>4.8</v>
      </c>
      <c r="G877" s="16"/>
      <c r="I877" s="16"/>
      <c r="J877">
        <v>4.8</v>
      </c>
      <c r="K877" s="16">
        <v>100</v>
      </c>
      <c r="L877">
        <v>8</v>
      </c>
      <c r="N877">
        <v>0</v>
      </c>
      <c r="P877" s="16"/>
      <c r="R877" s="16"/>
      <c r="T877" s="16"/>
    </row>
    <row r="878" spans="1:20">
      <c r="A878" t="s">
        <v>998</v>
      </c>
      <c r="C878">
        <v>0.9</v>
      </c>
      <c r="D878">
        <v>0.9</v>
      </c>
      <c r="E878">
        <v>0.9</v>
      </c>
      <c r="G878" s="16"/>
      <c r="I878" s="16"/>
      <c r="K878" s="16"/>
      <c r="P878" s="16"/>
      <c r="R878" s="16"/>
      <c r="T878" s="16"/>
    </row>
    <row r="879" spans="1:20">
      <c r="A879" t="s">
        <v>1484</v>
      </c>
      <c r="C879">
        <v>25.2</v>
      </c>
      <c r="D879">
        <v>18</v>
      </c>
      <c r="E879">
        <v>10.8</v>
      </c>
      <c r="H879">
        <v>21.2</v>
      </c>
      <c r="I879">
        <v>100</v>
      </c>
      <c r="J879">
        <v>22.1</v>
      </c>
      <c r="K879" s="16">
        <v>100</v>
      </c>
      <c r="L879">
        <v>18</v>
      </c>
      <c r="N879">
        <v>0</v>
      </c>
      <c r="R879" s="16"/>
    </row>
    <row r="880" spans="1:20">
      <c r="A880" t="s">
        <v>999</v>
      </c>
      <c r="C880">
        <v>15.4</v>
      </c>
      <c r="D880">
        <v>11</v>
      </c>
      <c r="E880">
        <v>6.6</v>
      </c>
      <c r="K880" s="16"/>
      <c r="L880">
        <v>11</v>
      </c>
      <c r="N880">
        <v>0</v>
      </c>
    </row>
    <row r="881" spans="1:20">
      <c r="A881" t="s">
        <v>1000</v>
      </c>
      <c r="C881">
        <v>1.3</v>
      </c>
      <c r="D881">
        <v>1.2</v>
      </c>
      <c r="E881">
        <v>1.1000000000000001</v>
      </c>
      <c r="I881" s="16"/>
      <c r="K881" s="16"/>
      <c r="L881">
        <v>1.2</v>
      </c>
      <c r="N881">
        <v>0</v>
      </c>
      <c r="O881">
        <v>1.1000000000000001</v>
      </c>
      <c r="P881" s="16">
        <v>1000</v>
      </c>
      <c r="R881" s="16"/>
    </row>
    <row r="882" spans="1:20">
      <c r="A882" t="s">
        <v>317</v>
      </c>
      <c r="C882">
        <v>35</v>
      </c>
      <c r="D882">
        <v>31.9</v>
      </c>
      <c r="E882">
        <v>28.8</v>
      </c>
      <c r="G882" s="16"/>
      <c r="I882" s="16"/>
      <c r="J882">
        <v>35</v>
      </c>
      <c r="K882" s="16">
        <v>100</v>
      </c>
      <c r="L882">
        <v>31.9</v>
      </c>
      <c r="N882">
        <v>0</v>
      </c>
      <c r="R882" s="16"/>
      <c r="T882" s="16"/>
    </row>
    <row r="883" spans="1:20">
      <c r="A883" t="s">
        <v>1558</v>
      </c>
      <c r="C883">
        <v>55.7</v>
      </c>
      <c r="D883">
        <v>39.799999999999997</v>
      </c>
      <c r="E883">
        <v>23.9</v>
      </c>
      <c r="G883" s="16"/>
      <c r="I883" s="16"/>
      <c r="J883">
        <v>23.9</v>
      </c>
      <c r="K883" s="16">
        <v>100</v>
      </c>
      <c r="L883">
        <v>39.799999999999997</v>
      </c>
      <c r="N883">
        <v>0</v>
      </c>
      <c r="P883" s="16"/>
      <c r="R883" s="16"/>
      <c r="T883" s="16"/>
    </row>
    <row r="884" spans="1:20">
      <c r="A884" t="s">
        <v>1539</v>
      </c>
      <c r="C884">
        <v>14</v>
      </c>
      <c r="D884">
        <v>12.2</v>
      </c>
      <c r="E884">
        <v>10.4</v>
      </c>
      <c r="L884">
        <v>12.2</v>
      </c>
      <c r="N884">
        <v>0</v>
      </c>
    </row>
    <row r="885" spans="1:20">
      <c r="A885" t="s">
        <v>1416</v>
      </c>
      <c r="C885">
        <v>15.6</v>
      </c>
      <c r="D885">
        <v>11.2</v>
      </c>
      <c r="E885">
        <v>6.8</v>
      </c>
      <c r="I885" s="16"/>
      <c r="K885" s="16"/>
      <c r="L885">
        <v>11.2</v>
      </c>
      <c r="N885">
        <v>0</v>
      </c>
      <c r="P885" s="16"/>
      <c r="R885" s="16"/>
    </row>
    <row r="886" spans="1:20">
      <c r="A886" t="s">
        <v>1277</v>
      </c>
      <c r="C886">
        <v>21</v>
      </c>
      <c r="D886">
        <v>15</v>
      </c>
      <c r="E886">
        <v>9</v>
      </c>
      <c r="K886" s="16"/>
      <c r="L886">
        <v>15</v>
      </c>
      <c r="N886">
        <v>0</v>
      </c>
      <c r="P886" s="16"/>
      <c r="R886" s="16"/>
    </row>
    <row r="887" spans="1:20">
      <c r="A887" t="s">
        <v>1485</v>
      </c>
      <c r="C887">
        <v>27.6</v>
      </c>
      <c r="D887">
        <v>24</v>
      </c>
      <c r="E887">
        <v>20.399999999999999</v>
      </c>
      <c r="F887">
        <v>24</v>
      </c>
      <c r="G887" s="16">
        <v>1600</v>
      </c>
      <c r="H887">
        <v>24.1</v>
      </c>
      <c r="I887">
        <v>500</v>
      </c>
      <c r="J887">
        <v>24.2</v>
      </c>
      <c r="K887" s="16">
        <v>1000</v>
      </c>
      <c r="L887">
        <v>24</v>
      </c>
      <c r="N887">
        <v>0</v>
      </c>
      <c r="P887" s="16"/>
    </row>
    <row r="888" spans="1:20">
      <c r="A888" t="s">
        <v>1516</v>
      </c>
      <c r="C888">
        <v>4.5999999999999996</v>
      </c>
      <c r="D888">
        <v>4</v>
      </c>
      <c r="E888">
        <v>3.4</v>
      </c>
      <c r="G888" s="16"/>
      <c r="I888" s="16"/>
      <c r="K888" s="16"/>
      <c r="L888">
        <v>4</v>
      </c>
      <c r="N888">
        <v>0</v>
      </c>
      <c r="P888" s="16"/>
    </row>
    <row r="889" spans="1:20">
      <c r="A889" t="s">
        <v>1245</v>
      </c>
      <c r="C889">
        <v>14.1</v>
      </c>
      <c r="D889">
        <v>13.2</v>
      </c>
      <c r="E889">
        <v>12.3</v>
      </c>
      <c r="K889" s="16"/>
      <c r="L889">
        <v>13.2</v>
      </c>
      <c r="N889">
        <v>0</v>
      </c>
      <c r="O889">
        <v>13</v>
      </c>
      <c r="P889" s="16">
        <v>600</v>
      </c>
      <c r="Q889">
        <v>14.1</v>
      </c>
      <c r="R889" s="16">
        <v>1500</v>
      </c>
    </row>
    <row r="890" spans="1:20">
      <c r="A890" t="s">
        <v>801</v>
      </c>
      <c r="C890">
        <v>1.1000000000000001</v>
      </c>
      <c r="D890">
        <v>1</v>
      </c>
      <c r="E890">
        <v>0.9</v>
      </c>
      <c r="I890" s="16"/>
      <c r="J890">
        <v>0.9</v>
      </c>
      <c r="K890" s="16">
        <v>500</v>
      </c>
      <c r="L890">
        <v>1</v>
      </c>
      <c r="N890">
        <v>0</v>
      </c>
      <c r="O890">
        <v>1</v>
      </c>
      <c r="P890" s="16">
        <v>4000</v>
      </c>
      <c r="Q890">
        <v>1.1000000000000001</v>
      </c>
      <c r="R890" s="16">
        <v>6100</v>
      </c>
      <c r="T890" s="16"/>
    </row>
    <row r="891" spans="1:20">
      <c r="A891" t="s">
        <v>1234</v>
      </c>
      <c r="C891">
        <v>5.9</v>
      </c>
      <c r="D891">
        <v>5.2</v>
      </c>
      <c r="E891">
        <v>4.5</v>
      </c>
      <c r="H891">
        <v>4.5999999999999996</v>
      </c>
      <c r="I891">
        <v>100</v>
      </c>
      <c r="J891">
        <v>4.7</v>
      </c>
      <c r="K891" s="16">
        <v>1400</v>
      </c>
      <c r="L891">
        <v>5.2</v>
      </c>
      <c r="N891">
        <v>0</v>
      </c>
      <c r="O891">
        <v>5.2</v>
      </c>
      <c r="P891" s="16">
        <v>4500</v>
      </c>
      <c r="Q891">
        <v>5.4</v>
      </c>
      <c r="R891" s="16">
        <v>1000</v>
      </c>
      <c r="S891">
        <v>5.8</v>
      </c>
      <c r="T891" s="16">
        <v>1000</v>
      </c>
    </row>
    <row r="892" spans="1:20">
      <c r="A892" t="s">
        <v>1278</v>
      </c>
      <c r="C892">
        <v>6.9</v>
      </c>
      <c r="D892">
        <v>6</v>
      </c>
      <c r="E892">
        <v>5.0999999999999996</v>
      </c>
      <c r="I892" s="16"/>
      <c r="K892" s="16"/>
      <c r="L892">
        <v>6</v>
      </c>
      <c r="N892">
        <v>0</v>
      </c>
      <c r="P892" s="16"/>
      <c r="R892" s="16"/>
      <c r="T892" s="16"/>
    </row>
    <row r="893" spans="1:20">
      <c r="A893" t="s">
        <v>1001</v>
      </c>
      <c r="C893">
        <v>17.100000000000001</v>
      </c>
      <c r="D893">
        <v>14.9</v>
      </c>
      <c r="E893">
        <v>12.7</v>
      </c>
      <c r="F893">
        <v>12.7</v>
      </c>
      <c r="G893">
        <v>200</v>
      </c>
      <c r="H893">
        <v>14.9</v>
      </c>
      <c r="I893" s="16">
        <v>3000</v>
      </c>
      <c r="J893">
        <v>15</v>
      </c>
      <c r="K893" s="16">
        <v>2000</v>
      </c>
      <c r="L893">
        <v>14.9</v>
      </c>
      <c r="N893">
        <v>0</v>
      </c>
      <c r="O893">
        <v>17.100000000000001</v>
      </c>
      <c r="P893" s="16">
        <v>300</v>
      </c>
    </row>
    <row r="894" spans="1:20">
      <c r="A894" t="s">
        <v>1002</v>
      </c>
      <c r="C894">
        <v>3.5</v>
      </c>
      <c r="D894">
        <v>2.5</v>
      </c>
      <c r="E894">
        <v>1.5</v>
      </c>
      <c r="G894" s="16"/>
      <c r="J894">
        <v>3.5</v>
      </c>
      <c r="K894" s="16">
        <v>2000</v>
      </c>
      <c r="L894">
        <v>2.5</v>
      </c>
      <c r="N894">
        <v>0</v>
      </c>
      <c r="P894" s="16"/>
      <c r="T894" s="16"/>
    </row>
    <row r="895" spans="1:20">
      <c r="A895" t="s">
        <v>1003</v>
      </c>
      <c r="C895">
        <v>0.5</v>
      </c>
      <c r="D895">
        <v>0.5</v>
      </c>
      <c r="E895">
        <v>0.5</v>
      </c>
      <c r="K895" s="16"/>
    </row>
    <row r="896" spans="1:20">
      <c r="A896" t="s">
        <v>1279</v>
      </c>
      <c r="C896">
        <v>14</v>
      </c>
      <c r="D896">
        <v>10</v>
      </c>
      <c r="E896">
        <v>6</v>
      </c>
      <c r="K896" s="16"/>
      <c r="L896">
        <v>10</v>
      </c>
      <c r="N896">
        <v>0</v>
      </c>
    </row>
    <row r="897" spans="1:20">
      <c r="A897" t="s">
        <v>1004</v>
      </c>
      <c r="C897">
        <v>36.799999999999997</v>
      </c>
      <c r="D897">
        <v>32</v>
      </c>
      <c r="E897">
        <v>27.2</v>
      </c>
      <c r="F897">
        <v>28.4</v>
      </c>
      <c r="G897" s="16">
        <v>300</v>
      </c>
      <c r="H897">
        <v>32</v>
      </c>
      <c r="I897" s="16">
        <v>2100</v>
      </c>
      <c r="J897">
        <v>32.1</v>
      </c>
      <c r="K897" s="16">
        <v>1500</v>
      </c>
      <c r="L897">
        <v>32</v>
      </c>
      <c r="N897">
        <v>0</v>
      </c>
      <c r="O897">
        <v>32.4</v>
      </c>
      <c r="P897" s="16">
        <v>2100</v>
      </c>
      <c r="R897" s="16"/>
      <c r="T897" s="16"/>
    </row>
    <row r="898" spans="1:20">
      <c r="A898" t="s">
        <v>319</v>
      </c>
      <c r="C898">
        <v>72.400000000000006</v>
      </c>
      <c r="D898">
        <v>65.900000000000006</v>
      </c>
      <c r="E898">
        <v>59.4</v>
      </c>
      <c r="I898" s="16"/>
      <c r="J898">
        <v>60</v>
      </c>
      <c r="K898" s="16">
        <v>100</v>
      </c>
      <c r="L898">
        <v>65.900000000000006</v>
      </c>
      <c r="N898">
        <v>0</v>
      </c>
      <c r="O898">
        <v>69.2</v>
      </c>
      <c r="P898" s="16">
        <v>400</v>
      </c>
      <c r="Q898">
        <v>69.3</v>
      </c>
      <c r="R898">
        <v>100</v>
      </c>
      <c r="S898">
        <v>70</v>
      </c>
      <c r="T898">
        <v>500</v>
      </c>
    </row>
    <row r="899" spans="1:20">
      <c r="A899" t="s">
        <v>1593</v>
      </c>
      <c r="C899">
        <v>18.399999999999999</v>
      </c>
      <c r="D899">
        <v>13.2</v>
      </c>
      <c r="E899">
        <v>8</v>
      </c>
      <c r="K899" s="16"/>
      <c r="L899">
        <v>13.2</v>
      </c>
      <c r="N899">
        <v>0</v>
      </c>
      <c r="P899" s="16"/>
      <c r="R899" s="16"/>
      <c r="T899" s="16"/>
    </row>
    <row r="900" spans="1:20">
      <c r="A900" t="s">
        <v>320</v>
      </c>
      <c r="C900">
        <v>27.5</v>
      </c>
      <c r="D900">
        <v>25</v>
      </c>
      <c r="E900">
        <v>22.5</v>
      </c>
      <c r="H900">
        <v>23.5</v>
      </c>
      <c r="I900">
        <v>500</v>
      </c>
      <c r="J900">
        <v>25</v>
      </c>
      <c r="K900">
        <v>400</v>
      </c>
      <c r="L900">
        <v>25</v>
      </c>
      <c r="N900">
        <v>0</v>
      </c>
      <c r="O900">
        <v>26</v>
      </c>
      <c r="P900" s="16">
        <v>2000</v>
      </c>
    </row>
    <row r="901" spans="1:20">
      <c r="A901" t="s">
        <v>1200</v>
      </c>
      <c r="C901">
        <v>25.6</v>
      </c>
      <c r="D901">
        <v>22.3</v>
      </c>
      <c r="E901">
        <v>19</v>
      </c>
      <c r="F901">
        <v>19</v>
      </c>
      <c r="G901" s="16">
        <v>1900</v>
      </c>
      <c r="H901">
        <v>19.100000000000001</v>
      </c>
      <c r="I901">
        <v>200</v>
      </c>
      <c r="J901">
        <v>19.2</v>
      </c>
      <c r="K901" s="16">
        <v>200</v>
      </c>
      <c r="L901">
        <v>22.3</v>
      </c>
      <c r="N901">
        <v>0</v>
      </c>
      <c r="O901">
        <v>21.7</v>
      </c>
      <c r="P901" s="16">
        <v>500</v>
      </c>
      <c r="Q901">
        <v>21.8</v>
      </c>
      <c r="R901" s="16">
        <v>1600</v>
      </c>
      <c r="S901">
        <v>21.9</v>
      </c>
      <c r="T901">
        <v>500</v>
      </c>
    </row>
    <row r="902" spans="1:20">
      <c r="A902" t="s">
        <v>1005</v>
      </c>
      <c r="C902">
        <v>4.9000000000000004</v>
      </c>
      <c r="D902">
        <v>3.5</v>
      </c>
      <c r="E902">
        <v>2.1</v>
      </c>
      <c r="K902" s="16"/>
      <c r="L902">
        <v>3.5</v>
      </c>
      <c r="N902">
        <v>0</v>
      </c>
      <c r="P902" s="16"/>
      <c r="R902" s="16"/>
      <c r="T902" s="16"/>
    </row>
    <row r="903" spans="1:20">
      <c r="A903" t="s">
        <v>1280</v>
      </c>
      <c r="C903">
        <v>14</v>
      </c>
      <c r="D903">
        <v>10</v>
      </c>
      <c r="E903">
        <v>6</v>
      </c>
      <c r="K903" s="16"/>
      <c r="L903">
        <v>10</v>
      </c>
      <c r="N903">
        <v>0</v>
      </c>
      <c r="P903" s="16"/>
      <c r="R903" s="16"/>
    </row>
    <row r="904" spans="1:20">
      <c r="A904" t="s">
        <v>1006</v>
      </c>
      <c r="C904">
        <v>13.5</v>
      </c>
      <c r="D904">
        <v>11.8</v>
      </c>
      <c r="E904">
        <v>10.1</v>
      </c>
      <c r="I904" s="16"/>
      <c r="K904" s="16"/>
      <c r="L904">
        <v>11.8</v>
      </c>
      <c r="N904">
        <v>0</v>
      </c>
      <c r="O904">
        <v>10.1</v>
      </c>
      <c r="P904" s="16">
        <v>500</v>
      </c>
      <c r="Q904">
        <v>11.8</v>
      </c>
      <c r="R904" s="16">
        <v>1000</v>
      </c>
      <c r="S904">
        <v>13</v>
      </c>
      <c r="T904">
        <v>100</v>
      </c>
    </row>
    <row r="905" spans="1:20">
      <c r="A905" t="s">
        <v>1163</v>
      </c>
      <c r="C905">
        <v>9</v>
      </c>
      <c r="D905">
        <v>7.9</v>
      </c>
      <c r="E905">
        <v>6.8</v>
      </c>
      <c r="J905">
        <v>7</v>
      </c>
      <c r="K905" s="16">
        <v>100</v>
      </c>
      <c r="L905">
        <v>7.9</v>
      </c>
      <c r="N905">
        <v>0</v>
      </c>
      <c r="O905">
        <v>9</v>
      </c>
      <c r="P905" s="16">
        <v>5000</v>
      </c>
    </row>
    <row r="906" spans="1:20">
      <c r="A906" t="s">
        <v>621</v>
      </c>
      <c r="C906">
        <v>0.3</v>
      </c>
      <c r="D906">
        <v>0.3</v>
      </c>
      <c r="E906">
        <v>0.3</v>
      </c>
      <c r="P906" s="16"/>
    </row>
    <row r="907" spans="1:20">
      <c r="A907" t="s">
        <v>1007</v>
      </c>
      <c r="C907">
        <v>8.1999999999999993</v>
      </c>
      <c r="D907">
        <v>5.9</v>
      </c>
      <c r="E907">
        <v>3.6</v>
      </c>
      <c r="I907" s="16"/>
      <c r="K907" s="16"/>
      <c r="L907">
        <v>5.9</v>
      </c>
      <c r="N907">
        <v>0</v>
      </c>
      <c r="O907">
        <v>5.6</v>
      </c>
      <c r="P907" s="16">
        <v>600</v>
      </c>
      <c r="Q907">
        <v>8.1999999999999993</v>
      </c>
      <c r="R907" s="16">
        <v>400</v>
      </c>
    </row>
    <row r="908" spans="1:20">
      <c r="A908" t="s">
        <v>1594</v>
      </c>
      <c r="C908">
        <v>23.1</v>
      </c>
      <c r="D908">
        <v>20.100000000000001</v>
      </c>
      <c r="E908">
        <v>17.100000000000001</v>
      </c>
      <c r="G908" s="16"/>
      <c r="I908" s="16"/>
      <c r="K908" s="16"/>
      <c r="L908">
        <v>20.100000000000001</v>
      </c>
      <c r="N908">
        <v>0</v>
      </c>
      <c r="P908" s="16"/>
      <c r="R908" s="16"/>
    </row>
    <row r="909" spans="1:20">
      <c r="A909" t="s">
        <v>1486</v>
      </c>
      <c r="C909">
        <v>45.3</v>
      </c>
      <c r="D909">
        <v>39.4</v>
      </c>
      <c r="E909">
        <v>33.5</v>
      </c>
      <c r="I909" s="16"/>
      <c r="K909" s="16"/>
      <c r="L909">
        <v>39.4</v>
      </c>
      <c r="N909">
        <v>0</v>
      </c>
      <c r="O909">
        <v>33.5</v>
      </c>
      <c r="P909" s="16">
        <v>100</v>
      </c>
      <c r="Q909">
        <v>37</v>
      </c>
      <c r="R909" s="16">
        <v>300</v>
      </c>
      <c r="S909">
        <v>39.4</v>
      </c>
      <c r="T909" s="16">
        <v>1000</v>
      </c>
    </row>
    <row r="910" spans="1:20">
      <c r="A910" t="s">
        <v>1487</v>
      </c>
      <c r="C910">
        <v>22.4</v>
      </c>
      <c r="D910">
        <v>19.5</v>
      </c>
      <c r="E910">
        <v>16.600000000000001</v>
      </c>
      <c r="J910">
        <v>17</v>
      </c>
      <c r="K910" s="16">
        <v>1100</v>
      </c>
      <c r="L910">
        <v>19.5</v>
      </c>
      <c r="N910">
        <v>0</v>
      </c>
      <c r="O910">
        <v>22.4</v>
      </c>
      <c r="P910" s="16">
        <v>1000</v>
      </c>
      <c r="R910" s="16"/>
      <c r="T910" s="16"/>
    </row>
    <row r="911" spans="1:20">
      <c r="A911" t="s">
        <v>1164</v>
      </c>
      <c r="C911">
        <v>16.5</v>
      </c>
      <c r="D911">
        <v>11.8</v>
      </c>
      <c r="E911">
        <v>7.1</v>
      </c>
      <c r="G911" s="16"/>
      <c r="K911" s="16"/>
      <c r="L911">
        <v>11.8</v>
      </c>
      <c r="N911">
        <v>0</v>
      </c>
      <c r="P911" s="16"/>
      <c r="R911" s="16"/>
    </row>
    <row r="912" spans="1:20">
      <c r="A912" t="s">
        <v>112</v>
      </c>
      <c r="C912">
        <v>8.8800000000000008</v>
      </c>
      <c r="D912">
        <v>8.3000000000000007</v>
      </c>
      <c r="E912">
        <v>7.72</v>
      </c>
      <c r="F912">
        <v>7.72</v>
      </c>
      <c r="G912" s="16">
        <v>1000</v>
      </c>
      <c r="H912">
        <v>7.85</v>
      </c>
      <c r="I912" s="16">
        <v>3000</v>
      </c>
      <c r="J912">
        <v>7.9</v>
      </c>
      <c r="K912" s="16">
        <v>1000</v>
      </c>
      <c r="L912">
        <v>8.3000000000000007</v>
      </c>
      <c r="N912">
        <v>0</v>
      </c>
      <c r="O912">
        <v>8.3000000000000007</v>
      </c>
      <c r="P912" s="16">
        <v>1000</v>
      </c>
      <c r="Q912">
        <v>8.8000000000000007</v>
      </c>
      <c r="R912" s="16">
        <v>5700</v>
      </c>
      <c r="S912">
        <v>8.8800000000000008</v>
      </c>
      <c r="T912" s="16">
        <v>5020</v>
      </c>
    </row>
    <row r="913" spans="1:20">
      <c r="A913" t="s">
        <v>322</v>
      </c>
      <c r="C913">
        <v>41.1</v>
      </c>
      <c r="D913">
        <v>37.4</v>
      </c>
      <c r="E913">
        <v>33.700000000000003</v>
      </c>
      <c r="F913">
        <v>35.4</v>
      </c>
      <c r="G913">
        <v>100</v>
      </c>
      <c r="H913">
        <v>35.5</v>
      </c>
      <c r="I913">
        <v>500</v>
      </c>
      <c r="J913">
        <v>35.6</v>
      </c>
      <c r="K913" s="16">
        <v>1000</v>
      </c>
      <c r="L913">
        <v>37.4</v>
      </c>
      <c r="N913">
        <v>0</v>
      </c>
      <c r="O913">
        <v>38.5</v>
      </c>
      <c r="P913" s="16">
        <v>18700</v>
      </c>
      <c r="Q913">
        <v>39</v>
      </c>
      <c r="R913" s="16">
        <v>500</v>
      </c>
      <c r="S913">
        <v>39.4</v>
      </c>
      <c r="T913">
        <v>100</v>
      </c>
    </row>
    <row r="914" spans="1:20">
      <c r="A914" t="s">
        <v>1559</v>
      </c>
      <c r="C914">
        <v>4.7</v>
      </c>
      <c r="D914">
        <v>4.0999999999999996</v>
      </c>
      <c r="E914">
        <v>3.5</v>
      </c>
      <c r="L914">
        <v>4.0999999999999996</v>
      </c>
      <c r="N914">
        <v>0</v>
      </c>
      <c r="O914">
        <v>4.5</v>
      </c>
      <c r="P914" s="16">
        <v>200</v>
      </c>
      <c r="Q914">
        <v>4.7</v>
      </c>
      <c r="R914">
        <v>300</v>
      </c>
    </row>
    <row r="915" spans="1:20">
      <c r="A915" t="s">
        <v>323</v>
      </c>
      <c r="C915">
        <v>9.1</v>
      </c>
      <c r="D915">
        <v>8.3000000000000007</v>
      </c>
      <c r="E915">
        <v>7.5</v>
      </c>
      <c r="K915" s="16"/>
      <c r="L915">
        <v>8.3000000000000007</v>
      </c>
      <c r="N915">
        <v>0</v>
      </c>
      <c r="P915" s="16"/>
    </row>
    <row r="916" spans="1:20">
      <c r="A916" t="s">
        <v>1488</v>
      </c>
      <c r="C916">
        <v>4.4000000000000004</v>
      </c>
      <c r="D916">
        <v>3.2</v>
      </c>
      <c r="E916">
        <v>2</v>
      </c>
      <c r="I916" s="16"/>
      <c r="K916" s="16"/>
      <c r="L916">
        <v>3.2</v>
      </c>
      <c r="N916">
        <v>0</v>
      </c>
      <c r="O916">
        <v>4.4000000000000004</v>
      </c>
      <c r="P916" s="16">
        <v>100</v>
      </c>
      <c r="R916" s="16"/>
      <c r="T916" s="16"/>
    </row>
    <row r="917" spans="1:20">
      <c r="A917" t="s">
        <v>1697</v>
      </c>
      <c r="C917">
        <v>65.5</v>
      </c>
      <c r="D917">
        <v>57</v>
      </c>
      <c r="E917">
        <v>48.5</v>
      </c>
      <c r="G917" s="16"/>
      <c r="I917" s="16"/>
      <c r="K917" s="16"/>
      <c r="L917">
        <v>57</v>
      </c>
      <c r="N917">
        <v>0</v>
      </c>
      <c r="P917" s="16"/>
      <c r="R917" s="16"/>
      <c r="T917" s="16"/>
    </row>
    <row r="918" spans="1:20">
      <c r="A918" t="s">
        <v>324</v>
      </c>
      <c r="C918">
        <v>17.3</v>
      </c>
      <c r="D918">
        <v>15.8</v>
      </c>
      <c r="E918">
        <v>14.3</v>
      </c>
      <c r="F918">
        <v>14.6</v>
      </c>
      <c r="G918">
        <v>100</v>
      </c>
      <c r="H918">
        <v>15</v>
      </c>
      <c r="I918" s="16">
        <v>200</v>
      </c>
      <c r="J918">
        <v>15.1</v>
      </c>
      <c r="K918" s="16">
        <v>200</v>
      </c>
      <c r="L918">
        <v>15.8</v>
      </c>
      <c r="N918">
        <v>0</v>
      </c>
      <c r="O918">
        <v>15.8</v>
      </c>
      <c r="P918" s="16">
        <v>700</v>
      </c>
      <c r="Q918">
        <v>15.9</v>
      </c>
      <c r="R918" s="16">
        <v>400</v>
      </c>
      <c r="S918">
        <v>16</v>
      </c>
      <c r="T918" s="16">
        <v>800</v>
      </c>
    </row>
    <row r="919" spans="1:20">
      <c r="A919" t="s">
        <v>1009</v>
      </c>
      <c r="C919">
        <v>5.4</v>
      </c>
      <c r="D919">
        <v>4.7</v>
      </c>
      <c r="E919">
        <v>4</v>
      </c>
      <c r="G919" s="16"/>
      <c r="I919" s="16"/>
      <c r="J919">
        <v>5.4</v>
      </c>
      <c r="K919" s="16">
        <v>5000</v>
      </c>
      <c r="L919">
        <v>4.7</v>
      </c>
      <c r="N919">
        <v>0</v>
      </c>
      <c r="P919" s="16"/>
    </row>
    <row r="920" spans="1:20">
      <c r="A920" t="s">
        <v>1353</v>
      </c>
      <c r="C920">
        <v>9.8000000000000007</v>
      </c>
      <c r="D920">
        <v>7</v>
      </c>
      <c r="E920">
        <v>4.2</v>
      </c>
      <c r="L920">
        <v>7</v>
      </c>
      <c r="N920">
        <v>0</v>
      </c>
      <c r="P920" s="16"/>
      <c r="R920" s="16"/>
      <c r="T920" s="16"/>
    </row>
    <row r="921" spans="1:20">
      <c r="A921" t="s">
        <v>325</v>
      </c>
      <c r="C921">
        <v>24.7</v>
      </c>
      <c r="D921">
        <v>22.5</v>
      </c>
      <c r="E921">
        <v>20.3</v>
      </c>
      <c r="L921">
        <v>22.5</v>
      </c>
      <c r="N921">
        <v>0</v>
      </c>
      <c r="O921">
        <v>23</v>
      </c>
      <c r="P921" s="16">
        <v>300</v>
      </c>
      <c r="R921" s="16"/>
    </row>
    <row r="922" spans="1:20">
      <c r="A922" t="s">
        <v>916</v>
      </c>
      <c r="C922">
        <v>27.2</v>
      </c>
      <c r="D922">
        <v>23.7</v>
      </c>
      <c r="E922">
        <v>20.2</v>
      </c>
      <c r="F922">
        <v>22</v>
      </c>
      <c r="G922">
        <v>300</v>
      </c>
      <c r="H922">
        <v>23</v>
      </c>
      <c r="I922" s="16">
        <v>300</v>
      </c>
      <c r="J922">
        <v>23.5</v>
      </c>
      <c r="K922" s="16">
        <v>100</v>
      </c>
      <c r="L922">
        <v>23.7</v>
      </c>
      <c r="N922">
        <v>0</v>
      </c>
      <c r="O922">
        <v>25.8</v>
      </c>
      <c r="P922" s="16">
        <v>1000</v>
      </c>
      <c r="Q922">
        <v>26</v>
      </c>
      <c r="R922" s="16">
        <v>500</v>
      </c>
      <c r="S922">
        <v>27</v>
      </c>
      <c r="T922" s="16">
        <v>900</v>
      </c>
    </row>
    <row r="923" spans="1:20">
      <c r="A923" t="s">
        <v>327</v>
      </c>
      <c r="C923">
        <v>0.8</v>
      </c>
      <c r="D923">
        <v>0.8</v>
      </c>
      <c r="E923">
        <v>0.8</v>
      </c>
      <c r="G923" s="16"/>
      <c r="I923" s="16"/>
      <c r="K923" s="16"/>
      <c r="P923" s="16"/>
      <c r="R923" s="16"/>
      <c r="T923" s="16"/>
    </row>
    <row r="924" spans="1:20">
      <c r="A924" t="s">
        <v>1235</v>
      </c>
      <c r="C924">
        <v>13.8</v>
      </c>
      <c r="D924">
        <v>12</v>
      </c>
      <c r="E924">
        <v>10.199999999999999</v>
      </c>
      <c r="I924" s="16"/>
      <c r="J924">
        <v>10.4</v>
      </c>
      <c r="K924" s="16">
        <v>100</v>
      </c>
      <c r="L924">
        <v>12</v>
      </c>
      <c r="N924">
        <v>0</v>
      </c>
      <c r="P924" s="16"/>
      <c r="R924" s="16"/>
      <c r="T924" s="16"/>
    </row>
    <row r="925" spans="1:20">
      <c r="A925" t="s">
        <v>1282</v>
      </c>
      <c r="C925">
        <v>31</v>
      </c>
      <c r="D925">
        <v>27</v>
      </c>
      <c r="E925">
        <v>23</v>
      </c>
      <c r="F925">
        <v>24</v>
      </c>
      <c r="G925">
        <v>500</v>
      </c>
      <c r="H925">
        <v>24.5</v>
      </c>
      <c r="I925">
        <v>500</v>
      </c>
      <c r="J925">
        <v>25</v>
      </c>
      <c r="K925" s="16">
        <v>500</v>
      </c>
      <c r="L925">
        <v>27</v>
      </c>
      <c r="N925">
        <v>0</v>
      </c>
      <c r="O925">
        <v>27</v>
      </c>
      <c r="P925" s="16">
        <v>500</v>
      </c>
      <c r="Q925">
        <v>28</v>
      </c>
      <c r="R925" s="16">
        <v>500</v>
      </c>
      <c r="S925">
        <v>29</v>
      </c>
      <c r="T925">
        <v>500</v>
      </c>
    </row>
    <row r="926" spans="1:20">
      <c r="A926" t="s">
        <v>1463</v>
      </c>
      <c r="C926">
        <v>17.3</v>
      </c>
      <c r="D926">
        <v>15.1</v>
      </c>
      <c r="E926">
        <v>12.9</v>
      </c>
      <c r="G926" s="16"/>
      <c r="I926" s="16"/>
      <c r="K926" s="16"/>
      <c r="L926">
        <v>15.1</v>
      </c>
      <c r="N926">
        <v>0</v>
      </c>
      <c r="O926">
        <v>17.2</v>
      </c>
      <c r="P926" s="16">
        <v>2000</v>
      </c>
      <c r="R926" s="16"/>
      <c r="T926" s="16"/>
    </row>
    <row r="927" spans="1:20">
      <c r="A927" t="s">
        <v>1560</v>
      </c>
      <c r="C927">
        <v>11.5</v>
      </c>
      <c r="D927">
        <v>10</v>
      </c>
      <c r="E927">
        <v>8.5</v>
      </c>
      <c r="I927" s="16"/>
      <c r="K927" s="16"/>
      <c r="L927">
        <v>10</v>
      </c>
      <c r="N927">
        <v>0</v>
      </c>
      <c r="P927" s="16"/>
      <c r="R927" s="16"/>
      <c r="T927" s="16"/>
    </row>
    <row r="928" spans="1:20">
      <c r="A928" t="s">
        <v>1232</v>
      </c>
      <c r="C928">
        <v>18.7</v>
      </c>
      <c r="D928">
        <v>13.4</v>
      </c>
      <c r="E928">
        <v>8.1</v>
      </c>
      <c r="K928" s="16"/>
      <c r="L928">
        <v>13.4</v>
      </c>
      <c r="N928">
        <v>0</v>
      </c>
      <c r="P928" s="16"/>
      <c r="T928" s="16"/>
    </row>
    <row r="929" spans="1:20">
      <c r="A929" t="s">
        <v>1354</v>
      </c>
      <c r="C929">
        <v>6.9</v>
      </c>
      <c r="D929">
        <v>6</v>
      </c>
      <c r="E929">
        <v>5.0999999999999996</v>
      </c>
      <c r="G929" s="16"/>
      <c r="H929">
        <v>5.2</v>
      </c>
      <c r="I929" s="16">
        <v>2000</v>
      </c>
      <c r="J929">
        <v>5.5</v>
      </c>
      <c r="K929" s="16">
        <v>1000</v>
      </c>
      <c r="L929">
        <v>6</v>
      </c>
      <c r="N929">
        <v>0</v>
      </c>
      <c r="P929" s="16"/>
      <c r="R929" s="16"/>
      <c r="T929" s="16"/>
    </row>
    <row r="930" spans="1:20">
      <c r="A930" t="s">
        <v>1010</v>
      </c>
      <c r="C930">
        <v>17.2</v>
      </c>
      <c r="D930">
        <v>15</v>
      </c>
      <c r="E930">
        <v>12.8</v>
      </c>
      <c r="G930" s="16"/>
      <c r="L930">
        <v>15</v>
      </c>
      <c r="N930">
        <v>0</v>
      </c>
      <c r="O930">
        <v>15</v>
      </c>
      <c r="P930" s="16">
        <v>1000</v>
      </c>
      <c r="R930" s="16"/>
    </row>
    <row r="931" spans="1:20">
      <c r="A931" t="s">
        <v>1595</v>
      </c>
      <c r="C931">
        <v>41.1</v>
      </c>
      <c r="D931">
        <v>29.4</v>
      </c>
      <c r="E931">
        <v>17.7</v>
      </c>
      <c r="G931" s="16"/>
      <c r="I931" s="16"/>
      <c r="K931" s="16"/>
      <c r="L931">
        <v>29.4</v>
      </c>
      <c r="N931">
        <v>0</v>
      </c>
      <c r="P931" s="16"/>
    </row>
    <row r="932" spans="1:20">
      <c r="A932" t="s">
        <v>1596</v>
      </c>
      <c r="C932">
        <v>45.7</v>
      </c>
      <c r="D932">
        <v>32.700000000000003</v>
      </c>
      <c r="E932">
        <v>19.7</v>
      </c>
      <c r="K932" s="16"/>
      <c r="L932">
        <v>32.700000000000003</v>
      </c>
      <c r="N932">
        <v>0</v>
      </c>
      <c r="P932" s="16"/>
      <c r="R932" s="16"/>
      <c r="T932" s="16"/>
    </row>
    <row r="933" spans="1:20">
      <c r="A933" t="s">
        <v>1011</v>
      </c>
      <c r="C933">
        <v>1.9</v>
      </c>
      <c r="D933">
        <v>1.4</v>
      </c>
      <c r="E933">
        <v>0.9</v>
      </c>
      <c r="G933" s="16"/>
      <c r="I933" s="16"/>
      <c r="K933" s="16"/>
      <c r="L933">
        <v>1.4</v>
      </c>
      <c r="N933">
        <v>0</v>
      </c>
      <c r="P933" s="16"/>
    </row>
    <row r="934" spans="1:20">
      <c r="A934" t="s">
        <v>329</v>
      </c>
      <c r="C934">
        <v>47.8</v>
      </c>
      <c r="D934">
        <v>43.5</v>
      </c>
      <c r="E934">
        <v>39.200000000000003</v>
      </c>
      <c r="I934" s="16"/>
      <c r="J934">
        <v>41</v>
      </c>
      <c r="K934" s="16">
        <v>2000</v>
      </c>
      <c r="L934">
        <v>43.5</v>
      </c>
      <c r="N934">
        <v>0</v>
      </c>
      <c r="O934">
        <v>43.5</v>
      </c>
      <c r="P934" s="16">
        <v>200</v>
      </c>
      <c r="Q934">
        <v>44</v>
      </c>
      <c r="R934" s="16">
        <v>900</v>
      </c>
      <c r="S934">
        <v>45</v>
      </c>
      <c r="T934" s="16">
        <v>4000</v>
      </c>
    </row>
    <row r="935" spans="1:20">
      <c r="A935" t="s">
        <v>1283</v>
      </c>
      <c r="C935">
        <v>21.1</v>
      </c>
      <c r="D935">
        <v>15.1</v>
      </c>
      <c r="E935">
        <v>9.1</v>
      </c>
      <c r="L935">
        <v>15.1</v>
      </c>
      <c r="N935">
        <v>0</v>
      </c>
      <c r="P935" s="16"/>
      <c r="R935" s="16"/>
    </row>
    <row r="936" spans="1:20">
      <c r="A936" t="s">
        <v>1012</v>
      </c>
      <c r="C936">
        <v>133.69999999999999</v>
      </c>
      <c r="D936">
        <v>95.5</v>
      </c>
      <c r="E936">
        <v>57.3</v>
      </c>
      <c r="I936" s="16"/>
      <c r="K936" s="16"/>
      <c r="L936">
        <v>95.5</v>
      </c>
      <c r="N936">
        <v>0</v>
      </c>
      <c r="O936">
        <v>109</v>
      </c>
      <c r="P936" s="16">
        <v>3200</v>
      </c>
      <c r="Q936">
        <v>110</v>
      </c>
      <c r="R936" s="16">
        <v>6100</v>
      </c>
      <c r="S936">
        <v>115</v>
      </c>
      <c r="T936" s="16">
        <v>3000</v>
      </c>
    </row>
    <row r="937" spans="1:20">
      <c r="A937" t="s">
        <v>330</v>
      </c>
      <c r="C937">
        <v>67.599999999999994</v>
      </c>
      <c r="D937">
        <v>61.5</v>
      </c>
      <c r="E937">
        <v>55.4</v>
      </c>
      <c r="K937" s="16"/>
      <c r="L937">
        <v>61.5</v>
      </c>
      <c r="N937">
        <v>0</v>
      </c>
      <c r="O937">
        <v>61.6</v>
      </c>
      <c r="P937" s="16">
        <v>200</v>
      </c>
      <c r="Q937">
        <v>62</v>
      </c>
      <c r="R937" s="16">
        <v>300</v>
      </c>
      <c r="S937">
        <v>64.5</v>
      </c>
      <c r="T937" s="16">
        <v>100</v>
      </c>
    </row>
    <row r="938" spans="1:20">
      <c r="A938" t="s">
        <v>1284</v>
      </c>
      <c r="C938">
        <v>15.9</v>
      </c>
      <c r="D938">
        <v>11.4</v>
      </c>
      <c r="E938">
        <v>6.9</v>
      </c>
      <c r="G938" s="16"/>
      <c r="L938">
        <v>11.4</v>
      </c>
      <c r="N938">
        <v>0</v>
      </c>
      <c r="P938" s="16"/>
      <c r="R938" s="16"/>
      <c r="T938" s="16"/>
    </row>
    <row r="939" spans="1:20">
      <c r="A939" t="s">
        <v>1285</v>
      </c>
      <c r="C939">
        <v>12.6</v>
      </c>
      <c r="D939">
        <v>9</v>
      </c>
      <c r="E939">
        <v>5.4</v>
      </c>
      <c r="K939" s="16"/>
      <c r="L939">
        <v>9</v>
      </c>
      <c r="N939">
        <v>0</v>
      </c>
      <c r="P939" s="16"/>
    </row>
    <row r="940" spans="1:20">
      <c r="A940" t="s">
        <v>1013</v>
      </c>
      <c r="C940">
        <v>13.3</v>
      </c>
      <c r="D940">
        <v>9.5</v>
      </c>
      <c r="E940">
        <v>5.7</v>
      </c>
      <c r="G940" s="16"/>
      <c r="K940" s="16"/>
      <c r="L940">
        <v>9.5</v>
      </c>
      <c r="N940">
        <v>0</v>
      </c>
      <c r="O940">
        <v>10</v>
      </c>
      <c r="P940">
        <v>500</v>
      </c>
    </row>
    <row r="941" spans="1:20">
      <c r="A941" t="s">
        <v>1014</v>
      </c>
      <c r="C941">
        <v>4.2</v>
      </c>
      <c r="D941">
        <v>3</v>
      </c>
      <c r="E941">
        <v>1.8</v>
      </c>
      <c r="L941">
        <v>3</v>
      </c>
      <c r="N941">
        <v>0</v>
      </c>
      <c r="O941">
        <v>4.2</v>
      </c>
      <c r="P941" s="16">
        <v>200</v>
      </c>
      <c r="R941" s="16"/>
      <c r="T941" s="16"/>
    </row>
    <row r="942" spans="1:20">
      <c r="A942" t="s">
        <v>1015</v>
      </c>
      <c r="C942">
        <v>9.6999999999999993</v>
      </c>
      <c r="D942">
        <v>8.5</v>
      </c>
      <c r="E942">
        <v>7.3</v>
      </c>
      <c r="I942" s="16"/>
      <c r="L942">
        <v>8.5</v>
      </c>
      <c r="N942">
        <v>0</v>
      </c>
      <c r="O942">
        <v>8.3000000000000007</v>
      </c>
      <c r="P942" s="16">
        <v>800</v>
      </c>
      <c r="Q942">
        <v>8.5</v>
      </c>
      <c r="R942" s="16">
        <v>2000</v>
      </c>
    </row>
    <row r="943" spans="1:20">
      <c r="A943" t="s">
        <v>1016</v>
      </c>
      <c r="C943">
        <v>0.3</v>
      </c>
      <c r="D943">
        <v>0.3</v>
      </c>
      <c r="E943">
        <v>0.3</v>
      </c>
      <c r="G943" s="16"/>
      <c r="I943" s="16"/>
      <c r="K943" s="16"/>
      <c r="P943" s="16"/>
      <c r="R943" s="16"/>
      <c r="T943" s="16"/>
    </row>
    <row r="944" spans="1:20">
      <c r="A944" t="s">
        <v>333</v>
      </c>
      <c r="C944">
        <v>6.9</v>
      </c>
      <c r="D944">
        <v>6.3</v>
      </c>
      <c r="E944">
        <v>5.7</v>
      </c>
      <c r="H944">
        <v>5.7</v>
      </c>
      <c r="I944">
        <v>200</v>
      </c>
      <c r="J944">
        <v>5.9</v>
      </c>
      <c r="K944">
        <v>400</v>
      </c>
      <c r="L944">
        <v>6.3</v>
      </c>
      <c r="N944">
        <v>0</v>
      </c>
      <c r="O944">
        <v>6.5</v>
      </c>
      <c r="P944" s="16">
        <v>400</v>
      </c>
      <c r="Q944">
        <v>6.9</v>
      </c>
      <c r="R944" s="16">
        <v>200</v>
      </c>
    </row>
    <row r="945" spans="1:20">
      <c r="A945" t="s">
        <v>334</v>
      </c>
      <c r="C945">
        <v>16.3</v>
      </c>
      <c r="D945">
        <v>14.9</v>
      </c>
      <c r="E945">
        <v>13.5</v>
      </c>
      <c r="F945">
        <v>13.9</v>
      </c>
      <c r="G945" s="16">
        <v>800</v>
      </c>
      <c r="H945">
        <v>14.5</v>
      </c>
      <c r="I945" s="16">
        <v>500</v>
      </c>
      <c r="J945">
        <v>14.6</v>
      </c>
      <c r="K945" s="16">
        <v>600</v>
      </c>
      <c r="L945">
        <v>14.9</v>
      </c>
      <c r="N945">
        <v>0</v>
      </c>
      <c r="O945">
        <v>15</v>
      </c>
      <c r="P945" s="16">
        <v>900</v>
      </c>
      <c r="Q945">
        <v>15.1</v>
      </c>
      <c r="R945" s="16">
        <v>900</v>
      </c>
      <c r="S945">
        <v>15.2</v>
      </c>
      <c r="T945" s="16">
        <v>1000</v>
      </c>
    </row>
    <row r="946" spans="1:20">
      <c r="A946" t="s">
        <v>1533</v>
      </c>
      <c r="C946">
        <v>13.3</v>
      </c>
      <c r="D946">
        <v>9.5</v>
      </c>
      <c r="E946">
        <v>5.7</v>
      </c>
      <c r="K946" s="16"/>
      <c r="L946">
        <v>9.5</v>
      </c>
      <c r="N946">
        <v>0</v>
      </c>
      <c r="P946" s="16"/>
      <c r="R946" s="16"/>
    </row>
    <row r="947" spans="1:20">
      <c r="A947" t="s">
        <v>1287</v>
      </c>
      <c r="C947">
        <v>11.7</v>
      </c>
      <c r="D947">
        <v>10.199999999999999</v>
      </c>
      <c r="E947">
        <v>8.6999999999999993</v>
      </c>
      <c r="G947" s="16"/>
      <c r="I947" s="16"/>
      <c r="K947" s="16"/>
      <c r="L947">
        <v>10.199999999999999</v>
      </c>
      <c r="N947">
        <v>0</v>
      </c>
      <c r="O947">
        <v>10</v>
      </c>
      <c r="P947" s="16">
        <v>2000</v>
      </c>
      <c r="R947" s="16"/>
      <c r="T947" s="16"/>
    </row>
    <row r="948" spans="1:20">
      <c r="A948" t="s">
        <v>1489</v>
      </c>
      <c r="C948">
        <v>23.9</v>
      </c>
      <c r="D948">
        <v>17.100000000000001</v>
      </c>
      <c r="E948">
        <v>10.3</v>
      </c>
      <c r="I948" s="16"/>
      <c r="J948">
        <v>23.9</v>
      </c>
      <c r="K948" s="16">
        <v>200</v>
      </c>
      <c r="L948">
        <v>17.100000000000001</v>
      </c>
      <c r="N948">
        <v>0</v>
      </c>
      <c r="P948" s="16"/>
      <c r="R948" s="16"/>
    </row>
    <row r="949" spans="1:20">
      <c r="A949" t="s">
        <v>335</v>
      </c>
      <c r="C949">
        <v>16.600000000000001</v>
      </c>
      <c r="D949">
        <v>15.1</v>
      </c>
      <c r="E949">
        <v>13.6</v>
      </c>
      <c r="I949" s="16"/>
      <c r="K949" s="16"/>
      <c r="L949">
        <v>15.1</v>
      </c>
      <c r="N949">
        <v>0</v>
      </c>
      <c r="O949">
        <v>15.4</v>
      </c>
      <c r="P949" s="16">
        <v>1600</v>
      </c>
      <c r="Q949">
        <v>15.5</v>
      </c>
      <c r="R949" s="16">
        <v>2000</v>
      </c>
    </row>
    <row r="950" spans="1:20">
      <c r="A950" t="s">
        <v>1165</v>
      </c>
      <c r="C950">
        <v>8.6</v>
      </c>
      <c r="D950">
        <v>7.5</v>
      </c>
      <c r="E950">
        <v>6.4</v>
      </c>
      <c r="I950" s="16"/>
      <c r="K950" s="16"/>
      <c r="L950">
        <v>7.5</v>
      </c>
      <c r="N950">
        <v>0</v>
      </c>
      <c r="O950">
        <v>8.1</v>
      </c>
      <c r="P950" s="16">
        <v>1700</v>
      </c>
      <c r="R950" s="16"/>
      <c r="T950" s="16"/>
    </row>
    <row r="951" spans="1:20">
      <c r="A951" t="s">
        <v>1017</v>
      </c>
      <c r="C951">
        <v>20.100000000000001</v>
      </c>
      <c r="D951">
        <v>17.5</v>
      </c>
      <c r="E951">
        <v>14.9</v>
      </c>
      <c r="I951" s="16"/>
      <c r="L951">
        <v>17.5</v>
      </c>
      <c r="N951">
        <v>0</v>
      </c>
      <c r="O951">
        <v>20</v>
      </c>
      <c r="P951" s="16">
        <v>20000</v>
      </c>
      <c r="R951" s="16"/>
    </row>
    <row r="952" spans="1:20">
      <c r="A952" t="s">
        <v>857</v>
      </c>
      <c r="C952">
        <v>64.400000000000006</v>
      </c>
      <c r="D952">
        <v>56</v>
      </c>
      <c r="E952">
        <v>47.6</v>
      </c>
      <c r="I952" s="16"/>
      <c r="K952" s="16"/>
      <c r="L952">
        <v>56</v>
      </c>
      <c r="N952">
        <v>0</v>
      </c>
      <c r="O952">
        <v>58</v>
      </c>
      <c r="P952">
        <v>100</v>
      </c>
      <c r="Q952">
        <v>59</v>
      </c>
      <c r="R952" s="16">
        <v>5100</v>
      </c>
      <c r="S952">
        <v>59.5</v>
      </c>
      <c r="T952" s="16">
        <v>3000</v>
      </c>
    </row>
    <row r="953" spans="1:20">
      <c r="A953" t="s">
        <v>1561</v>
      </c>
      <c r="C953">
        <v>37.9</v>
      </c>
      <c r="D953">
        <v>33</v>
      </c>
      <c r="E953">
        <v>28.1</v>
      </c>
      <c r="F953">
        <v>31</v>
      </c>
      <c r="G953" s="16">
        <v>4000</v>
      </c>
      <c r="H953">
        <v>32</v>
      </c>
      <c r="I953" s="16">
        <v>9800</v>
      </c>
      <c r="J953">
        <v>32.200000000000003</v>
      </c>
      <c r="K953" s="16">
        <v>1000</v>
      </c>
      <c r="L953">
        <v>33</v>
      </c>
      <c r="N953">
        <v>0</v>
      </c>
      <c r="O953">
        <v>34.799999999999997</v>
      </c>
      <c r="P953">
        <v>200</v>
      </c>
      <c r="Q953">
        <v>35</v>
      </c>
      <c r="R953" s="16">
        <v>1000</v>
      </c>
      <c r="S953">
        <v>35.1</v>
      </c>
      <c r="T953" s="16">
        <v>2000</v>
      </c>
    </row>
    <row r="954" spans="1:20">
      <c r="A954" t="s">
        <v>1204</v>
      </c>
      <c r="C954">
        <v>20.8</v>
      </c>
      <c r="D954">
        <v>18.100000000000001</v>
      </c>
      <c r="E954">
        <v>15.4</v>
      </c>
      <c r="F954">
        <v>17</v>
      </c>
      <c r="G954" s="16">
        <v>3000</v>
      </c>
      <c r="H954">
        <v>18</v>
      </c>
      <c r="I954" s="16">
        <v>2000</v>
      </c>
      <c r="J954">
        <v>18.5</v>
      </c>
      <c r="K954" s="16">
        <v>4500</v>
      </c>
      <c r="L954">
        <v>18.100000000000001</v>
      </c>
      <c r="N954">
        <v>0</v>
      </c>
      <c r="O954">
        <v>20.8</v>
      </c>
      <c r="P954" s="16">
        <v>100</v>
      </c>
      <c r="R954" s="16"/>
      <c r="T954" s="16"/>
    </row>
    <row r="955" spans="1:20">
      <c r="A955" t="s">
        <v>1704</v>
      </c>
      <c r="C955">
        <v>44.6</v>
      </c>
      <c r="D955">
        <v>31.9</v>
      </c>
      <c r="E955">
        <v>19.2</v>
      </c>
      <c r="I955" s="16"/>
      <c r="K955" s="16"/>
      <c r="L955">
        <v>31.9</v>
      </c>
      <c r="N955">
        <v>0</v>
      </c>
      <c r="P955" s="16"/>
      <c r="R955" s="16"/>
    </row>
    <row r="956" spans="1:20">
      <c r="A956" t="s">
        <v>1288</v>
      </c>
      <c r="C956">
        <v>5.7</v>
      </c>
      <c r="D956">
        <v>4.0999999999999996</v>
      </c>
      <c r="E956">
        <v>2.5</v>
      </c>
      <c r="G956" s="16"/>
      <c r="I956" s="16"/>
      <c r="K956" s="16"/>
      <c r="L956">
        <v>4.0999999999999996</v>
      </c>
      <c r="N956">
        <v>0</v>
      </c>
      <c r="P956" s="16"/>
      <c r="R956" s="16"/>
      <c r="T956" s="16"/>
    </row>
    <row r="957" spans="1:20">
      <c r="A957" t="s">
        <v>338</v>
      </c>
      <c r="C957">
        <v>4.4000000000000004</v>
      </c>
      <c r="D957">
        <v>4</v>
      </c>
      <c r="E957">
        <v>3.6</v>
      </c>
      <c r="G957" s="16"/>
      <c r="I957" s="16"/>
      <c r="J957">
        <v>3.6</v>
      </c>
      <c r="K957" s="16">
        <v>1000</v>
      </c>
      <c r="L957">
        <v>4</v>
      </c>
      <c r="N957">
        <v>0</v>
      </c>
      <c r="O957">
        <v>4</v>
      </c>
      <c r="P957" s="16">
        <v>3200</v>
      </c>
      <c r="Q957">
        <v>4.0999999999999996</v>
      </c>
      <c r="R957" s="16">
        <v>500</v>
      </c>
      <c r="S957">
        <v>4.2</v>
      </c>
      <c r="T957" s="16">
        <v>600</v>
      </c>
    </row>
    <row r="958" spans="1:20">
      <c r="A958" t="s">
        <v>120</v>
      </c>
      <c r="C958">
        <v>32.549999999999997</v>
      </c>
      <c r="D958">
        <v>30.45</v>
      </c>
      <c r="E958">
        <v>28.35</v>
      </c>
      <c r="I958" s="16"/>
      <c r="J958">
        <v>28.35</v>
      </c>
      <c r="K958" s="16">
        <v>10</v>
      </c>
      <c r="L958">
        <v>30.45</v>
      </c>
      <c r="N958">
        <v>0</v>
      </c>
      <c r="O958">
        <v>30.3</v>
      </c>
      <c r="P958" s="16">
        <v>60</v>
      </c>
      <c r="Q958">
        <v>30.4</v>
      </c>
      <c r="R958">
        <v>40</v>
      </c>
      <c r="S958">
        <v>30.45</v>
      </c>
      <c r="T958" s="16">
        <v>100</v>
      </c>
    </row>
    <row r="959" spans="1:20">
      <c r="A959" t="s">
        <v>1562</v>
      </c>
      <c r="C959">
        <v>8.4</v>
      </c>
      <c r="D959">
        <v>6</v>
      </c>
      <c r="E959">
        <v>3.6</v>
      </c>
      <c r="G959" s="16"/>
      <c r="H959">
        <v>3.6</v>
      </c>
      <c r="I959" s="16">
        <v>2000</v>
      </c>
      <c r="J959">
        <v>3.7</v>
      </c>
      <c r="K959" s="16">
        <v>200</v>
      </c>
      <c r="L959">
        <v>6</v>
      </c>
      <c r="N959">
        <v>0</v>
      </c>
      <c r="O959">
        <v>8</v>
      </c>
      <c r="P959" s="16">
        <v>500</v>
      </c>
      <c r="R959" s="16"/>
      <c r="T959" s="16"/>
    </row>
    <row r="960" spans="1:20">
      <c r="A960" t="s">
        <v>1019</v>
      </c>
      <c r="C960">
        <v>40.200000000000003</v>
      </c>
      <c r="D960">
        <v>35</v>
      </c>
      <c r="E960">
        <v>29.8</v>
      </c>
      <c r="F960">
        <v>30.7</v>
      </c>
      <c r="G960">
        <v>200</v>
      </c>
      <c r="H960">
        <v>31.7</v>
      </c>
      <c r="I960" s="16">
        <v>200</v>
      </c>
      <c r="J960">
        <v>32.5</v>
      </c>
      <c r="K960" s="16">
        <v>200</v>
      </c>
      <c r="L960">
        <v>35</v>
      </c>
      <c r="N960">
        <v>0</v>
      </c>
      <c r="O960">
        <v>36</v>
      </c>
      <c r="P960" s="16">
        <v>100</v>
      </c>
      <c r="Q960">
        <v>37.5</v>
      </c>
      <c r="R960">
        <v>100</v>
      </c>
      <c r="S960">
        <v>37.9</v>
      </c>
      <c r="T960">
        <v>100</v>
      </c>
    </row>
    <row r="961" spans="1:20">
      <c r="A961" t="s">
        <v>1020</v>
      </c>
      <c r="C961">
        <v>9.5</v>
      </c>
      <c r="D961">
        <v>8.3000000000000007</v>
      </c>
      <c r="E961">
        <v>7.1</v>
      </c>
      <c r="G961" s="16"/>
      <c r="I961" s="16"/>
      <c r="K961" s="16"/>
      <c r="L961">
        <v>8.3000000000000007</v>
      </c>
      <c r="N961">
        <v>0</v>
      </c>
      <c r="O961">
        <v>9.1999999999999993</v>
      </c>
      <c r="P961" s="16">
        <v>200</v>
      </c>
      <c r="Q961">
        <v>9.3000000000000007</v>
      </c>
      <c r="R961" s="16">
        <v>100</v>
      </c>
      <c r="T961" s="16"/>
    </row>
    <row r="962" spans="1:20">
      <c r="A962" t="s">
        <v>1597</v>
      </c>
      <c r="C962">
        <v>17.5</v>
      </c>
      <c r="D962">
        <v>12.5</v>
      </c>
      <c r="E962">
        <v>7.5</v>
      </c>
      <c r="G962" s="16"/>
      <c r="I962" s="16"/>
      <c r="K962" s="16"/>
      <c r="L962">
        <v>12.5</v>
      </c>
      <c r="N962">
        <v>0</v>
      </c>
      <c r="P962" s="16"/>
      <c r="R962" s="16"/>
      <c r="T962" s="16"/>
    </row>
    <row r="963" spans="1:20">
      <c r="A963" t="s">
        <v>1526</v>
      </c>
      <c r="C963">
        <v>33.299999999999997</v>
      </c>
      <c r="D963">
        <v>29</v>
      </c>
      <c r="E963">
        <v>24.7</v>
      </c>
      <c r="G963" s="16"/>
      <c r="I963" s="16"/>
      <c r="K963" s="16"/>
      <c r="L963">
        <v>29</v>
      </c>
      <c r="N963">
        <v>0</v>
      </c>
      <c r="P963" s="16"/>
      <c r="R963" s="16"/>
      <c r="T963" s="16"/>
    </row>
    <row r="964" spans="1:20">
      <c r="A964" t="s">
        <v>1166</v>
      </c>
      <c r="C964">
        <v>9.1999999999999993</v>
      </c>
      <c r="D964">
        <v>6.6</v>
      </c>
      <c r="E964">
        <v>4</v>
      </c>
      <c r="G964" s="16"/>
      <c r="K964" s="16"/>
      <c r="L964">
        <v>6.6</v>
      </c>
      <c r="N964">
        <v>0</v>
      </c>
      <c r="P964" s="16"/>
      <c r="R964" s="16"/>
      <c r="T964" s="16"/>
    </row>
    <row r="965" spans="1:20">
      <c r="A965" t="s">
        <v>1152</v>
      </c>
      <c r="C965">
        <v>5.4</v>
      </c>
      <c r="D965">
        <v>4.7</v>
      </c>
      <c r="E965">
        <v>4</v>
      </c>
      <c r="K965" s="16"/>
      <c r="L965">
        <v>4.7</v>
      </c>
      <c r="N965">
        <v>0</v>
      </c>
      <c r="O965">
        <v>4.7</v>
      </c>
      <c r="P965" s="16">
        <v>3500</v>
      </c>
      <c r="Q965">
        <v>5.3</v>
      </c>
      <c r="R965" s="16">
        <v>2000</v>
      </c>
      <c r="S965">
        <v>5.4</v>
      </c>
      <c r="T965" s="16">
        <v>1200</v>
      </c>
    </row>
    <row r="966" spans="1:20">
      <c r="A966" t="s">
        <v>1246</v>
      </c>
      <c r="C966">
        <v>40.799999999999997</v>
      </c>
      <c r="D966">
        <v>29.2</v>
      </c>
      <c r="E966">
        <v>17.600000000000001</v>
      </c>
      <c r="I966" s="16"/>
      <c r="K966" s="16"/>
      <c r="L966">
        <v>29.2</v>
      </c>
      <c r="N966">
        <v>0</v>
      </c>
      <c r="P966" s="16"/>
    </row>
    <row r="967" spans="1:20">
      <c r="A967" t="s">
        <v>1640</v>
      </c>
      <c r="C967">
        <v>20.399999999999999</v>
      </c>
      <c r="D967">
        <v>17.8</v>
      </c>
      <c r="E967">
        <v>15.2</v>
      </c>
      <c r="G967" s="16"/>
      <c r="I967" s="16"/>
      <c r="L967">
        <v>17.8</v>
      </c>
      <c r="N967">
        <v>0</v>
      </c>
      <c r="O967">
        <v>18</v>
      </c>
      <c r="P967" s="16">
        <v>1500</v>
      </c>
      <c r="R967" s="16"/>
      <c r="T967" s="16"/>
    </row>
    <row r="968" spans="1:20">
      <c r="A968" t="s">
        <v>340</v>
      </c>
      <c r="C968">
        <v>29.5</v>
      </c>
      <c r="D968">
        <v>26.9</v>
      </c>
      <c r="E968">
        <v>24.3</v>
      </c>
      <c r="G968" s="16"/>
      <c r="H968">
        <v>25</v>
      </c>
      <c r="I968" s="16">
        <v>500</v>
      </c>
      <c r="J968">
        <v>25.2</v>
      </c>
      <c r="K968" s="16">
        <v>100</v>
      </c>
      <c r="L968">
        <v>26.9</v>
      </c>
      <c r="N968">
        <v>0</v>
      </c>
      <c r="O968">
        <v>27</v>
      </c>
      <c r="P968" s="16">
        <v>1000</v>
      </c>
      <c r="Q968">
        <v>27.4</v>
      </c>
      <c r="R968" s="16">
        <v>1000</v>
      </c>
      <c r="S968">
        <v>27.5</v>
      </c>
      <c r="T968" s="16">
        <v>1000</v>
      </c>
    </row>
    <row r="969" spans="1:20">
      <c r="A969" t="s">
        <v>1397</v>
      </c>
      <c r="C969">
        <v>21.8</v>
      </c>
      <c r="D969">
        <v>19</v>
      </c>
      <c r="E969">
        <v>16.2</v>
      </c>
      <c r="F969">
        <v>16.600000000000001</v>
      </c>
      <c r="G969">
        <v>500</v>
      </c>
      <c r="H969">
        <v>18.8</v>
      </c>
      <c r="I969" s="16">
        <v>5000</v>
      </c>
      <c r="J969">
        <v>19</v>
      </c>
      <c r="K969">
        <v>400</v>
      </c>
      <c r="L969">
        <v>19</v>
      </c>
      <c r="N969">
        <v>0</v>
      </c>
      <c r="O969">
        <v>19.5</v>
      </c>
      <c r="P969" s="16">
        <v>1000</v>
      </c>
      <c r="Q969">
        <v>20</v>
      </c>
      <c r="R969">
        <v>300</v>
      </c>
      <c r="S969">
        <v>20.5</v>
      </c>
      <c r="T969" s="16">
        <v>10100</v>
      </c>
    </row>
    <row r="970" spans="1:20">
      <c r="A970" t="s">
        <v>341</v>
      </c>
      <c r="C970">
        <v>4.5</v>
      </c>
      <c r="D970">
        <v>4.0999999999999996</v>
      </c>
      <c r="E970">
        <v>3.7</v>
      </c>
      <c r="K970" s="16"/>
      <c r="L970">
        <v>4.0999999999999996</v>
      </c>
      <c r="N970">
        <v>0</v>
      </c>
      <c r="P970" s="16"/>
      <c r="R970" s="16"/>
      <c r="T970" s="16"/>
    </row>
    <row r="971" spans="1:20">
      <c r="A971" t="s">
        <v>1290</v>
      </c>
      <c r="C971">
        <v>11.5</v>
      </c>
      <c r="D971">
        <v>10</v>
      </c>
      <c r="E971">
        <v>8.5</v>
      </c>
      <c r="G971" s="16"/>
      <c r="I971" s="16"/>
      <c r="L971">
        <v>10</v>
      </c>
      <c r="N971">
        <v>0</v>
      </c>
      <c r="P971" s="16"/>
      <c r="R971" s="16"/>
      <c r="T971" s="16"/>
    </row>
    <row r="972" spans="1:20">
      <c r="A972" t="s">
        <v>1291</v>
      </c>
      <c r="C972">
        <v>14</v>
      </c>
      <c r="D972">
        <v>10</v>
      </c>
      <c r="E972">
        <v>6</v>
      </c>
      <c r="I972" s="16"/>
      <c r="K972" s="16"/>
      <c r="L972">
        <v>10</v>
      </c>
      <c r="N972">
        <v>0</v>
      </c>
    </row>
    <row r="973" spans="1:20">
      <c r="A973" t="s">
        <v>1292</v>
      </c>
      <c r="C973">
        <v>14</v>
      </c>
      <c r="D973">
        <v>10</v>
      </c>
      <c r="E973">
        <v>6</v>
      </c>
      <c r="G973" s="16"/>
      <c r="I973" s="16"/>
      <c r="K973" s="16"/>
      <c r="L973">
        <v>10</v>
      </c>
      <c r="N973">
        <v>0</v>
      </c>
      <c r="P973" s="16"/>
      <c r="R973" s="16"/>
      <c r="T973" s="16"/>
    </row>
    <row r="974" spans="1:20">
      <c r="A974" t="s">
        <v>127</v>
      </c>
      <c r="C974">
        <v>9.6300000000000008</v>
      </c>
      <c r="D974">
        <v>9</v>
      </c>
      <c r="E974">
        <v>8.3699999999999992</v>
      </c>
      <c r="G974" s="16"/>
      <c r="K974" s="16"/>
      <c r="L974">
        <v>9</v>
      </c>
      <c r="N974">
        <v>0</v>
      </c>
      <c r="O974">
        <v>9.5</v>
      </c>
      <c r="P974" s="16">
        <v>5000</v>
      </c>
      <c r="R974" s="16"/>
      <c r="T974" s="16"/>
    </row>
    <row r="975" spans="1:20">
      <c r="A975" t="s">
        <v>128</v>
      </c>
      <c r="C975">
        <v>10.65</v>
      </c>
      <c r="D975">
        <v>9.99</v>
      </c>
      <c r="E975">
        <v>9.3000000000000007</v>
      </c>
      <c r="F975">
        <v>9.35</v>
      </c>
      <c r="G975">
        <v>500</v>
      </c>
      <c r="H975">
        <v>9.41</v>
      </c>
      <c r="I975" s="16">
        <v>550</v>
      </c>
      <c r="J975">
        <v>9.42</v>
      </c>
      <c r="K975" s="16">
        <v>40</v>
      </c>
      <c r="L975">
        <v>9.99</v>
      </c>
      <c r="N975">
        <v>0</v>
      </c>
      <c r="O975">
        <v>9.99</v>
      </c>
      <c r="P975">
        <v>20</v>
      </c>
      <c r="Q975">
        <v>10</v>
      </c>
      <c r="R975" s="16">
        <v>1450</v>
      </c>
      <c r="S975">
        <v>10.1</v>
      </c>
      <c r="T975" s="16">
        <v>100</v>
      </c>
    </row>
    <row r="976" spans="1:20">
      <c r="A976" t="s">
        <v>928</v>
      </c>
      <c r="C976">
        <v>13.3</v>
      </c>
      <c r="D976">
        <v>11.6</v>
      </c>
      <c r="E976">
        <v>9.9</v>
      </c>
      <c r="K976" s="16"/>
      <c r="L976">
        <v>11.6</v>
      </c>
      <c r="N976">
        <v>0</v>
      </c>
      <c r="O976">
        <v>9.9</v>
      </c>
      <c r="P976" s="16">
        <v>1200</v>
      </c>
      <c r="Q976">
        <v>11.5</v>
      </c>
      <c r="R976" s="16">
        <v>500</v>
      </c>
      <c r="S976">
        <v>12</v>
      </c>
      <c r="T976">
        <v>500</v>
      </c>
    </row>
    <row r="977" spans="1:20">
      <c r="A977" t="s">
        <v>1022</v>
      </c>
      <c r="C977">
        <v>8.5</v>
      </c>
      <c r="D977">
        <v>7.4</v>
      </c>
      <c r="E977">
        <v>6.3</v>
      </c>
      <c r="F977">
        <v>6.6</v>
      </c>
      <c r="G977" s="16">
        <v>1100</v>
      </c>
      <c r="H977">
        <v>6.7</v>
      </c>
      <c r="I977" s="16">
        <v>1500</v>
      </c>
      <c r="J977">
        <v>7.8</v>
      </c>
      <c r="K977" s="16">
        <v>200</v>
      </c>
      <c r="L977">
        <v>7.4</v>
      </c>
      <c r="N977">
        <v>0</v>
      </c>
      <c r="O977">
        <v>8.1999999999999993</v>
      </c>
      <c r="P977" s="16">
        <v>200</v>
      </c>
      <c r="Q977">
        <v>8.4</v>
      </c>
      <c r="R977" s="16">
        <v>100</v>
      </c>
      <c r="S977">
        <v>8.5</v>
      </c>
      <c r="T977" s="16">
        <v>1000</v>
      </c>
    </row>
    <row r="978" spans="1:20">
      <c r="A978" t="s">
        <v>1563</v>
      </c>
      <c r="C978">
        <v>13.1</v>
      </c>
      <c r="D978">
        <v>9.4</v>
      </c>
      <c r="E978">
        <v>5.7</v>
      </c>
      <c r="H978">
        <v>8</v>
      </c>
      <c r="I978" s="16">
        <v>2000</v>
      </c>
      <c r="J978">
        <v>13.1</v>
      </c>
      <c r="K978" s="16">
        <v>900</v>
      </c>
      <c r="L978">
        <v>9.4</v>
      </c>
      <c r="N978">
        <v>0</v>
      </c>
    </row>
    <row r="979" spans="1:20">
      <c r="A979" t="s">
        <v>748</v>
      </c>
      <c r="C979">
        <v>3.53</v>
      </c>
      <c r="D979">
        <v>3.3</v>
      </c>
      <c r="E979">
        <v>3.07</v>
      </c>
      <c r="K979" s="16"/>
      <c r="L979">
        <v>3.3</v>
      </c>
      <c r="N979">
        <v>0</v>
      </c>
      <c r="P979" s="16"/>
      <c r="R979" s="16"/>
    </row>
    <row r="980" spans="1:20">
      <c r="A980" t="s">
        <v>342</v>
      </c>
      <c r="C980">
        <v>50.6</v>
      </c>
      <c r="D980">
        <v>46</v>
      </c>
      <c r="E980">
        <v>41.4</v>
      </c>
      <c r="I980" s="16"/>
      <c r="J980">
        <v>45</v>
      </c>
      <c r="K980" s="16">
        <v>100</v>
      </c>
      <c r="L980">
        <v>46</v>
      </c>
      <c r="N980">
        <v>0</v>
      </c>
      <c r="O980">
        <v>46</v>
      </c>
      <c r="P980" s="16">
        <v>100</v>
      </c>
      <c r="Q980">
        <v>47</v>
      </c>
      <c r="R980" s="16">
        <v>200</v>
      </c>
      <c r="S980">
        <v>48</v>
      </c>
      <c r="T980" s="16">
        <v>5100</v>
      </c>
    </row>
    <row r="981" spans="1:20">
      <c r="A981" t="s">
        <v>129</v>
      </c>
      <c r="C981">
        <v>4.38</v>
      </c>
      <c r="D981">
        <v>4.0999999999999996</v>
      </c>
      <c r="E981">
        <v>3.82</v>
      </c>
      <c r="J981">
        <v>3.82</v>
      </c>
      <c r="K981" s="16">
        <v>10</v>
      </c>
      <c r="L981">
        <v>4.0999999999999996</v>
      </c>
      <c r="N981">
        <v>0</v>
      </c>
      <c r="O981">
        <v>4.0999999999999996</v>
      </c>
      <c r="P981" s="16">
        <v>390</v>
      </c>
      <c r="Q981">
        <v>4.2</v>
      </c>
      <c r="R981" s="16">
        <v>2230</v>
      </c>
      <c r="S981">
        <v>4.38</v>
      </c>
      <c r="T981">
        <v>560</v>
      </c>
    </row>
    <row r="982" spans="1:20">
      <c r="A982" t="s">
        <v>1023</v>
      </c>
      <c r="C982">
        <v>0.8</v>
      </c>
      <c r="D982">
        <v>0.8</v>
      </c>
      <c r="E982">
        <v>0.8</v>
      </c>
      <c r="I982" s="16"/>
      <c r="P982" s="16"/>
      <c r="R982" s="16"/>
      <c r="T982" s="16"/>
    </row>
    <row r="983" spans="1:20">
      <c r="A983" t="s">
        <v>917</v>
      </c>
      <c r="C983">
        <v>49.2</v>
      </c>
      <c r="D983">
        <v>42.8</v>
      </c>
      <c r="E983">
        <v>36.4</v>
      </c>
      <c r="F983">
        <v>42.8</v>
      </c>
      <c r="G983">
        <v>100</v>
      </c>
      <c r="H983">
        <v>43.2</v>
      </c>
      <c r="I983">
        <v>100</v>
      </c>
      <c r="J983">
        <v>43.3</v>
      </c>
      <c r="K983" s="16">
        <v>200</v>
      </c>
      <c r="L983">
        <v>42.8</v>
      </c>
      <c r="N983">
        <v>0</v>
      </c>
      <c r="O983">
        <v>49.2</v>
      </c>
      <c r="P983">
        <v>200</v>
      </c>
    </row>
    <row r="984" spans="1:20">
      <c r="A984" t="s">
        <v>130</v>
      </c>
      <c r="C984">
        <v>2.14</v>
      </c>
      <c r="D984">
        <v>2</v>
      </c>
      <c r="E984">
        <v>1.86</v>
      </c>
      <c r="I984" s="16"/>
      <c r="K984" s="16"/>
      <c r="L984">
        <v>2</v>
      </c>
      <c r="N984">
        <v>0</v>
      </c>
      <c r="P984" s="16"/>
      <c r="R984" s="16"/>
      <c r="T984" s="16"/>
    </row>
    <row r="985" spans="1:20">
      <c r="A985" t="s">
        <v>1024</v>
      </c>
      <c r="C985">
        <v>12.1</v>
      </c>
      <c r="D985">
        <v>8.6999999999999993</v>
      </c>
      <c r="E985">
        <v>5.3</v>
      </c>
      <c r="L985">
        <v>8.6999999999999993</v>
      </c>
      <c r="N985">
        <v>0</v>
      </c>
      <c r="O985">
        <v>11.8</v>
      </c>
      <c r="P985" s="16">
        <v>1000</v>
      </c>
    </row>
    <row r="986" spans="1:20">
      <c r="A986" t="s">
        <v>1025</v>
      </c>
      <c r="C986">
        <v>56.9</v>
      </c>
      <c r="D986">
        <v>49.5</v>
      </c>
      <c r="E986">
        <v>42.1</v>
      </c>
      <c r="I986" s="16"/>
      <c r="K986" s="16"/>
      <c r="L986">
        <v>49.5</v>
      </c>
      <c r="N986">
        <v>0</v>
      </c>
      <c r="O986">
        <v>49</v>
      </c>
      <c r="P986">
        <v>200</v>
      </c>
      <c r="Q986">
        <v>49.4</v>
      </c>
      <c r="R986" s="16">
        <v>1300</v>
      </c>
      <c r="S986">
        <v>51</v>
      </c>
      <c r="T986">
        <v>700</v>
      </c>
    </row>
    <row r="987" spans="1:20">
      <c r="A987" t="s">
        <v>1536</v>
      </c>
      <c r="C987">
        <v>23</v>
      </c>
      <c r="D987">
        <v>20</v>
      </c>
      <c r="E987">
        <v>17</v>
      </c>
      <c r="F987">
        <v>18.2</v>
      </c>
      <c r="G987" s="16">
        <v>300</v>
      </c>
      <c r="H987">
        <v>19</v>
      </c>
      <c r="I987" s="16">
        <v>8000</v>
      </c>
      <c r="J987">
        <v>19.100000000000001</v>
      </c>
      <c r="K987" s="16">
        <v>1000</v>
      </c>
      <c r="L987">
        <v>20</v>
      </c>
      <c r="N987">
        <v>0</v>
      </c>
      <c r="O987">
        <v>20.7</v>
      </c>
      <c r="P987" s="16">
        <v>500</v>
      </c>
      <c r="Q987">
        <v>20.8</v>
      </c>
      <c r="R987" s="16">
        <v>1000</v>
      </c>
      <c r="S987">
        <v>21</v>
      </c>
      <c r="T987" s="16">
        <v>8600</v>
      </c>
    </row>
    <row r="988" spans="1:20">
      <c r="A988" t="s">
        <v>591</v>
      </c>
      <c r="C988">
        <v>3.4</v>
      </c>
      <c r="D988">
        <v>3.1</v>
      </c>
      <c r="E988">
        <v>2.8</v>
      </c>
      <c r="I988" s="16"/>
      <c r="J988">
        <v>2.8</v>
      </c>
      <c r="K988" s="16">
        <v>10000</v>
      </c>
      <c r="L988">
        <v>3.1</v>
      </c>
      <c r="N988">
        <v>0</v>
      </c>
      <c r="O988">
        <v>3.1</v>
      </c>
      <c r="P988" s="16">
        <v>1000</v>
      </c>
      <c r="Q988">
        <v>3.2</v>
      </c>
      <c r="R988" s="16">
        <v>1000</v>
      </c>
      <c r="S988">
        <v>3.3</v>
      </c>
      <c r="T988" s="16">
        <v>1000</v>
      </c>
    </row>
    <row r="989" spans="1:20">
      <c r="A989" t="s">
        <v>1598</v>
      </c>
      <c r="C989">
        <v>14</v>
      </c>
      <c r="D989">
        <v>10</v>
      </c>
      <c r="E989">
        <v>6</v>
      </c>
      <c r="G989" s="16"/>
      <c r="I989" s="16"/>
      <c r="K989" s="16"/>
      <c r="L989">
        <v>10</v>
      </c>
      <c r="N989">
        <v>0</v>
      </c>
      <c r="P989" s="16"/>
      <c r="R989" s="16"/>
      <c r="T989" s="16"/>
    </row>
    <row r="990" spans="1:20">
      <c r="A990" t="s">
        <v>343</v>
      </c>
      <c r="C990">
        <v>34.700000000000003</v>
      </c>
      <c r="D990">
        <v>31.6</v>
      </c>
      <c r="E990">
        <v>28.5</v>
      </c>
      <c r="F990">
        <v>29.1</v>
      </c>
      <c r="G990">
        <v>200</v>
      </c>
      <c r="H990">
        <v>30</v>
      </c>
      <c r="I990" s="16">
        <v>400</v>
      </c>
      <c r="J990">
        <v>30.1</v>
      </c>
      <c r="K990" s="16">
        <v>300</v>
      </c>
      <c r="L990">
        <v>31.6</v>
      </c>
      <c r="N990">
        <v>0</v>
      </c>
      <c r="O990">
        <v>31.5</v>
      </c>
      <c r="P990" s="16">
        <v>1000</v>
      </c>
      <c r="Q990">
        <v>31.6</v>
      </c>
      <c r="R990" s="16">
        <v>1000</v>
      </c>
      <c r="S990">
        <v>31.7</v>
      </c>
      <c r="T990" s="16">
        <v>201100</v>
      </c>
    </row>
    <row r="991" spans="1:20">
      <c r="A991" t="s">
        <v>1599</v>
      </c>
      <c r="C991">
        <v>14.8</v>
      </c>
      <c r="D991">
        <v>10.6</v>
      </c>
      <c r="E991">
        <v>6.4</v>
      </c>
      <c r="J991">
        <v>6.4</v>
      </c>
      <c r="K991">
        <v>100</v>
      </c>
      <c r="L991">
        <v>10.6</v>
      </c>
      <c r="N991">
        <v>0</v>
      </c>
      <c r="P991" s="16"/>
      <c r="R991" s="16"/>
    </row>
    <row r="992" spans="1:20">
      <c r="A992" t="s">
        <v>1027</v>
      </c>
      <c r="C992">
        <v>8.1</v>
      </c>
      <c r="D992">
        <v>7.1</v>
      </c>
      <c r="E992">
        <v>6.1</v>
      </c>
      <c r="F992">
        <v>7.1</v>
      </c>
      <c r="G992" s="16">
        <v>6000</v>
      </c>
      <c r="H992">
        <v>7.5</v>
      </c>
      <c r="I992" s="16">
        <v>100</v>
      </c>
      <c r="J992">
        <v>8.1</v>
      </c>
      <c r="K992" s="16">
        <v>700</v>
      </c>
      <c r="L992">
        <v>7.1</v>
      </c>
      <c r="N992">
        <v>0</v>
      </c>
      <c r="P992" s="16"/>
      <c r="R992" s="16"/>
      <c r="T992" s="16"/>
    </row>
    <row r="993" spans="1:20">
      <c r="A993" t="s">
        <v>1028</v>
      </c>
      <c r="C993">
        <v>53.8</v>
      </c>
      <c r="D993">
        <v>46.8</v>
      </c>
      <c r="E993">
        <v>39.799999999999997</v>
      </c>
      <c r="J993">
        <v>47</v>
      </c>
      <c r="K993" s="16">
        <v>1600</v>
      </c>
      <c r="L993">
        <v>46.8</v>
      </c>
      <c r="N993">
        <v>0</v>
      </c>
      <c r="P993" s="16"/>
      <c r="R993" s="16"/>
    </row>
    <row r="994" spans="1:20">
      <c r="A994" t="s">
        <v>704</v>
      </c>
      <c r="C994">
        <v>7.7</v>
      </c>
      <c r="D994">
        <v>7</v>
      </c>
      <c r="E994">
        <v>6.3</v>
      </c>
      <c r="I994" s="16"/>
      <c r="K994" s="16"/>
      <c r="L994">
        <v>7</v>
      </c>
      <c r="N994">
        <v>0</v>
      </c>
      <c r="O994">
        <v>7</v>
      </c>
      <c r="P994" s="16">
        <v>1000</v>
      </c>
      <c r="Q994">
        <v>7.7</v>
      </c>
      <c r="R994" s="16">
        <v>400</v>
      </c>
    </row>
    <row r="995" spans="1:20">
      <c r="A995" t="s">
        <v>1600</v>
      </c>
      <c r="C995">
        <v>17.600000000000001</v>
      </c>
      <c r="D995">
        <v>12.6</v>
      </c>
      <c r="E995">
        <v>7.6</v>
      </c>
      <c r="K995" s="16"/>
      <c r="L995">
        <v>12.6</v>
      </c>
      <c r="N995">
        <v>0</v>
      </c>
      <c r="P995" s="16"/>
      <c r="R995" s="16"/>
    </row>
    <row r="996" spans="1:20">
      <c r="A996" t="s">
        <v>1030</v>
      </c>
      <c r="C996">
        <v>2.1</v>
      </c>
      <c r="D996">
        <v>1.9</v>
      </c>
      <c r="E996">
        <v>1.7</v>
      </c>
      <c r="G996" s="16"/>
      <c r="I996" s="16"/>
      <c r="L996">
        <v>1.9</v>
      </c>
      <c r="N996">
        <v>0</v>
      </c>
      <c r="R996" s="16"/>
      <c r="T996" s="16"/>
    </row>
    <row r="997" spans="1:20">
      <c r="A997" t="s">
        <v>1031</v>
      </c>
      <c r="C997">
        <v>21.7</v>
      </c>
      <c r="D997">
        <v>18.899999999999999</v>
      </c>
      <c r="E997">
        <v>16.100000000000001</v>
      </c>
      <c r="L997">
        <v>18.899999999999999</v>
      </c>
      <c r="N997">
        <v>0</v>
      </c>
      <c r="O997">
        <v>18.5</v>
      </c>
      <c r="P997" s="16">
        <v>15000</v>
      </c>
      <c r="Q997">
        <v>19</v>
      </c>
      <c r="R997" s="16">
        <v>1000</v>
      </c>
      <c r="T997" s="16"/>
    </row>
    <row r="998" spans="1:20">
      <c r="A998" t="s">
        <v>885</v>
      </c>
      <c r="C998">
        <v>3.2</v>
      </c>
      <c r="D998">
        <v>2.8</v>
      </c>
      <c r="E998">
        <v>2.4</v>
      </c>
      <c r="J998">
        <v>2.4</v>
      </c>
      <c r="K998" s="16">
        <v>5000</v>
      </c>
      <c r="L998">
        <v>2.8</v>
      </c>
      <c r="N998">
        <v>0</v>
      </c>
      <c r="O998">
        <v>2.8</v>
      </c>
      <c r="P998" s="16">
        <v>2100</v>
      </c>
      <c r="Q998">
        <v>2.9</v>
      </c>
      <c r="R998" s="16">
        <v>1300</v>
      </c>
      <c r="S998">
        <v>3</v>
      </c>
      <c r="T998" s="16">
        <v>4400</v>
      </c>
    </row>
    <row r="999" spans="1:20">
      <c r="A999" t="s">
        <v>1490</v>
      </c>
      <c r="C999">
        <v>3.3</v>
      </c>
      <c r="D999">
        <v>2.4</v>
      </c>
      <c r="E999">
        <v>1.5</v>
      </c>
      <c r="G999" s="16"/>
      <c r="I999" s="16"/>
      <c r="K999" s="16"/>
      <c r="L999">
        <v>2.4</v>
      </c>
      <c r="N999">
        <v>0</v>
      </c>
      <c r="O999">
        <v>1.5</v>
      </c>
      <c r="P999" s="16">
        <v>22000</v>
      </c>
      <c r="R999" s="16"/>
      <c r="T999" s="16"/>
    </row>
    <row r="1000" spans="1:20">
      <c r="A1000" t="s">
        <v>134</v>
      </c>
      <c r="C1000">
        <v>15.65</v>
      </c>
      <c r="D1000">
        <v>14.65</v>
      </c>
      <c r="E1000">
        <v>13.65</v>
      </c>
      <c r="K1000" s="16"/>
      <c r="L1000">
        <v>14.65</v>
      </c>
      <c r="N1000">
        <v>0</v>
      </c>
      <c r="R1000" s="16"/>
      <c r="T1000" s="16"/>
    </row>
    <row r="1001" spans="1:20">
      <c r="A1001" t="s">
        <v>1032</v>
      </c>
      <c r="C1001">
        <v>27.8</v>
      </c>
      <c r="D1001">
        <v>19.899999999999999</v>
      </c>
      <c r="E1001">
        <v>12</v>
      </c>
      <c r="L1001">
        <v>19.899999999999999</v>
      </c>
      <c r="N1001">
        <v>0</v>
      </c>
      <c r="O1001">
        <v>21</v>
      </c>
      <c r="P1001" s="16">
        <v>100</v>
      </c>
      <c r="Q1001">
        <v>22</v>
      </c>
      <c r="R1001">
        <v>100</v>
      </c>
      <c r="T1001" s="16"/>
    </row>
    <row r="1002" spans="1:20">
      <c r="A1002" t="s">
        <v>1033</v>
      </c>
      <c r="C1002">
        <v>2.8</v>
      </c>
      <c r="D1002">
        <v>2.5</v>
      </c>
      <c r="E1002">
        <v>2.2000000000000002</v>
      </c>
      <c r="G1002" s="16"/>
      <c r="I1002" s="16"/>
      <c r="K1002" s="16"/>
      <c r="L1002">
        <v>2.5</v>
      </c>
      <c r="N1002">
        <v>0</v>
      </c>
      <c r="O1002">
        <v>2.4</v>
      </c>
      <c r="P1002" s="16">
        <v>700</v>
      </c>
      <c r="Q1002">
        <v>2.5</v>
      </c>
      <c r="R1002">
        <v>200</v>
      </c>
      <c r="S1002">
        <v>2.6</v>
      </c>
      <c r="T1002">
        <v>500</v>
      </c>
    </row>
    <row r="1003" spans="1:20">
      <c r="A1003" t="s">
        <v>1034</v>
      </c>
      <c r="C1003">
        <v>26.1</v>
      </c>
      <c r="D1003">
        <v>18.7</v>
      </c>
      <c r="E1003">
        <v>11.3</v>
      </c>
      <c r="G1003" s="16"/>
      <c r="I1003" s="16"/>
      <c r="K1003" s="16"/>
      <c r="L1003">
        <v>18.7</v>
      </c>
      <c r="N1003">
        <v>0</v>
      </c>
      <c r="P1003" s="16"/>
      <c r="R1003" s="16"/>
    </row>
    <row r="1004" spans="1:20">
      <c r="A1004" t="s">
        <v>1469</v>
      </c>
      <c r="C1004">
        <v>6</v>
      </c>
      <c r="D1004">
        <v>5.3</v>
      </c>
      <c r="E1004">
        <v>4.5999999999999996</v>
      </c>
      <c r="H1004">
        <v>5.3</v>
      </c>
      <c r="I1004">
        <v>200</v>
      </c>
      <c r="J1004">
        <v>5.5</v>
      </c>
      <c r="K1004" s="16">
        <v>500</v>
      </c>
      <c r="L1004">
        <v>5.3</v>
      </c>
      <c r="N1004">
        <v>0</v>
      </c>
      <c r="R1004" s="16"/>
    </row>
    <row r="1005" spans="1:20">
      <c r="A1005" t="s">
        <v>1652</v>
      </c>
      <c r="C1005">
        <v>54.2</v>
      </c>
      <c r="D1005">
        <v>47.2</v>
      </c>
      <c r="E1005">
        <v>40.200000000000003</v>
      </c>
      <c r="J1005">
        <v>40.299999999999997</v>
      </c>
      <c r="K1005" s="16">
        <v>1100</v>
      </c>
      <c r="L1005">
        <v>47.2</v>
      </c>
      <c r="N1005">
        <v>0</v>
      </c>
      <c r="P1005" s="16"/>
      <c r="R1005" s="16"/>
      <c r="T1005" s="16"/>
    </row>
    <row r="1006" spans="1:20">
      <c r="A1006" t="s">
        <v>592</v>
      </c>
      <c r="C1006">
        <v>1.1000000000000001</v>
      </c>
      <c r="D1006">
        <v>1</v>
      </c>
      <c r="E1006">
        <v>0.9</v>
      </c>
      <c r="J1006">
        <v>0.9</v>
      </c>
      <c r="K1006" s="16">
        <v>50700</v>
      </c>
      <c r="L1006">
        <v>1</v>
      </c>
      <c r="N1006">
        <v>0</v>
      </c>
      <c r="O1006">
        <v>1</v>
      </c>
      <c r="P1006" s="16">
        <v>20000</v>
      </c>
      <c r="Q1006">
        <v>1.1000000000000001</v>
      </c>
      <c r="R1006" s="16">
        <v>143800</v>
      </c>
      <c r="T1006" s="16"/>
    </row>
    <row r="1007" spans="1:20">
      <c r="A1007" t="s">
        <v>1294</v>
      </c>
      <c r="C1007">
        <v>9.8000000000000007</v>
      </c>
      <c r="D1007">
        <v>7</v>
      </c>
      <c r="E1007">
        <v>4.2</v>
      </c>
      <c r="G1007" s="16"/>
      <c r="H1007">
        <v>7</v>
      </c>
      <c r="I1007">
        <v>100</v>
      </c>
      <c r="J1007">
        <v>9.8000000000000007</v>
      </c>
      <c r="K1007">
        <v>800</v>
      </c>
      <c r="L1007">
        <v>7</v>
      </c>
      <c r="N1007">
        <v>0</v>
      </c>
      <c r="P1007" s="16"/>
    </row>
    <row r="1008" spans="1:20">
      <c r="A1008" t="s">
        <v>347</v>
      </c>
      <c r="C1008">
        <v>0.2</v>
      </c>
      <c r="D1008">
        <v>0.2</v>
      </c>
      <c r="E1008">
        <v>0.2</v>
      </c>
      <c r="I1008" s="16"/>
      <c r="K1008" s="16"/>
      <c r="P1008" s="16"/>
      <c r="R1008" s="16"/>
      <c r="T1008" s="16"/>
    </row>
    <row r="1009" spans="1:20">
      <c r="A1009" t="s">
        <v>1295</v>
      </c>
      <c r="C1009">
        <v>16.3</v>
      </c>
      <c r="D1009">
        <v>11.7</v>
      </c>
      <c r="E1009">
        <v>7.1</v>
      </c>
      <c r="K1009" s="16"/>
      <c r="L1009">
        <v>11.7</v>
      </c>
      <c r="N1009">
        <v>0</v>
      </c>
      <c r="P1009" s="16"/>
      <c r="R1009" s="16"/>
    </row>
    <row r="1010" spans="1:20">
      <c r="A1010" t="s">
        <v>1035</v>
      </c>
      <c r="C1010">
        <v>53.2</v>
      </c>
      <c r="D1010">
        <v>38</v>
      </c>
      <c r="E1010">
        <v>22.8</v>
      </c>
      <c r="K1010" s="16"/>
      <c r="L1010">
        <v>38</v>
      </c>
      <c r="N1010">
        <v>0</v>
      </c>
      <c r="P1010" s="16"/>
    </row>
    <row r="1011" spans="1:20">
      <c r="A1011" t="s">
        <v>348</v>
      </c>
      <c r="C1011">
        <v>13.6</v>
      </c>
      <c r="D1011">
        <v>12.4</v>
      </c>
      <c r="E1011">
        <v>11.2</v>
      </c>
      <c r="F1011">
        <v>11.7</v>
      </c>
      <c r="G1011" s="16">
        <v>1000</v>
      </c>
      <c r="H1011">
        <v>11.8</v>
      </c>
      <c r="I1011" s="16">
        <v>2200</v>
      </c>
      <c r="J1011">
        <v>11.9</v>
      </c>
      <c r="K1011" s="16">
        <v>300</v>
      </c>
      <c r="L1011">
        <v>12.4</v>
      </c>
      <c r="N1011">
        <v>0</v>
      </c>
      <c r="O1011">
        <v>12.2</v>
      </c>
      <c r="P1011" s="16">
        <v>1000</v>
      </c>
      <c r="Q1011">
        <v>12.3</v>
      </c>
      <c r="R1011" s="16">
        <v>900</v>
      </c>
      <c r="S1011">
        <v>12.4</v>
      </c>
      <c r="T1011" s="16">
        <v>1400</v>
      </c>
    </row>
    <row r="1012" spans="1:20">
      <c r="A1012" t="s">
        <v>350</v>
      </c>
      <c r="C1012">
        <v>8.8000000000000007</v>
      </c>
      <c r="D1012">
        <v>8</v>
      </c>
      <c r="E1012">
        <v>7.2</v>
      </c>
      <c r="I1012" s="16"/>
      <c r="L1012">
        <v>8</v>
      </c>
      <c r="N1012">
        <v>0</v>
      </c>
      <c r="R1012" s="16"/>
    </row>
    <row r="1013" spans="1:20">
      <c r="A1013" t="s">
        <v>138</v>
      </c>
      <c r="C1013">
        <v>0.48</v>
      </c>
      <c r="D1013">
        <v>0.48</v>
      </c>
      <c r="E1013">
        <v>0.48</v>
      </c>
      <c r="I1013" s="16"/>
      <c r="K1013" s="16"/>
      <c r="P1013" s="16"/>
      <c r="T1013" s="16"/>
    </row>
    <row r="1014" spans="1:20">
      <c r="A1014" t="s">
        <v>351</v>
      </c>
      <c r="C1014">
        <v>5</v>
      </c>
      <c r="D1014">
        <v>4.5999999999999996</v>
      </c>
      <c r="E1014">
        <v>4.2</v>
      </c>
      <c r="I1014" s="16"/>
      <c r="J1014">
        <v>4.2</v>
      </c>
      <c r="K1014" s="16">
        <v>100</v>
      </c>
      <c r="L1014">
        <v>4.5999999999999996</v>
      </c>
      <c r="N1014">
        <v>0</v>
      </c>
      <c r="O1014">
        <v>4.5</v>
      </c>
      <c r="P1014" s="16">
        <v>10000</v>
      </c>
      <c r="Q1014">
        <v>4.5999999999999996</v>
      </c>
      <c r="R1014" s="16">
        <v>11000</v>
      </c>
      <c r="S1014">
        <v>4.8</v>
      </c>
      <c r="T1014" s="16">
        <v>700</v>
      </c>
    </row>
    <row r="1015" spans="1:20">
      <c r="A1015" t="s">
        <v>1491</v>
      </c>
      <c r="C1015">
        <v>19.8</v>
      </c>
      <c r="D1015">
        <v>14.2</v>
      </c>
      <c r="E1015">
        <v>8.6</v>
      </c>
      <c r="G1015" s="16"/>
      <c r="I1015" s="16"/>
      <c r="L1015">
        <v>14.2</v>
      </c>
      <c r="N1015">
        <v>0</v>
      </c>
      <c r="P1015" s="16"/>
      <c r="R1015" s="16"/>
      <c r="T1015" s="16"/>
    </row>
    <row r="1016" spans="1:20">
      <c r="A1016" t="s">
        <v>571</v>
      </c>
      <c r="C1016">
        <v>0.6</v>
      </c>
      <c r="D1016">
        <v>0.6</v>
      </c>
      <c r="E1016">
        <v>0.6</v>
      </c>
      <c r="G1016" s="16"/>
      <c r="K1016" s="16"/>
      <c r="P1016" s="16"/>
    </row>
    <row r="1017" spans="1:20">
      <c r="A1017" t="s">
        <v>353</v>
      </c>
      <c r="C1017">
        <v>20.3</v>
      </c>
      <c r="D1017">
        <v>18.5</v>
      </c>
      <c r="E1017">
        <v>16.7</v>
      </c>
      <c r="J1017">
        <v>16.7</v>
      </c>
      <c r="K1017">
        <v>300</v>
      </c>
      <c r="L1017">
        <v>18.5</v>
      </c>
      <c r="N1017">
        <v>0</v>
      </c>
      <c r="O1017">
        <v>18.5</v>
      </c>
      <c r="P1017" s="16">
        <v>2400</v>
      </c>
      <c r="Q1017">
        <v>19.899999999999999</v>
      </c>
      <c r="R1017" s="16">
        <v>100</v>
      </c>
      <c r="S1017">
        <v>20</v>
      </c>
      <c r="T1017" s="16">
        <v>200</v>
      </c>
    </row>
    <row r="1018" spans="1:20">
      <c r="A1018" t="s">
        <v>1036</v>
      </c>
      <c r="C1018">
        <v>13.1</v>
      </c>
      <c r="D1018">
        <v>9.4</v>
      </c>
      <c r="E1018">
        <v>5.7</v>
      </c>
      <c r="L1018">
        <v>9.4</v>
      </c>
      <c r="N1018">
        <v>0</v>
      </c>
      <c r="P1018" s="16"/>
    </row>
    <row r="1019" spans="1:20">
      <c r="A1019" t="s">
        <v>627</v>
      </c>
      <c r="C1019">
        <v>2.1</v>
      </c>
      <c r="D1019">
        <v>1.9</v>
      </c>
      <c r="E1019">
        <v>1.7</v>
      </c>
      <c r="L1019">
        <v>1.9</v>
      </c>
      <c r="N1019">
        <v>0</v>
      </c>
    </row>
    <row r="1020" spans="1:20">
      <c r="A1020" t="s">
        <v>1705</v>
      </c>
      <c r="C1020">
        <v>15.4</v>
      </c>
      <c r="D1020">
        <v>11</v>
      </c>
      <c r="E1020">
        <v>6.6</v>
      </c>
      <c r="K1020" s="16"/>
      <c r="L1020">
        <v>11</v>
      </c>
      <c r="N1020">
        <v>0</v>
      </c>
      <c r="P1020" s="16"/>
      <c r="R1020" s="16"/>
    </row>
    <row r="1021" spans="1:20">
      <c r="A1021" t="s">
        <v>876</v>
      </c>
      <c r="C1021">
        <v>20.9</v>
      </c>
      <c r="D1021">
        <v>18.2</v>
      </c>
      <c r="E1021">
        <v>15.5</v>
      </c>
      <c r="J1021">
        <v>18</v>
      </c>
      <c r="K1021" s="16">
        <v>2000</v>
      </c>
      <c r="L1021">
        <v>18.2</v>
      </c>
      <c r="N1021">
        <v>0</v>
      </c>
      <c r="O1021">
        <v>19.5</v>
      </c>
      <c r="P1021" s="16">
        <v>100</v>
      </c>
      <c r="Q1021">
        <v>19.7</v>
      </c>
      <c r="R1021">
        <v>200</v>
      </c>
      <c r="S1021">
        <v>19.899999999999999</v>
      </c>
      <c r="T1021" s="16">
        <v>7000</v>
      </c>
    </row>
    <row r="1022" spans="1:20">
      <c r="A1022" t="s">
        <v>354</v>
      </c>
      <c r="C1022">
        <v>22.9</v>
      </c>
      <c r="D1022">
        <v>20.9</v>
      </c>
      <c r="E1022">
        <v>18.899999999999999</v>
      </c>
      <c r="F1022">
        <v>18.899999999999999</v>
      </c>
      <c r="G1022" s="16">
        <v>1200</v>
      </c>
      <c r="H1022">
        <v>20</v>
      </c>
      <c r="I1022">
        <v>500</v>
      </c>
      <c r="J1022">
        <v>20.100000000000001</v>
      </c>
      <c r="K1022">
        <v>100</v>
      </c>
      <c r="L1022">
        <v>20.9</v>
      </c>
      <c r="N1022">
        <v>0</v>
      </c>
      <c r="O1022">
        <v>22.6</v>
      </c>
      <c r="P1022" s="16">
        <v>100</v>
      </c>
      <c r="Q1022">
        <v>22.7</v>
      </c>
      <c r="R1022" s="16">
        <v>100</v>
      </c>
      <c r="S1022">
        <v>22.8</v>
      </c>
      <c r="T1022" s="16">
        <v>100</v>
      </c>
    </row>
    <row r="1023" spans="1:20">
      <c r="A1023" t="s">
        <v>355</v>
      </c>
      <c r="C1023">
        <v>5.9</v>
      </c>
      <c r="D1023">
        <v>5.4</v>
      </c>
      <c r="E1023">
        <v>4.9000000000000004</v>
      </c>
      <c r="L1023">
        <v>5.4</v>
      </c>
      <c r="N1023">
        <v>0</v>
      </c>
      <c r="O1023">
        <v>4.9000000000000004</v>
      </c>
      <c r="P1023" s="16">
        <v>1900</v>
      </c>
      <c r="Q1023">
        <v>5.2</v>
      </c>
      <c r="R1023" s="16">
        <v>400</v>
      </c>
    </row>
    <row r="1024" spans="1:20">
      <c r="A1024" t="s">
        <v>1601</v>
      </c>
      <c r="C1024">
        <v>19.3</v>
      </c>
      <c r="D1024">
        <v>13.8</v>
      </c>
      <c r="E1024">
        <v>8.3000000000000007</v>
      </c>
      <c r="L1024">
        <v>13.8</v>
      </c>
      <c r="N1024">
        <v>0</v>
      </c>
      <c r="P1024" s="16"/>
      <c r="R1024" s="16"/>
    </row>
    <row r="1025" spans="1:20">
      <c r="A1025" t="s">
        <v>1296</v>
      </c>
      <c r="C1025">
        <v>6.2</v>
      </c>
      <c r="D1025">
        <v>5.4</v>
      </c>
      <c r="E1025">
        <v>4.5999999999999996</v>
      </c>
      <c r="G1025" s="16"/>
      <c r="J1025">
        <v>4.5999999999999996</v>
      </c>
      <c r="K1025" s="16">
        <v>2000</v>
      </c>
      <c r="L1025">
        <v>5.4</v>
      </c>
      <c r="N1025">
        <v>0</v>
      </c>
      <c r="O1025">
        <v>6.2</v>
      </c>
      <c r="P1025" s="16">
        <v>600</v>
      </c>
    </row>
    <row r="1026" spans="1:20">
      <c r="A1026" t="s">
        <v>358</v>
      </c>
      <c r="C1026">
        <v>4.5999999999999996</v>
      </c>
      <c r="D1026">
        <v>4.2</v>
      </c>
      <c r="E1026">
        <v>3.8</v>
      </c>
      <c r="H1026">
        <v>3.8</v>
      </c>
      <c r="I1026" s="16">
        <v>100</v>
      </c>
      <c r="J1026">
        <v>3.9</v>
      </c>
      <c r="K1026" s="16">
        <v>600</v>
      </c>
      <c r="L1026">
        <v>4.2</v>
      </c>
      <c r="N1026">
        <v>0</v>
      </c>
      <c r="P1026" s="16"/>
      <c r="R1026" s="16"/>
    </row>
    <row r="1027" spans="1:20">
      <c r="A1027" t="s">
        <v>359</v>
      </c>
      <c r="C1027">
        <v>2.6</v>
      </c>
      <c r="D1027">
        <v>2.4</v>
      </c>
      <c r="E1027">
        <v>2.2000000000000002</v>
      </c>
      <c r="J1027">
        <v>2.2000000000000002</v>
      </c>
      <c r="K1027" s="16">
        <v>200</v>
      </c>
      <c r="L1027">
        <v>2.4</v>
      </c>
      <c r="N1027">
        <v>0</v>
      </c>
      <c r="O1027">
        <v>2.6</v>
      </c>
      <c r="P1027" s="16">
        <v>800</v>
      </c>
    </row>
    <row r="1028" spans="1:20">
      <c r="A1028" t="s">
        <v>360</v>
      </c>
      <c r="C1028">
        <v>1.6</v>
      </c>
      <c r="D1028">
        <v>1.4</v>
      </c>
      <c r="E1028">
        <v>1.2</v>
      </c>
      <c r="L1028">
        <v>1.4</v>
      </c>
      <c r="N1028">
        <v>0</v>
      </c>
      <c r="O1028">
        <v>1.6</v>
      </c>
      <c r="P1028" s="16">
        <v>1000</v>
      </c>
      <c r="R1028" s="16"/>
    </row>
    <row r="1029" spans="1:20">
      <c r="A1029" t="s">
        <v>1168</v>
      </c>
      <c r="C1029">
        <v>4.3</v>
      </c>
      <c r="D1029">
        <v>3.8</v>
      </c>
      <c r="E1029">
        <v>3.3</v>
      </c>
      <c r="K1029" s="16"/>
      <c r="L1029">
        <v>3.8</v>
      </c>
      <c r="N1029">
        <v>0</v>
      </c>
      <c r="O1029">
        <v>3.3</v>
      </c>
      <c r="P1029" s="16">
        <v>4000</v>
      </c>
      <c r="Q1029">
        <v>4.3</v>
      </c>
      <c r="R1029" s="16">
        <v>2700</v>
      </c>
      <c r="T1029" s="16"/>
    </row>
    <row r="1030" spans="1:20">
      <c r="A1030" t="s">
        <v>361</v>
      </c>
      <c r="C1030">
        <v>11</v>
      </c>
      <c r="D1030">
        <v>10</v>
      </c>
      <c r="E1030">
        <v>9</v>
      </c>
      <c r="I1030" s="16"/>
      <c r="J1030">
        <v>10</v>
      </c>
      <c r="K1030" s="16">
        <v>1900</v>
      </c>
      <c r="L1030">
        <v>10</v>
      </c>
      <c r="N1030">
        <v>0</v>
      </c>
      <c r="P1030" s="16"/>
      <c r="R1030" s="16"/>
    </row>
    <row r="1031" spans="1:20">
      <c r="A1031" t="s">
        <v>362</v>
      </c>
      <c r="C1031">
        <v>7.3</v>
      </c>
      <c r="D1031">
        <v>6.7</v>
      </c>
      <c r="E1031">
        <v>6.1</v>
      </c>
      <c r="J1031">
        <v>6.7</v>
      </c>
      <c r="K1031" s="16">
        <v>2000</v>
      </c>
      <c r="L1031">
        <v>6.7</v>
      </c>
      <c r="N1031">
        <v>0</v>
      </c>
      <c r="O1031">
        <v>7.3</v>
      </c>
      <c r="P1031" s="16">
        <v>1000</v>
      </c>
      <c r="R1031" s="16"/>
      <c r="T1031" s="16"/>
    </row>
    <row r="1032" spans="1:20">
      <c r="A1032" t="s">
        <v>1169</v>
      </c>
      <c r="C1032">
        <v>8</v>
      </c>
      <c r="D1032">
        <v>7</v>
      </c>
      <c r="E1032">
        <v>6</v>
      </c>
      <c r="K1032" s="16"/>
      <c r="L1032">
        <v>7</v>
      </c>
      <c r="N1032">
        <v>0</v>
      </c>
      <c r="P1032" s="16"/>
    </row>
    <row r="1033" spans="1:20">
      <c r="A1033" t="s">
        <v>1037</v>
      </c>
      <c r="C1033">
        <v>11.3</v>
      </c>
      <c r="D1033">
        <v>8.1</v>
      </c>
      <c r="E1033">
        <v>4.9000000000000004</v>
      </c>
      <c r="I1033" s="16"/>
      <c r="J1033">
        <v>8.3000000000000007</v>
      </c>
      <c r="K1033" s="16">
        <v>300</v>
      </c>
      <c r="L1033">
        <v>8.1</v>
      </c>
      <c r="N1033">
        <v>0</v>
      </c>
      <c r="O1033">
        <v>11.3</v>
      </c>
      <c r="P1033" s="16">
        <v>1000</v>
      </c>
    </row>
    <row r="1034" spans="1:20">
      <c r="A1034" t="s">
        <v>1038</v>
      </c>
      <c r="C1034">
        <v>11.5</v>
      </c>
      <c r="D1034">
        <v>10</v>
      </c>
      <c r="E1034">
        <v>8.5</v>
      </c>
      <c r="G1034" s="16"/>
      <c r="I1034" s="16"/>
      <c r="K1034" s="16"/>
      <c r="L1034">
        <v>10</v>
      </c>
      <c r="N1034">
        <v>0</v>
      </c>
      <c r="P1034" s="16"/>
      <c r="R1034" s="16"/>
    </row>
    <row r="1035" spans="1:20">
      <c r="A1035" t="s">
        <v>1454</v>
      </c>
      <c r="C1035">
        <v>13.2</v>
      </c>
      <c r="D1035">
        <v>11.5</v>
      </c>
      <c r="E1035">
        <v>9.8000000000000007</v>
      </c>
      <c r="G1035" s="16"/>
      <c r="K1035" s="16"/>
      <c r="L1035">
        <v>11.5</v>
      </c>
      <c r="N1035">
        <v>0</v>
      </c>
      <c r="P1035" s="16"/>
      <c r="R1035" s="16"/>
      <c r="T1035" s="16"/>
    </row>
    <row r="1036" spans="1:20">
      <c r="A1036" t="s">
        <v>364</v>
      </c>
      <c r="C1036">
        <v>20</v>
      </c>
      <c r="D1036">
        <v>18.2</v>
      </c>
      <c r="E1036">
        <v>16.399999999999999</v>
      </c>
      <c r="K1036" s="16"/>
      <c r="L1036">
        <v>18.2</v>
      </c>
      <c r="N1036">
        <v>0</v>
      </c>
      <c r="P1036" s="16"/>
      <c r="R1036" s="16"/>
    </row>
    <row r="1037" spans="1:20">
      <c r="A1037" t="s">
        <v>1039</v>
      </c>
      <c r="C1037">
        <v>4.3</v>
      </c>
      <c r="D1037">
        <v>3.1</v>
      </c>
      <c r="E1037">
        <v>1.9</v>
      </c>
      <c r="I1037" s="16"/>
      <c r="K1037" s="16"/>
      <c r="L1037">
        <v>3.1</v>
      </c>
      <c r="N1037">
        <v>0</v>
      </c>
      <c r="P1037" s="16"/>
    </row>
    <row r="1038" spans="1:20">
      <c r="A1038" t="s">
        <v>365</v>
      </c>
      <c r="C1038">
        <v>7.5</v>
      </c>
      <c r="D1038">
        <v>6.9</v>
      </c>
      <c r="E1038">
        <v>6.3</v>
      </c>
      <c r="G1038" s="16"/>
      <c r="K1038" s="16"/>
      <c r="L1038">
        <v>6.9</v>
      </c>
      <c r="N1038">
        <v>0</v>
      </c>
      <c r="P1038" s="16"/>
      <c r="R1038" s="16"/>
      <c r="T1038" s="16"/>
    </row>
    <row r="1039" spans="1:20">
      <c r="A1039" t="s">
        <v>144</v>
      </c>
      <c r="C1039">
        <v>0.77</v>
      </c>
      <c r="D1039">
        <v>0.77</v>
      </c>
      <c r="E1039">
        <v>0.77</v>
      </c>
      <c r="I1039" s="16"/>
      <c r="K1039" s="16"/>
    </row>
    <row r="1040" spans="1:20">
      <c r="A1040" t="s">
        <v>366</v>
      </c>
      <c r="C1040">
        <v>3.7</v>
      </c>
      <c r="D1040">
        <v>3.4</v>
      </c>
      <c r="E1040">
        <v>3.1</v>
      </c>
      <c r="G1040" s="16"/>
      <c r="I1040" s="16"/>
      <c r="K1040" s="16"/>
      <c r="L1040">
        <v>3.4</v>
      </c>
      <c r="N1040">
        <v>0</v>
      </c>
      <c r="O1040">
        <v>3.4</v>
      </c>
      <c r="P1040" s="16">
        <v>2800</v>
      </c>
      <c r="Q1040">
        <v>3.5</v>
      </c>
      <c r="R1040" s="16">
        <v>200</v>
      </c>
      <c r="S1040">
        <v>3.7</v>
      </c>
      <c r="T1040" s="16">
        <v>5400</v>
      </c>
    </row>
    <row r="1041" spans="1:20">
      <c r="A1041" t="s">
        <v>1297</v>
      </c>
      <c r="C1041">
        <v>14</v>
      </c>
      <c r="D1041">
        <v>10</v>
      </c>
      <c r="E1041">
        <v>6</v>
      </c>
      <c r="L1041">
        <v>10</v>
      </c>
      <c r="N1041">
        <v>0</v>
      </c>
      <c r="P1041" s="16"/>
    </row>
    <row r="1042" spans="1:20">
      <c r="A1042" t="s">
        <v>579</v>
      </c>
      <c r="C1042">
        <v>28.6</v>
      </c>
      <c r="D1042">
        <v>26</v>
      </c>
      <c r="E1042">
        <v>23.4</v>
      </c>
      <c r="J1042">
        <v>24.4</v>
      </c>
      <c r="K1042" s="16">
        <v>600</v>
      </c>
      <c r="L1042">
        <v>26</v>
      </c>
      <c r="N1042">
        <v>0</v>
      </c>
      <c r="O1042">
        <v>26</v>
      </c>
      <c r="P1042" s="16">
        <v>500</v>
      </c>
      <c r="Q1042">
        <v>26.5</v>
      </c>
      <c r="R1042" s="16">
        <v>500</v>
      </c>
      <c r="S1042">
        <v>27</v>
      </c>
      <c r="T1042">
        <v>500</v>
      </c>
    </row>
    <row r="1043" spans="1:20">
      <c r="A1043" t="s">
        <v>1619</v>
      </c>
      <c r="C1043">
        <v>15.5</v>
      </c>
      <c r="D1043">
        <v>11.1</v>
      </c>
      <c r="E1043">
        <v>6.7</v>
      </c>
      <c r="G1043" s="16"/>
      <c r="I1043" s="16"/>
      <c r="K1043" s="16"/>
      <c r="L1043">
        <v>11.1</v>
      </c>
      <c r="N1043">
        <v>0</v>
      </c>
      <c r="P1043" s="16"/>
      <c r="R1043" s="16"/>
      <c r="T1043" s="16"/>
    </row>
    <row r="1044" spans="1:20">
      <c r="A1044" t="s">
        <v>1398</v>
      </c>
      <c r="C1044">
        <v>19.75</v>
      </c>
      <c r="D1044">
        <v>18.5</v>
      </c>
      <c r="E1044">
        <v>17.25</v>
      </c>
      <c r="F1044">
        <v>18.399999999999999</v>
      </c>
      <c r="G1044">
        <v>300</v>
      </c>
      <c r="H1044">
        <v>18.5</v>
      </c>
      <c r="I1044">
        <v>500</v>
      </c>
      <c r="J1044">
        <v>18.600000000000001</v>
      </c>
      <c r="K1044" s="16">
        <v>10</v>
      </c>
      <c r="L1044">
        <v>18.5</v>
      </c>
      <c r="N1044">
        <v>0</v>
      </c>
      <c r="O1044">
        <v>18.899999999999999</v>
      </c>
      <c r="P1044" s="16">
        <v>1440</v>
      </c>
      <c r="Q1044">
        <v>19</v>
      </c>
      <c r="R1044" s="16">
        <v>500</v>
      </c>
      <c r="S1044">
        <v>19.5</v>
      </c>
      <c r="T1044" s="16">
        <v>500</v>
      </c>
    </row>
    <row r="1045" spans="1:20">
      <c r="A1045" t="s">
        <v>1564</v>
      </c>
      <c r="C1045">
        <v>14</v>
      </c>
      <c r="D1045">
        <v>10</v>
      </c>
      <c r="E1045">
        <v>6</v>
      </c>
      <c r="G1045" s="16"/>
      <c r="I1045" s="16"/>
      <c r="K1045" s="16"/>
      <c r="L1045">
        <v>10</v>
      </c>
      <c r="N1045">
        <v>0</v>
      </c>
      <c r="P1045" s="16"/>
      <c r="R1045" s="16"/>
      <c r="T1045" s="16"/>
    </row>
    <row r="1046" spans="1:20">
      <c r="A1046" t="s">
        <v>720</v>
      </c>
      <c r="C1046">
        <v>28.85</v>
      </c>
      <c r="D1046">
        <v>27</v>
      </c>
      <c r="E1046">
        <v>25.15</v>
      </c>
      <c r="I1046" s="16"/>
      <c r="K1046" s="16"/>
      <c r="L1046">
        <v>27</v>
      </c>
      <c r="N1046">
        <v>0</v>
      </c>
      <c r="O1046">
        <v>26.9</v>
      </c>
      <c r="P1046" s="16">
        <v>260</v>
      </c>
      <c r="Q1046">
        <v>27</v>
      </c>
      <c r="R1046" s="16">
        <v>5680</v>
      </c>
      <c r="S1046">
        <v>28</v>
      </c>
      <c r="T1046" s="16">
        <v>500</v>
      </c>
    </row>
    <row r="1047" spans="1:20">
      <c r="A1047" t="s">
        <v>367</v>
      </c>
      <c r="C1047">
        <v>73.099999999999994</v>
      </c>
      <c r="D1047">
        <v>66.5</v>
      </c>
      <c r="E1047">
        <v>59.9</v>
      </c>
      <c r="G1047" s="16"/>
      <c r="I1047" s="16"/>
      <c r="J1047">
        <v>60</v>
      </c>
      <c r="K1047" s="16">
        <v>200</v>
      </c>
      <c r="L1047">
        <v>66.5</v>
      </c>
      <c r="N1047">
        <v>0</v>
      </c>
      <c r="O1047">
        <v>65.3</v>
      </c>
      <c r="P1047" s="16">
        <v>1000</v>
      </c>
      <c r="Q1047">
        <v>65.5</v>
      </c>
      <c r="R1047" s="16">
        <v>400</v>
      </c>
      <c r="S1047">
        <v>66</v>
      </c>
      <c r="T1047" s="16">
        <v>2600</v>
      </c>
    </row>
    <row r="1048" spans="1:20">
      <c r="A1048" t="s">
        <v>1388</v>
      </c>
      <c r="C1048">
        <v>5.7</v>
      </c>
      <c r="D1048">
        <v>5</v>
      </c>
      <c r="E1048">
        <v>4.3</v>
      </c>
      <c r="K1048" s="16"/>
      <c r="L1048">
        <v>5</v>
      </c>
      <c r="N1048">
        <v>0</v>
      </c>
    </row>
    <row r="1049" spans="1:20">
      <c r="A1049" t="s">
        <v>929</v>
      </c>
      <c r="C1049">
        <v>17.5</v>
      </c>
      <c r="D1049">
        <v>15.3</v>
      </c>
      <c r="E1049">
        <v>13.1</v>
      </c>
      <c r="F1049">
        <v>15.5</v>
      </c>
      <c r="G1049" s="16">
        <v>700</v>
      </c>
      <c r="H1049">
        <v>16</v>
      </c>
      <c r="I1049">
        <v>700</v>
      </c>
      <c r="J1049">
        <v>16.399999999999999</v>
      </c>
      <c r="K1049">
        <v>700</v>
      </c>
      <c r="L1049">
        <v>15.3</v>
      </c>
      <c r="N1049">
        <v>0</v>
      </c>
      <c r="T1049" s="16"/>
    </row>
    <row r="1050" spans="1:20">
      <c r="A1050" t="s">
        <v>369</v>
      </c>
      <c r="C1050">
        <v>0.9</v>
      </c>
      <c r="D1050">
        <v>0.9</v>
      </c>
      <c r="E1050">
        <v>0.9</v>
      </c>
      <c r="I1050" s="16"/>
      <c r="K1050" s="16"/>
    </row>
    <row r="1051" spans="1:20">
      <c r="A1051" t="s">
        <v>370</v>
      </c>
      <c r="C1051">
        <v>4.2</v>
      </c>
      <c r="D1051">
        <v>3.9</v>
      </c>
      <c r="E1051">
        <v>3.6</v>
      </c>
      <c r="H1051">
        <v>3.6</v>
      </c>
      <c r="I1051">
        <v>100</v>
      </c>
      <c r="J1051">
        <v>3.8</v>
      </c>
      <c r="K1051" s="16">
        <v>400</v>
      </c>
      <c r="L1051">
        <v>3.9</v>
      </c>
      <c r="N1051">
        <v>0</v>
      </c>
      <c r="O1051">
        <v>4.0999999999999996</v>
      </c>
      <c r="P1051" s="16">
        <v>1000</v>
      </c>
      <c r="Q1051">
        <v>4.2</v>
      </c>
      <c r="R1051" s="16">
        <v>2500</v>
      </c>
      <c r="T1051" s="16"/>
    </row>
    <row r="1052" spans="1:20">
      <c r="A1052" t="s">
        <v>1464</v>
      </c>
      <c r="C1052">
        <v>25.2</v>
      </c>
      <c r="D1052">
        <v>18</v>
      </c>
      <c r="E1052">
        <v>10.8</v>
      </c>
      <c r="K1052" s="16"/>
      <c r="L1052">
        <v>18</v>
      </c>
      <c r="N1052">
        <v>0</v>
      </c>
      <c r="P1052" s="16"/>
      <c r="R1052" s="16"/>
      <c r="T1052" s="16"/>
    </row>
    <row r="1053" spans="1:20">
      <c r="A1053" t="s">
        <v>1461</v>
      </c>
      <c r="C1053">
        <v>13.2</v>
      </c>
      <c r="D1053">
        <v>11.5</v>
      </c>
      <c r="E1053">
        <v>9.8000000000000007</v>
      </c>
      <c r="I1053" s="16"/>
      <c r="J1053">
        <v>9.8000000000000007</v>
      </c>
      <c r="K1053">
        <v>100</v>
      </c>
      <c r="L1053">
        <v>11.5</v>
      </c>
      <c r="N1053">
        <v>0</v>
      </c>
      <c r="O1053">
        <v>12</v>
      </c>
      <c r="P1053" s="16">
        <v>2000</v>
      </c>
      <c r="R1053" s="16"/>
      <c r="T1053" s="16"/>
    </row>
    <row r="1054" spans="1:20">
      <c r="A1054" t="s">
        <v>371</v>
      </c>
      <c r="C1054">
        <v>3.5</v>
      </c>
      <c r="D1054">
        <v>3.2</v>
      </c>
      <c r="E1054">
        <v>2.9</v>
      </c>
      <c r="K1054" s="16"/>
      <c r="L1054">
        <v>3.2</v>
      </c>
      <c r="N1054">
        <v>0</v>
      </c>
      <c r="O1054">
        <v>3</v>
      </c>
      <c r="P1054" s="16">
        <v>5000</v>
      </c>
      <c r="R1054" s="16"/>
      <c r="T1054" s="16"/>
    </row>
    <row r="1055" spans="1:20">
      <c r="A1055" t="s">
        <v>1170</v>
      </c>
      <c r="C1055">
        <v>13.3</v>
      </c>
      <c r="D1055">
        <v>9.5</v>
      </c>
      <c r="E1055">
        <v>5.7</v>
      </c>
      <c r="L1055">
        <v>9.5</v>
      </c>
      <c r="N1055">
        <v>0</v>
      </c>
      <c r="P1055" s="16"/>
      <c r="T1055" s="16"/>
    </row>
    <row r="1056" spans="1:20">
      <c r="A1056" t="s">
        <v>1565</v>
      </c>
      <c r="C1056">
        <v>13.8</v>
      </c>
      <c r="D1056">
        <v>9.9</v>
      </c>
      <c r="E1056">
        <v>6</v>
      </c>
      <c r="I1056" s="16"/>
      <c r="K1056" s="16"/>
      <c r="L1056">
        <v>9.9</v>
      </c>
      <c r="N1056">
        <v>0</v>
      </c>
      <c r="P1056" s="16"/>
      <c r="R1056" s="16"/>
    </row>
    <row r="1057" spans="1:20">
      <c r="A1057" t="s">
        <v>1584</v>
      </c>
      <c r="C1057">
        <v>40.1</v>
      </c>
      <c r="D1057">
        <v>34.9</v>
      </c>
      <c r="E1057">
        <v>29.7</v>
      </c>
      <c r="I1057" s="16"/>
      <c r="L1057">
        <v>34.9</v>
      </c>
      <c r="N1057">
        <v>0</v>
      </c>
      <c r="O1057">
        <v>34.799999999999997</v>
      </c>
      <c r="P1057" s="16">
        <v>300</v>
      </c>
      <c r="Q1057">
        <v>34.9</v>
      </c>
      <c r="R1057" s="16">
        <v>300</v>
      </c>
      <c r="S1057">
        <v>35</v>
      </c>
      <c r="T1057" s="16">
        <v>1500</v>
      </c>
    </row>
    <row r="1058" spans="1:20">
      <c r="A1058" t="s">
        <v>1406</v>
      </c>
      <c r="C1058">
        <v>14</v>
      </c>
      <c r="D1058">
        <v>10</v>
      </c>
      <c r="E1058">
        <v>6</v>
      </c>
      <c r="I1058" s="16"/>
      <c r="L1058">
        <v>10</v>
      </c>
      <c r="N1058">
        <v>0</v>
      </c>
      <c r="R1058" s="16"/>
    </row>
    <row r="1059" spans="1:20">
      <c r="A1059" t="s">
        <v>790</v>
      </c>
      <c r="C1059">
        <v>15.7</v>
      </c>
      <c r="D1059">
        <v>14.3</v>
      </c>
      <c r="E1059">
        <v>12.9</v>
      </c>
      <c r="I1059" s="16"/>
      <c r="K1059" s="16"/>
      <c r="L1059">
        <v>14.3</v>
      </c>
      <c r="N1059">
        <v>0</v>
      </c>
      <c r="O1059">
        <v>14.5</v>
      </c>
      <c r="P1059" s="16">
        <v>600</v>
      </c>
      <c r="Q1059">
        <v>15.5</v>
      </c>
      <c r="R1059">
        <v>200</v>
      </c>
    </row>
    <row r="1060" spans="1:20">
      <c r="A1060" t="s">
        <v>375</v>
      </c>
      <c r="C1060">
        <v>13.3</v>
      </c>
      <c r="D1060">
        <v>12.1</v>
      </c>
      <c r="E1060">
        <v>10.9</v>
      </c>
      <c r="H1060">
        <v>10.9</v>
      </c>
      <c r="I1060" s="16">
        <v>200</v>
      </c>
      <c r="J1060">
        <v>11</v>
      </c>
      <c r="K1060" s="16">
        <v>100</v>
      </c>
      <c r="L1060">
        <v>12.1</v>
      </c>
      <c r="N1060">
        <v>0</v>
      </c>
      <c r="O1060">
        <v>11.9</v>
      </c>
      <c r="P1060">
        <v>100</v>
      </c>
      <c r="Q1060">
        <v>12</v>
      </c>
      <c r="R1060" s="16">
        <v>200</v>
      </c>
      <c r="S1060">
        <v>12.1</v>
      </c>
      <c r="T1060">
        <v>100</v>
      </c>
    </row>
    <row r="1061" spans="1:20">
      <c r="A1061" t="s">
        <v>1040</v>
      </c>
      <c r="C1061">
        <v>7.4</v>
      </c>
      <c r="D1061">
        <v>5.3</v>
      </c>
      <c r="E1061">
        <v>3.2</v>
      </c>
      <c r="L1061">
        <v>5.3</v>
      </c>
      <c r="N1061">
        <v>0</v>
      </c>
      <c r="R1061" s="16"/>
    </row>
    <row r="1062" spans="1:20">
      <c r="A1062" t="s">
        <v>376</v>
      </c>
      <c r="C1062">
        <v>1.4</v>
      </c>
      <c r="D1062">
        <v>1.3</v>
      </c>
      <c r="E1062">
        <v>1.2</v>
      </c>
      <c r="J1062">
        <v>1.2</v>
      </c>
      <c r="K1062" s="16">
        <v>11500</v>
      </c>
      <c r="L1062">
        <v>1.3</v>
      </c>
      <c r="N1062">
        <v>0</v>
      </c>
      <c r="O1062">
        <v>1.4</v>
      </c>
      <c r="P1062" s="16">
        <v>900</v>
      </c>
      <c r="R1062" s="16"/>
      <c r="T1062" s="16"/>
    </row>
    <row r="1063" spans="1:20">
      <c r="A1063" t="s">
        <v>148</v>
      </c>
      <c r="C1063">
        <v>26.4</v>
      </c>
      <c r="D1063">
        <v>24.7</v>
      </c>
      <c r="E1063">
        <v>23</v>
      </c>
      <c r="H1063">
        <v>23</v>
      </c>
      <c r="I1063" s="16">
        <v>100</v>
      </c>
      <c r="J1063">
        <v>23.05</v>
      </c>
      <c r="K1063">
        <v>60</v>
      </c>
      <c r="L1063">
        <v>24.7</v>
      </c>
      <c r="N1063">
        <v>0</v>
      </c>
      <c r="P1063" s="16"/>
      <c r="R1063" s="16"/>
    </row>
    <row r="1064" spans="1:20">
      <c r="A1064" t="s">
        <v>1298</v>
      </c>
      <c r="C1064">
        <v>22.6</v>
      </c>
      <c r="D1064">
        <v>16.2</v>
      </c>
      <c r="E1064">
        <v>9.8000000000000007</v>
      </c>
      <c r="I1064" s="16"/>
      <c r="L1064">
        <v>16.2</v>
      </c>
      <c r="N1064">
        <v>0</v>
      </c>
      <c r="P1064" s="16"/>
      <c r="R1064" s="16"/>
      <c r="T1064" s="16"/>
    </row>
    <row r="1065" spans="1:20">
      <c r="A1065" t="s">
        <v>1602</v>
      </c>
      <c r="C1065">
        <v>14</v>
      </c>
      <c r="D1065">
        <v>10</v>
      </c>
      <c r="E1065">
        <v>6</v>
      </c>
      <c r="J1065">
        <v>7</v>
      </c>
      <c r="K1065" s="16">
        <v>200</v>
      </c>
      <c r="L1065">
        <v>10</v>
      </c>
      <c r="N1065">
        <v>0</v>
      </c>
      <c r="R1065" s="16"/>
      <c r="T1065" s="16"/>
    </row>
    <row r="1066" spans="1:20">
      <c r="A1066" t="s">
        <v>377</v>
      </c>
      <c r="C1066">
        <v>5.2</v>
      </c>
      <c r="D1066">
        <v>4.8</v>
      </c>
      <c r="E1066">
        <v>4.4000000000000004</v>
      </c>
      <c r="J1066">
        <v>4.5</v>
      </c>
      <c r="K1066" s="16">
        <v>200</v>
      </c>
      <c r="L1066">
        <v>4.8</v>
      </c>
      <c r="N1066">
        <v>0</v>
      </c>
      <c r="O1066">
        <v>4.8</v>
      </c>
      <c r="P1066" s="16">
        <v>5000</v>
      </c>
      <c r="Q1066">
        <v>4.9000000000000004</v>
      </c>
      <c r="R1066" s="16">
        <v>200</v>
      </c>
      <c r="S1066">
        <v>5</v>
      </c>
      <c r="T1066" s="16">
        <v>100</v>
      </c>
    </row>
    <row r="1067" spans="1:20">
      <c r="A1067" t="s">
        <v>1041</v>
      </c>
      <c r="C1067">
        <v>14</v>
      </c>
      <c r="D1067">
        <v>10</v>
      </c>
      <c r="E1067">
        <v>6</v>
      </c>
      <c r="G1067" s="16"/>
      <c r="I1067" s="16"/>
      <c r="K1067" s="16"/>
      <c r="L1067">
        <v>10</v>
      </c>
      <c r="N1067">
        <v>0</v>
      </c>
      <c r="O1067">
        <v>9.9</v>
      </c>
      <c r="P1067" s="16">
        <v>1000</v>
      </c>
      <c r="Q1067">
        <v>10</v>
      </c>
      <c r="R1067" s="16">
        <v>50000</v>
      </c>
      <c r="S1067">
        <v>11</v>
      </c>
      <c r="T1067" s="16">
        <v>60500</v>
      </c>
    </row>
    <row r="1068" spans="1:20">
      <c r="A1068" t="s">
        <v>149</v>
      </c>
      <c r="C1068">
        <v>12.3</v>
      </c>
      <c r="D1068">
        <v>11.5</v>
      </c>
      <c r="E1068">
        <v>10.7</v>
      </c>
      <c r="F1068">
        <v>11</v>
      </c>
      <c r="G1068">
        <v>510</v>
      </c>
      <c r="H1068">
        <v>11.05</v>
      </c>
      <c r="I1068">
        <v>30</v>
      </c>
      <c r="J1068">
        <v>11.5</v>
      </c>
      <c r="K1068" s="16">
        <v>1890</v>
      </c>
      <c r="L1068">
        <v>11.5</v>
      </c>
      <c r="N1068">
        <v>0</v>
      </c>
      <c r="O1068">
        <v>12</v>
      </c>
      <c r="P1068">
        <v>140</v>
      </c>
      <c r="Q1068">
        <v>12.2</v>
      </c>
      <c r="R1068">
        <v>50</v>
      </c>
      <c r="S1068">
        <v>12.3</v>
      </c>
      <c r="T1068">
        <v>100</v>
      </c>
    </row>
    <row r="1069" spans="1:20">
      <c r="A1069" t="s">
        <v>378</v>
      </c>
      <c r="C1069">
        <v>2.9</v>
      </c>
      <c r="D1069">
        <v>2.7</v>
      </c>
      <c r="E1069">
        <v>2.5</v>
      </c>
      <c r="K1069" s="16"/>
      <c r="L1069">
        <v>2.7</v>
      </c>
      <c r="N1069">
        <v>0</v>
      </c>
      <c r="O1069">
        <v>2.5</v>
      </c>
      <c r="P1069" s="16">
        <v>3000</v>
      </c>
      <c r="Q1069">
        <v>2.6</v>
      </c>
      <c r="R1069" s="16">
        <v>6200</v>
      </c>
      <c r="S1069">
        <v>2.7</v>
      </c>
      <c r="T1069" s="16">
        <v>8000</v>
      </c>
    </row>
    <row r="1070" spans="1:20">
      <c r="A1070" t="s">
        <v>1042</v>
      </c>
      <c r="C1070">
        <v>1.6</v>
      </c>
      <c r="D1070">
        <v>1.2</v>
      </c>
      <c r="E1070">
        <v>0.8</v>
      </c>
      <c r="G1070" s="16"/>
      <c r="H1070">
        <v>1.3</v>
      </c>
      <c r="I1070" s="16">
        <v>6000</v>
      </c>
      <c r="J1070">
        <v>1.6</v>
      </c>
      <c r="K1070" s="16">
        <v>32100</v>
      </c>
      <c r="L1070">
        <v>1.2</v>
      </c>
      <c r="N1070">
        <v>0</v>
      </c>
      <c r="P1070" s="16"/>
      <c r="R1070" s="16"/>
      <c r="T1070" s="16"/>
    </row>
    <row r="1071" spans="1:20">
      <c r="A1071" t="s">
        <v>1447</v>
      </c>
      <c r="C1071">
        <v>9.3000000000000007</v>
      </c>
      <c r="D1071">
        <v>8.5</v>
      </c>
      <c r="E1071">
        <v>7.7</v>
      </c>
      <c r="J1071">
        <v>7.7</v>
      </c>
      <c r="K1071">
        <v>100</v>
      </c>
      <c r="L1071">
        <v>8.5</v>
      </c>
      <c r="N1071">
        <v>0</v>
      </c>
      <c r="O1071">
        <v>8.6</v>
      </c>
      <c r="P1071" s="16">
        <v>100</v>
      </c>
      <c r="Q1071">
        <v>9.3000000000000007</v>
      </c>
      <c r="R1071" s="16">
        <v>100</v>
      </c>
      <c r="T1071" s="16"/>
    </row>
    <row r="1072" spans="1:20">
      <c r="A1072" t="s">
        <v>1299</v>
      </c>
      <c r="C1072">
        <v>14</v>
      </c>
      <c r="D1072">
        <v>10</v>
      </c>
      <c r="E1072">
        <v>6</v>
      </c>
      <c r="G1072" s="16"/>
      <c r="I1072" s="16"/>
      <c r="K1072" s="16"/>
      <c r="L1072">
        <v>10</v>
      </c>
      <c r="N1072">
        <v>0</v>
      </c>
    </row>
    <row r="1073" spans="1:20">
      <c r="A1073" t="s">
        <v>1043</v>
      </c>
      <c r="C1073">
        <v>8.1999999999999993</v>
      </c>
      <c r="D1073">
        <v>5.9</v>
      </c>
      <c r="E1073">
        <v>3.6</v>
      </c>
      <c r="G1073" s="16"/>
      <c r="K1073" s="16"/>
      <c r="L1073">
        <v>5.9</v>
      </c>
      <c r="N1073">
        <v>0</v>
      </c>
      <c r="P1073" s="16"/>
      <c r="R1073" s="16"/>
      <c r="T1073" s="16"/>
    </row>
    <row r="1074" spans="1:20">
      <c r="A1074" t="s">
        <v>1527</v>
      </c>
      <c r="C1074">
        <v>29.3</v>
      </c>
      <c r="D1074">
        <v>25.5</v>
      </c>
      <c r="E1074">
        <v>21.7</v>
      </c>
      <c r="G1074" s="16"/>
      <c r="J1074">
        <v>22</v>
      </c>
      <c r="K1074" s="16">
        <v>300</v>
      </c>
      <c r="L1074">
        <v>25.5</v>
      </c>
      <c r="N1074">
        <v>0</v>
      </c>
      <c r="R1074" s="16"/>
    </row>
    <row r="1075" spans="1:20">
      <c r="A1075" t="s">
        <v>1220</v>
      </c>
      <c r="C1075">
        <v>27.6</v>
      </c>
      <c r="D1075">
        <v>24</v>
      </c>
      <c r="E1075">
        <v>20.399999999999999</v>
      </c>
      <c r="H1075">
        <v>20.5</v>
      </c>
      <c r="I1075" s="16">
        <v>1000</v>
      </c>
      <c r="J1075">
        <v>23</v>
      </c>
      <c r="K1075" s="16">
        <v>2000</v>
      </c>
      <c r="L1075">
        <v>24</v>
      </c>
      <c r="N1075">
        <v>0</v>
      </c>
      <c r="P1075" s="16"/>
      <c r="R1075" s="16"/>
    </row>
    <row r="1076" spans="1:20">
      <c r="A1076" t="s">
        <v>379</v>
      </c>
      <c r="C1076">
        <v>5.2</v>
      </c>
      <c r="D1076">
        <v>4.8</v>
      </c>
      <c r="E1076">
        <v>4.4000000000000004</v>
      </c>
      <c r="J1076">
        <v>4.5</v>
      </c>
      <c r="K1076" s="16">
        <v>7000</v>
      </c>
      <c r="L1076">
        <v>4.8</v>
      </c>
      <c r="N1076">
        <v>0</v>
      </c>
      <c r="O1076">
        <v>5.2</v>
      </c>
      <c r="P1076" s="16">
        <v>400</v>
      </c>
      <c r="R1076" s="16"/>
    </row>
    <row r="1077" spans="1:20">
      <c r="A1077" t="s">
        <v>898</v>
      </c>
      <c r="C1077">
        <v>3.2</v>
      </c>
      <c r="D1077">
        <v>2.8</v>
      </c>
      <c r="E1077">
        <v>2.4</v>
      </c>
      <c r="I1077" s="16"/>
      <c r="K1077" s="16"/>
      <c r="L1077">
        <v>2.8</v>
      </c>
      <c r="N1077">
        <v>0</v>
      </c>
      <c r="O1077">
        <v>3.2</v>
      </c>
      <c r="P1077" s="16">
        <v>100</v>
      </c>
      <c r="R1077" s="16"/>
    </row>
    <row r="1078" spans="1:20">
      <c r="A1078" t="s">
        <v>1566</v>
      </c>
      <c r="C1078">
        <v>14.1</v>
      </c>
      <c r="D1078">
        <v>10.1</v>
      </c>
      <c r="E1078">
        <v>6.1</v>
      </c>
      <c r="I1078" s="16"/>
      <c r="K1078" s="16"/>
      <c r="L1078">
        <v>10.1</v>
      </c>
      <c r="N1078">
        <v>0</v>
      </c>
      <c r="P1078" s="16"/>
      <c r="R1078" s="16"/>
      <c r="T1078" s="16"/>
    </row>
    <row r="1079" spans="1:20">
      <c r="A1079" t="s">
        <v>380</v>
      </c>
      <c r="C1079">
        <v>11.5</v>
      </c>
      <c r="D1079">
        <v>10.5</v>
      </c>
      <c r="E1079">
        <v>9.5</v>
      </c>
      <c r="G1079" s="16"/>
      <c r="I1079" s="16"/>
      <c r="J1079">
        <v>10</v>
      </c>
      <c r="K1079" s="16">
        <v>1000</v>
      </c>
      <c r="L1079">
        <v>10.5</v>
      </c>
      <c r="N1079">
        <v>0</v>
      </c>
      <c r="O1079">
        <v>11.5</v>
      </c>
      <c r="P1079" s="16">
        <v>1000</v>
      </c>
      <c r="R1079" s="16"/>
    </row>
    <row r="1080" spans="1:20">
      <c r="A1080" t="s">
        <v>1585</v>
      </c>
      <c r="C1080">
        <v>70.2</v>
      </c>
      <c r="D1080">
        <v>61.1</v>
      </c>
      <c r="E1080">
        <v>52</v>
      </c>
      <c r="F1080">
        <v>57</v>
      </c>
      <c r="G1080">
        <v>100</v>
      </c>
      <c r="H1080">
        <v>60</v>
      </c>
      <c r="I1080" s="16">
        <v>200</v>
      </c>
      <c r="J1080">
        <v>61</v>
      </c>
      <c r="K1080">
        <v>100</v>
      </c>
      <c r="L1080">
        <v>61.1</v>
      </c>
      <c r="N1080">
        <v>0</v>
      </c>
      <c r="O1080">
        <v>62</v>
      </c>
      <c r="P1080">
        <v>500</v>
      </c>
      <c r="Q1080">
        <v>65.5</v>
      </c>
      <c r="R1080">
        <v>200</v>
      </c>
      <c r="S1080">
        <v>65.7</v>
      </c>
      <c r="T1080" s="16">
        <v>500</v>
      </c>
    </row>
    <row r="1081" spans="1:20">
      <c r="A1081" t="s">
        <v>381</v>
      </c>
      <c r="C1081">
        <v>17</v>
      </c>
      <c r="D1081">
        <v>15.5</v>
      </c>
      <c r="E1081">
        <v>14</v>
      </c>
      <c r="K1081" s="16"/>
      <c r="L1081">
        <v>15.5</v>
      </c>
      <c r="N1081">
        <v>0</v>
      </c>
      <c r="P1081" s="16"/>
    </row>
    <row r="1082" spans="1:20">
      <c r="A1082" t="s">
        <v>1377</v>
      </c>
      <c r="C1082">
        <v>12.6</v>
      </c>
      <c r="D1082">
        <v>9</v>
      </c>
      <c r="E1082">
        <v>5.4</v>
      </c>
      <c r="G1082" s="16"/>
      <c r="I1082" s="16"/>
      <c r="L1082">
        <v>9</v>
      </c>
      <c r="N1082">
        <v>0</v>
      </c>
      <c r="P1082" s="16"/>
    </row>
    <row r="1083" spans="1:20">
      <c r="A1083" t="s">
        <v>1210</v>
      </c>
      <c r="C1083">
        <v>17.100000000000001</v>
      </c>
      <c r="D1083">
        <v>14.9</v>
      </c>
      <c r="E1083">
        <v>12.7</v>
      </c>
      <c r="G1083" s="16"/>
      <c r="K1083" s="16"/>
      <c r="L1083">
        <v>14.9</v>
      </c>
      <c r="N1083">
        <v>0</v>
      </c>
      <c r="O1083">
        <v>14</v>
      </c>
      <c r="P1083" s="16">
        <v>300</v>
      </c>
      <c r="Q1083">
        <v>14.5</v>
      </c>
      <c r="R1083" s="16">
        <v>900</v>
      </c>
      <c r="S1083">
        <v>16</v>
      </c>
      <c r="T1083">
        <v>100</v>
      </c>
    </row>
    <row r="1084" spans="1:20">
      <c r="A1084" t="s">
        <v>1641</v>
      </c>
      <c r="C1084">
        <v>43.3</v>
      </c>
      <c r="D1084">
        <v>37.700000000000003</v>
      </c>
      <c r="E1084">
        <v>32.1</v>
      </c>
      <c r="I1084" s="16"/>
      <c r="K1084" s="16"/>
      <c r="L1084">
        <v>37.700000000000003</v>
      </c>
      <c r="N1084">
        <v>0</v>
      </c>
      <c r="O1084">
        <v>37.5</v>
      </c>
      <c r="P1084">
        <v>200</v>
      </c>
      <c r="Q1084">
        <v>37.799999999999997</v>
      </c>
      <c r="R1084" s="16">
        <v>13100</v>
      </c>
      <c r="T1084" s="16"/>
    </row>
    <row r="1085" spans="1:20">
      <c r="A1085" t="s">
        <v>1493</v>
      </c>
      <c r="C1085">
        <v>13.8</v>
      </c>
      <c r="D1085">
        <v>9.9</v>
      </c>
      <c r="E1085">
        <v>6</v>
      </c>
      <c r="G1085" s="16"/>
      <c r="I1085" s="16"/>
      <c r="K1085" s="16"/>
      <c r="L1085">
        <v>9.9</v>
      </c>
      <c r="N1085">
        <v>0</v>
      </c>
      <c r="P1085" s="16"/>
      <c r="R1085" s="16"/>
      <c r="T1085" s="16"/>
    </row>
    <row r="1086" spans="1:20">
      <c r="A1086" t="s">
        <v>809</v>
      </c>
      <c r="C1086">
        <v>2.5</v>
      </c>
      <c r="D1086">
        <v>2.2999999999999998</v>
      </c>
      <c r="E1086">
        <v>2.1</v>
      </c>
      <c r="H1086">
        <v>2.1</v>
      </c>
      <c r="I1086" s="16">
        <v>7000</v>
      </c>
      <c r="J1086">
        <v>2.2000000000000002</v>
      </c>
      <c r="K1086" s="16">
        <v>1000</v>
      </c>
      <c r="L1086">
        <v>2.2999999999999998</v>
      </c>
      <c r="N1086">
        <v>0</v>
      </c>
      <c r="O1086">
        <v>2.4</v>
      </c>
      <c r="P1086" s="16">
        <v>10000</v>
      </c>
      <c r="Q1086">
        <v>2.5</v>
      </c>
      <c r="R1086" s="16">
        <v>16600</v>
      </c>
      <c r="T1086" s="16"/>
    </row>
    <row r="1087" spans="1:20">
      <c r="A1087" t="s">
        <v>1378</v>
      </c>
      <c r="C1087">
        <v>14.7</v>
      </c>
      <c r="D1087">
        <v>10.5</v>
      </c>
      <c r="E1087">
        <v>6.3</v>
      </c>
      <c r="I1087" s="16"/>
      <c r="K1087" s="16"/>
      <c r="L1087">
        <v>10.5</v>
      </c>
      <c r="N1087">
        <v>0</v>
      </c>
      <c r="P1087" s="16"/>
    </row>
    <row r="1088" spans="1:20">
      <c r="A1088" t="s">
        <v>1531</v>
      </c>
      <c r="C1088">
        <v>11.6</v>
      </c>
      <c r="D1088">
        <v>10.1</v>
      </c>
      <c r="E1088">
        <v>8.6</v>
      </c>
      <c r="I1088" s="16"/>
      <c r="K1088" s="16"/>
      <c r="L1088">
        <v>10.1</v>
      </c>
      <c r="N1088">
        <v>0</v>
      </c>
      <c r="P1088" s="16"/>
      <c r="R1088" s="16"/>
      <c r="T1088" s="16"/>
    </row>
    <row r="1089" spans="1:20">
      <c r="A1089" t="s">
        <v>1567</v>
      </c>
      <c r="C1089">
        <v>24.2</v>
      </c>
      <c r="D1089">
        <v>21.1</v>
      </c>
      <c r="E1089">
        <v>18</v>
      </c>
      <c r="L1089">
        <v>21.1</v>
      </c>
      <c r="N1089">
        <v>0</v>
      </c>
      <c r="R1089" s="16"/>
    </row>
    <row r="1090" spans="1:20">
      <c r="A1090" t="s">
        <v>854</v>
      </c>
      <c r="C1090">
        <v>1.7</v>
      </c>
      <c r="D1090">
        <v>1.5</v>
      </c>
      <c r="E1090">
        <v>1.3</v>
      </c>
      <c r="J1090">
        <v>1.3</v>
      </c>
      <c r="K1090" s="16">
        <v>18300</v>
      </c>
      <c r="L1090">
        <v>1.5</v>
      </c>
      <c r="N1090">
        <v>0</v>
      </c>
      <c r="O1090">
        <v>1.5</v>
      </c>
      <c r="P1090" s="16">
        <v>16800</v>
      </c>
      <c r="Q1090">
        <v>1.6</v>
      </c>
      <c r="R1090" s="16">
        <v>3800</v>
      </c>
      <c r="S1090">
        <v>1.7</v>
      </c>
      <c r="T1090" s="16">
        <v>3800</v>
      </c>
    </row>
    <row r="1091" spans="1:20">
      <c r="A1091" t="s">
        <v>1044</v>
      </c>
      <c r="C1091">
        <v>13.4</v>
      </c>
      <c r="D1091">
        <v>9.6</v>
      </c>
      <c r="E1091">
        <v>5.8</v>
      </c>
      <c r="K1091" s="16"/>
      <c r="L1091">
        <v>9.6</v>
      </c>
      <c r="N1091">
        <v>0</v>
      </c>
      <c r="R1091" s="16"/>
      <c r="T1091" s="16"/>
    </row>
    <row r="1092" spans="1:20">
      <c r="A1092" t="s">
        <v>151</v>
      </c>
      <c r="C1092">
        <v>4.7</v>
      </c>
      <c r="D1092">
        <v>4.0999999999999996</v>
      </c>
      <c r="E1092">
        <v>3.5</v>
      </c>
      <c r="F1092">
        <v>3.7</v>
      </c>
      <c r="G1092">
        <v>500</v>
      </c>
      <c r="H1092">
        <v>3.8</v>
      </c>
      <c r="I1092">
        <v>700</v>
      </c>
      <c r="J1092">
        <v>3.9</v>
      </c>
      <c r="K1092" s="16">
        <v>2000</v>
      </c>
      <c r="L1092">
        <v>4.0999999999999996</v>
      </c>
      <c r="N1092">
        <v>0</v>
      </c>
      <c r="O1092">
        <v>4.7</v>
      </c>
      <c r="P1092" s="16">
        <v>800</v>
      </c>
      <c r="R1092" s="16"/>
    </row>
    <row r="1093" spans="1:20">
      <c r="A1093" t="s">
        <v>892</v>
      </c>
      <c r="C1093">
        <v>11.2</v>
      </c>
      <c r="D1093">
        <v>9.8000000000000007</v>
      </c>
      <c r="E1093">
        <v>8.4</v>
      </c>
      <c r="F1093">
        <v>8.5</v>
      </c>
      <c r="G1093" s="16">
        <v>3800</v>
      </c>
      <c r="H1093">
        <v>8.8000000000000007</v>
      </c>
      <c r="I1093">
        <v>100</v>
      </c>
      <c r="J1093">
        <v>9.1999999999999993</v>
      </c>
      <c r="K1093">
        <v>100</v>
      </c>
      <c r="L1093">
        <v>9.8000000000000007</v>
      </c>
      <c r="N1093">
        <v>0</v>
      </c>
      <c r="O1093">
        <v>9.9</v>
      </c>
      <c r="P1093">
        <v>100</v>
      </c>
      <c r="Q1093">
        <v>10</v>
      </c>
      <c r="R1093">
        <v>100</v>
      </c>
      <c r="S1093">
        <v>11.1</v>
      </c>
      <c r="T1093" s="16">
        <v>1000</v>
      </c>
    </row>
    <row r="1094" spans="1:20">
      <c r="A1094" t="s">
        <v>1045</v>
      </c>
      <c r="C1094">
        <v>19.399999999999999</v>
      </c>
      <c r="D1094">
        <v>13.9</v>
      </c>
      <c r="E1094">
        <v>8.4</v>
      </c>
      <c r="I1094" s="16"/>
      <c r="K1094" s="16"/>
      <c r="L1094">
        <v>13.9</v>
      </c>
      <c r="N1094">
        <v>0</v>
      </c>
      <c r="O1094">
        <v>18.8</v>
      </c>
      <c r="P1094" s="16">
        <v>1900</v>
      </c>
    </row>
    <row r="1095" spans="1:20">
      <c r="A1095" t="s">
        <v>1046</v>
      </c>
      <c r="C1095">
        <v>2.9</v>
      </c>
      <c r="D1095">
        <v>2.6</v>
      </c>
      <c r="E1095">
        <v>2.2999999999999998</v>
      </c>
      <c r="I1095" s="16"/>
      <c r="L1095">
        <v>2.6</v>
      </c>
      <c r="N1095">
        <v>0</v>
      </c>
      <c r="P1095" s="16"/>
      <c r="R1095" s="16"/>
      <c r="T1095" s="16"/>
    </row>
    <row r="1096" spans="1:20">
      <c r="A1096" t="s">
        <v>1355</v>
      </c>
      <c r="C1096">
        <v>21.9</v>
      </c>
      <c r="D1096">
        <v>15.7</v>
      </c>
      <c r="E1096">
        <v>9.5</v>
      </c>
      <c r="I1096" s="16"/>
      <c r="K1096" s="16"/>
      <c r="L1096">
        <v>15.7</v>
      </c>
      <c r="N1096">
        <v>0</v>
      </c>
      <c r="R1096" s="16"/>
      <c r="T1096" s="16"/>
    </row>
    <row r="1097" spans="1:20">
      <c r="A1097" t="s">
        <v>1494</v>
      </c>
      <c r="C1097">
        <v>16.3</v>
      </c>
      <c r="D1097">
        <v>14.2</v>
      </c>
      <c r="E1097">
        <v>12.1</v>
      </c>
      <c r="H1097">
        <v>12.6</v>
      </c>
      <c r="I1097" s="16">
        <v>200</v>
      </c>
      <c r="J1097">
        <v>13</v>
      </c>
      <c r="K1097" s="16">
        <v>500</v>
      </c>
      <c r="L1097">
        <v>14.2</v>
      </c>
      <c r="N1097">
        <v>0</v>
      </c>
      <c r="O1097">
        <v>15</v>
      </c>
      <c r="P1097" s="16">
        <v>100</v>
      </c>
      <c r="Q1097">
        <v>15.5</v>
      </c>
      <c r="R1097" s="16">
        <v>100</v>
      </c>
      <c r="S1097">
        <v>16.3</v>
      </c>
      <c r="T1097" s="16">
        <v>200</v>
      </c>
    </row>
    <row r="1098" spans="1:20">
      <c r="A1098" t="s">
        <v>1155</v>
      </c>
      <c r="C1098">
        <v>4.7</v>
      </c>
      <c r="D1098">
        <v>4.0999999999999996</v>
      </c>
      <c r="E1098">
        <v>3.5</v>
      </c>
      <c r="I1098" s="16"/>
      <c r="J1098">
        <v>4</v>
      </c>
      <c r="K1098" s="16">
        <v>2000</v>
      </c>
      <c r="L1098">
        <v>4.0999999999999996</v>
      </c>
      <c r="N1098">
        <v>0</v>
      </c>
      <c r="P1098" s="16"/>
    </row>
    <row r="1099" spans="1:20">
      <c r="A1099" t="s">
        <v>1341</v>
      </c>
      <c r="C1099">
        <v>11</v>
      </c>
      <c r="D1099">
        <v>9.6</v>
      </c>
      <c r="E1099">
        <v>8.1999999999999993</v>
      </c>
      <c r="J1099">
        <v>9.1</v>
      </c>
      <c r="K1099" s="16">
        <v>5800</v>
      </c>
      <c r="L1099">
        <v>9.6</v>
      </c>
      <c r="N1099">
        <v>0</v>
      </c>
      <c r="O1099">
        <v>10</v>
      </c>
      <c r="P1099" s="16">
        <v>2500</v>
      </c>
      <c r="Q1099">
        <v>10.8</v>
      </c>
      <c r="R1099" s="16">
        <v>2000</v>
      </c>
    </row>
    <row r="1100" spans="1:20">
      <c r="A1100" t="s">
        <v>1300</v>
      </c>
      <c r="C1100">
        <v>3.3</v>
      </c>
      <c r="D1100">
        <v>2.9</v>
      </c>
      <c r="E1100">
        <v>2.5</v>
      </c>
      <c r="H1100">
        <v>2.5</v>
      </c>
      <c r="I1100" s="16">
        <v>5000</v>
      </c>
      <c r="J1100">
        <v>2.9</v>
      </c>
      <c r="K1100" s="16">
        <v>100</v>
      </c>
      <c r="L1100">
        <v>2.9</v>
      </c>
      <c r="N1100">
        <v>0</v>
      </c>
      <c r="O1100">
        <v>3.3</v>
      </c>
      <c r="P1100" s="16">
        <v>100</v>
      </c>
    </row>
    <row r="1101" spans="1:20">
      <c r="A1101" t="s">
        <v>1356</v>
      </c>
      <c r="C1101">
        <v>7.9</v>
      </c>
      <c r="D1101">
        <v>6.9</v>
      </c>
      <c r="E1101">
        <v>5.9</v>
      </c>
      <c r="G1101" s="16"/>
      <c r="J1101">
        <v>6.9</v>
      </c>
      <c r="K1101">
        <v>100</v>
      </c>
      <c r="L1101">
        <v>6.9</v>
      </c>
      <c r="N1101">
        <v>0</v>
      </c>
      <c r="P1101" s="16"/>
      <c r="T1101" s="16"/>
    </row>
    <row r="1102" spans="1:20">
      <c r="A1102" t="s">
        <v>382</v>
      </c>
      <c r="C1102">
        <v>6.9</v>
      </c>
      <c r="D1102">
        <v>6.3</v>
      </c>
      <c r="E1102">
        <v>5.7</v>
      </c>
      <c r="F1102">
        <v>5.8</v>
      </c>
      <c r="G1102" s="16">
        <v>10200</v>
      </c>
      <c r="H1102">
        <v>6</v>
      </c>
      <c r="I1102" s="16">
        <v>2100</v>
      </c>
      <c r="J1102">
        <v>6.1</v>
      </c>
      <c r="K1102" s="16">
        <v>1400</v>
      </c>
      <c r="L1102">
        <v>6.3</v>
      </c>
      <c r="N1102">
        <v>0</v>
      </c>
      <c r="O1102">
        <v>6.2</v>
      </c>
      <c r="P1102" s="16">
        <v>1000</v>
      </c>
      <c r="Q1102">
        <v>6.3</v>
      </c>
      <c r="R1102" s="16">
        <v>6300</v>
      </c>
      <c r="S1102">
        <v>6.4</v>
      </c>
      <c r="T1102" s="16">
        <v>6300</v>
      </c>
    </row>
    <row r="1103" spans="1:20">
      <c r="A1103" t="s">
        <v>1048</v>
      </c>
      <c r="C1103">
        <v>12.1</v>
      </c>
      <c r="D1103">
        <v>11</v>
      </c>
      <c r="E1103">
        <v>9.9</v>
      </c>
      <c r="I1103" s="16"/>
      <c r="K1103" s="16"/>
      <c r="L1103">
        <v>11</v>
      </c>
      <c r="N1103">
        <v>0</v>
      </c>
    </row>
    <row r="1104" spans="1:20">
      <c r="A1104" t="s">
        <v>1215</v>
      </c>
      <c r="C1104">
        <v>32.200000000000003</v>
      </c>
      <c r="D1104">
        <v>28</v>
      </c>
      <c r="E1104">
        <v>23.8</v>
      </c>
      <c r="F1104">
        <v>28</v>
      </c>
      <c r="G1104" s="16">
        <v>1400</v>
      </c>
      <c r="H1104">
        <v>28.1</v>
      </c>
      <c r="I1104">
        <v>100</v>
      </c>
      <c r="J1104">
        <v>28.5</v>
      </c>
      <c r="K1104" s="16">
        <v>1500</v>
      </c>
      <c r="L1104">
        <v>28</v>
      </c>
      <c r="N1104">
        <v>0</v>
      </c>
      <c r="O1104">
        <v>31.4</v>
      </c>
      <c r="P1104" s="16">
        <v>1400</v>
      </c>
      <c r="Q1104">
        <v>32.200000000000003</v>
      </c>
      <c r="R1104" s="16">
        <v>200</v>
      </c>
      <c r="T1104" s="16"/>
    </row>
    <row r="1105" spans="1:20">
      <c r="A1105" t="s">
        <v>1706</v>
      </c>
      <c r="C1105">
        <v>14</v>
      </c>
      <c r="D1105">
        <v>10</v>
      </c>
      <c r="E1105">
        <v>6</v>
      </c>
      <c r="K1105" s="16"/>
      <c r="L1105">
        <v>10</v>
      </c>
      <c r="N1105">
        <v>0</v>
      </c>
      <c r="R1105" s="16"/>
    </row>
    <row r="1106" spans="1:20">
      <c r="A1106" t="s">
        <v>1443</v>
      </c>
      <c r="C1106">
        <v>7.8</v>
      </c>
      <c r="D1106">
        <v>6.8</v>
      </c>
      <c r="E1106">
        <v>5.8</v>
      </c>
      <c r="H1106">
        <v>5.8</v>
      </c>
      <c r="I1106" s="16">
        <v>1000</v>
      </c>
      <c r="J1106">
        <v>6.5</v>
      </c>
      <c r="K1106" s="16">
        <v>300</v>
      </c>
      <c r="L1106">
        <v>6.8</v>
      </c>
      <c r="N1106">
        <v>0</v>
      </c>
      <c r="O1106">
        <v>7.8</v>
      </c>
      <c r="P1106">
        <v>300</v>
      </c>
    </row>
    <row r="1107" spans="1:20">
      <c r="A1107" t="s">
        <v>384</v>
      </c>
      <c r="C1107">
        <v>15.4</v>
      </c>
      <c r="D1107">
        <v>14</v>
      </c>
      <c r="E1107">
        <v>12.6</v>
      </c>
      <c r="F1107">
        <v>12.6</v>
      </c>
      <c r="G1107" s="16">
        <v>3000</v>
      </c>
      <c r="H1107">
        <v>12.7</v>
      </c>
      <c r="I1107" s="16">
        <v>3000</v>
      </c>
      <c r="J1107">
        <v>13.5</v>
      </c>
      <c r="K1107">
        <v>200</v>
      </c>
      <c r="L1107">
        <v>14</v>
      </c>
      <c r="N1107">
        <v>0</v>
      </c>
      <c r="O1107">
        <v>15.4</v>
      </c>
      <c r="P1107" s="16">
        <v>400</v>
      </c>
      <c r="R1107" s="16"/>
      <c r="T1107" s="16"/>
    </row>
    <row r="1108" spans="1:20">
      <c r="A1108" t="s">
        <v>1049</v>
      </c>
      <c r="C1108">
        <v>10.3</v>
      </c>
      <c r="D1108">
        <v>9</v>
      </c>
      <c r="E1108">
        <v>7.7</v>
      </c>
      <c r="L1108">
        <v>9</v>
      </c>
      <c r="N1108">
        <v>0</v>
      </c>
    </row>
    <row r="1109" spans="1:20">
      <c r="A1109" t="s">
        <v>1050</v>
      </c>
      <c r="C1109">
        <v>7</v>
      </c>
      <c r="D1109">
        <v>6.1</v>
      </c>
      <c r="E1109">
        <v>5.2</v>
      </c>
      <c r="H1109">
        <v>5.6</v>
      </c>
      <c r="I1109" s="16">
        <v>5000</v>
      </c>
      <c r="J1109">
        <v>5.8</v>
      </c>
      <c r="K1109" s="16">
        <v>1000</v>
      </c>
      <c r="L1109">
        <v>6.1</v>
      </c>
      <c r="N1109">
        <v>0</v>
      </c>
      <c r="P1109" s="16"/>
      <c r="R1109" s="16"/>
      <c r="T1109" s="16"/>
    </row>
    <row r="1110" spans="1:20">
      <c r="A1110" t="s">
        <v>873</v>
      </c>
      <c r="C1110">
        <v>16.600000000000001</v>
      </c>
      <c r="D1110">
        <v>15.1</v>
      </c>
      <c r="E1110">
        <v>13.6</v>
      </c>
      <c r="I1110" s="16"/>
      <c r="J1110">
        <v>16.600000000000001</v>
      </c>
      <c r="K1110">
        <v>500</v>
      </c>
      <c r="L1110">
        <v>15.1</v>
      </c>
      <c r="N1110">
        <v>0</v>
      </c>
      <c r="P1110" s="16"/>
      <c r="R1110" s="16"/>
    </row>
    <row r="1111" spans="1:20">
      <c r="A1111" t="s">
        <v>1496</v>
      </c>
      <c r="C1111">
        <v>6.3</v>
      </c>
      <c r="D1111">
        <v>4.5</v>
      </c>
      <c r="E1111">
        <v>2.7</v>
      </c>
      <c r="K1111" s="16"/>
      <c r="L1111">
        <v>4.5</v>
      </c>
      <c r="N1111">
        <v>0</v>
      </c>
      <c r="O1111">
        <v>4.5</v>
      </c>
      <c r="P1111" s="16">
        <v>100</v>
      </c>
      <c r="Q1111">
        <v>4.5999999999999996</v>
      </c>
      <c r="R1111">
        <v>200</v>
      </c>
      <c r="S1111">
        <v>4.8</v>
      </c>
      <c r="T1111">
        <v>300</v>
      </c>
    </row>
    <row r="1112" spans="1:20">
      <c r="A1112" t="s">
        <v>902</v>
      </c>
      <c r="C1112">
        <v>25.8</v>
      </c>
      <c r="D1112">
        <v>22.5</v>
      </c>
      <c r="E1112">
        <v>19.2</v>
      </c>
      <c r="F1112">
        <v>20</v>
      </c>
      <c r="G1112" s="16">
        <v>1000</v>
      </c>
      <c r="H1112">
        <v>20.2</v>
      </c>
      <c r="I1112" s="16">
        <v>600</v>
      </c>
      <c r="J1112">
        <v>20.5</v>
      </c>
      <c r="K1112" s="16">
        <v>400</v>
      </c>
      <c r="L1112">
        <v>22.5</v>
      </c>
      <c r="N1112">
        <v>0</v>
      </c>
      <c r="O1112">
        <v>25</v>
      </c>
      <c r="P1112" s="16">
        <v>1000</v>
      </c>
      <c r="R1112" s="16"/>
    </row>
    <row r="1113" spans="1:20">
      <c r="A1113" t="s">
        <v>900</v>
      </c>
      <c r="C1113">
        <v>39.1</v>
      </c>
      <c r="D1113">
        <v>34</v>
      </c>
      <c r="E1113">
        <v>28.9</v>
      </c>
      <c r="H1113">
        <v>30</v>
      </c>
      <c r="I1113">
        <v>200</v>
      </c>
      <c r="J1113">
        <v>34</v>
      </c>
      <c r="K1113" s="16">
        <v>300</v>
      </c>
      <c r="L1113">
        <v>34</v>
      </c>
      <c r="N1113">
        <v>0</v>
      </c>
    </row>
    <row r="1114" spans="1:20">
      <c r="A1114" t="s">
        <v>1051</v>
      </c>
      <c r="C1114">
        <v>32.5</v>
      </c>
      <c r="D1114">
        <v>28.3</v>
      </c>
      <c r="E1114">
        <v>24.1</v>
      </c>
      <c r="H1114">
        <v>24.1</v>
      </c>
      <c r="I1114">
        <v>100</v>
      </c>
      <c r="J1114">
        <v>27</v>
      </c>
      <c r="K1114" s="16">
        <v>5000</v>
      </c>
      <c r="L1114">
        <v>28.3</v>
      </c>
      <c r="N1114">
        <v>0</v>
      </c>
      <c r="O1114">
        <v>29</v>
      </c>
      <c r="P1114" s="16">
        <v>100</v>
      </c>
      <c r="Q1114">
        <v>30.4</v>
      </c>
      <c r="R1114" s="16">
        <v>200</v>
      </c>
      <c r="S1114">
        <v>31.2</v>
      </c>
      <c r="T1114" s="16">
        <v>300</v>
      </c>
    </row>
    <row r="1115" spans="1:20">
      <c r="A1115" t="s">
        <v>388</v>
      </c>
      <c r="C1115">
        <v>11.1</v>
      </c>
      <c r="D1115">
        <v>10.1</v>
      </c>
      <c r="E1115">
        <v>9.1</v>
      </c>
      <c r="G1115" s="16"/>
      <c r="I1115" s="16"/>
      <c r="K1115" s="16"/>
      <c r="L1115">
        <v>10.1</v>
      </c>
      <c r="N1115">
        <v>0</v>
      </c>
      <c r="O1115">
        <v>10</v>
      </c>
      <c r="P1115" s="16">
        <v>900</v>
      </c>
      <c r="Q1115">
        <v>10.1</v>
      </c>
      <c r="R1115" s="16">
        <v>1000</v>
      </c>
    </row>
    <row r="1116" spans="1:20">
      <c r="A1116" t="s">
        <v>390</v>
      </c>
      <c r="C1116">
        <v>40</v>
      </c>
      <c r="D1116">
        <v>36.4</v>
      </c>
      <c r="E1116">
        <v>32.799999999999997</v>
      </c>
      <c r="L1116">
        <v>36.4</v>
      </c>
      <c r="N1116">
        <v>0</v>
      </c>
      <c r="O1116">
        <v>35.4</v>
      </c>
      <c r="P1116">
        <v>300</v>
      </c>
      <c r="Q1116">
        <v>36.4</v>
      </c>
      <c r="R1116" s="16">
        <v>700</v>
      </c>
      <c r="S1116">
        <v>36.9</v>
      </c>
      <c r="T1116" s="16">
        <v>5000</v>
      </c>
    </row>
    <row r="1117" spans="1:20">
      <c r="A1117" t="s">
        <v>1568</v>
      </c>
      <c r="C1117">
        <v>60.9</v>
      </c>
      <c r="D1117">
        <v>53</v>
      </c>
      <c r="E1117">
        <v>45.1</v>
      </c>
      <c r="F1117">
        <v>50</v>
      </c>
      <c r="G1117" s="16">
        <v>300</v>
      </c>
      <c r="H1117">
        <v>50.5</v>
      </c>
      <c r="I1117" s="16">
        <v>300</v>
      </c>
      <c r="J1117">
        <v>51.5</v>
      </c>
      <c r="K1117">
        <v>100</v>
      </c>
      <c r="L1117">
        <v>53</v>
      </c>
      <c r="N1117">
        <v>0</v>
      </c>
      <c r="O1117">
        <v>53.5</v>
      </c>
      <c r="P1117">
        <v>600</v>
      </c>
      <c r="Q1117">
        <v>54</v>
      </c>
      <c r="R1117">
        <v>600</v>
      </c>
      <c r="S1117">
        <v>60.5</v>
      </c>
      <c r="T1117">
        <v>100</v>
      </c>
    </row>
    <row r="1118" spans="1:20">
      <c r="A1118" t="s">
        <v>1395</v>
      </c>
      <c r="C1118">
        <v>16.100000000000001</v>
      </c>
      <c r="D1118">
        <v>14</v>
      </c>
      <c r="E1118">
        <v>11.9</v>
      </c>
      <c r="G1118" s="16"/>
      <c r="I1118" s="16"/>
      <c r="K1118" s="16"/>
      <c r="L1118">
        <v>14</v>
      </c>
      <c r="N1118">
        <v>0</v>
      </c>
      <c r="O1118">
        <v>14.5</v>
      </c>
      <c r="P1118" s="16">
        <v>100</v>
      </c>
      <c r="R1118" s="16"/>
      <c r="T1118" s="16"/>
    </row>
    <row r="1119" spans="1:20">
      <c r="A1119" t="s">
        <v>1052</v>
      </c>
      <c r="C1119">
        <v>14.5</v>
      </c>
      <c r="D1119">
        <v>10.4</v>
      </c>
      <c r="E1119">
        <v>6.3</v>
      </c>
      <c r="G1119" s="16"/>
      <c r="I1119" s="16"/>
      <c r="L1119">
        <v>10.4</v>
      </c>
      <c r="N1119">
        <v>0</v>
      </c>
      <c r="P1119" s="16"/>
      <c r="R1119" s="16"/>
    </row>
    <row r="1120" spans="1:20">
      <c r="A1120" t="s">
        <v>889</v>
      </c>
      <c r="C1120">
        <v>9.5</v>
      </c>
      <c r="D1120">
        <v>8.3000000000000007</v>
      </c>
      <c r="E1120">
        <v>7.1</v>
      </c>
      <c r="H1120">
        <v>7.5</v>
      </c>
      <c r="I1120" s="16">
        <v>1000</v>
      </c>
      <c r="J1120">
        <v>8</v>
      </c>
      <c r="K1120" s="16">
        <v>1000</v>
      </c>
      <c r="L1120">
        <v>8.3000000000000007</v>
      </c>
      <c r="N1120">
        <v>0</v>
      </c>
      <c r="O1120">
        <v>9.5</v>
      </c>
      <c r="P1120" s="16">
        <v>300</v>
      </c>
      <c r="R1120" s="16"/>
    </row>
    <row r="1121" spans="1:20">
      <c r="A1121" t="s">
        <v>1171</v>
      </c>
      <c r="C1121">
        <v>14</v>
      </c>
      <c r="D1121">
        <v>10</v>
      </c>
      <c r="E1121">
        <v>6</v>
      </c>
      <c r="K1121" s="16"/>
      <c r="L1121">
        <v>10</v>
      </c>
      <c r="N1121">
        <v>0</v>
      </c>
      <c r="P1121" s="16"/>
      <c r="R1121" s="16"/>
    </row>
    <row r="1122" spans="1:20">
      <c r="A1122" t="s">
        <v>1053</v>
      </c>
      <c r="C1122">
        <v>8.9</v>
      </c>
      <c r="D1122">
        <v>7.8</v>
      </c>
      <c r="E1122">
        <v>6.7</v>
      </c>
      <c r="J1122">
        <v>6.7</v>
      </c>
      <c r="K1122">
        <v>100</v>
      </c>
      <c r="L1122">
        <v>7.8</v>
      </c>
      <c r="N1122">
        <v>0</v>
      </c>
      <c r="O1122">
        <v>8.5</v>
      </c>
      <c r="P1122" s="16">
        <v>1000</v>
      </c>
      <c r="Q1122">
        <v>8.6</v>
      </c>
      <c r="R1122" s="16">
        <v>15000</v>
      </c>
      <c r="S1122">
        <v>8.8000000000000007</v>
      </c>
      <c r="T1122" s="16">
        <v>1700</v>
      </c>
    </row>
    <row r="1123" spans="1:20">
      <c r="A1123" t="s">
        <v>1054</v>
      </c>
      <c r="C1123">
        <v>16.399999999999999</v>
      </c>
      <c r="D1123">
        <v>14.3</v>
      </c>
      <c r="E1123">
        <v>12.2</v>
      </c>
      <c r="K1123" s="16"/>
      <c r="L1123">
        <v>14.3</v>
      </c>
      <c r="N1123">
        <v>0</v>
      </c>
      <c r="P1123" s="16"/>
    </row>
    <row r="1124" spans="1:20">
      <c r="A1124" t="s">
        <v>1055</v>
      </c>
      <c r="C1124">
        <v>0.3</v>
      </c>
      <c r="D1124">
        <v>0.3</v>
      </c>
      <c r="E1124">
        <v>0.3</v>
      </c>
      <c r="G1124" s="16"/>
      <c r="I1124" s="16"/>
      <c r="T1124" s="16"/>
    </row>
    <row r="1125" spans="1:20">
      <c r="A1125" t="s">
        <v>1056</v>
      </c>
      <c r="C1125">
        <v>21.1</v>
      </c>
      <c r="D1125">
        <v>15.1</v>
      </c>
      <c r="E1125">
        <v>9.1</v>
      </c>
      <c r="I1125" s="16"/>
      <c r="K1125" s="16"/>
      <c r="L1125">
        <v>15.1</v>
      </c>
      <c r="N1125">
        <v>0</v>
      </c>
      <c r="P1125" s="16"/>
      <c r="R1125" s="16"/>
      <c r="T1125" s="16"/>
    </row>
    <row r="1126" spans="1:20">
      <c r="A1126" t="s">
        <v>391</v>
      </c>
      <c r="C1126">
        <v>31</v>
      </c>
      <c r="D1126">
        <v>27</v>
      </c>
      <c r="E1126">
        <v>23</v>
      </c>
      <c r="K1126" s="16"/>
      <c r="L1126">
        <v>27</v>
      </c>
      <c r="N1126">
        <v>0</v>
      </c>
    </row>
    <row r="1127" spans="1:20">
      <c r="A1127" t="s">
        <v>1057</v>
      </c>
      <c r="C1127">
        <v>12.7</v>
      </c>
      <c r="D1127">
        <v>11.1</v>
      </c>
      <c r="E1127">
        <v>9.5</v>
      </c>
      <c r="L1127">
        <v>11.1</v>
      </c>
      <c r="N1127">
        <v>0</v>
      </c>
      <c r="P1127" s="16"/>
      <c r="R1127" s="16"/>
    </row>
    <row r="1128" spans="1:20">
      <c r="A1128" t="s">
        <v>1707</v>
      </c>
      <c r="C1128">
        <v>9.8000000000000007</v>
      </c>
      <c r="D1128">
        <v>8.6</v>
      </c>
      <c r="E1128">
        <v>7.4</v>
      </c>
      <c r="F1128">
        <v>7.4</v>
      </c>
      <c r="G1128">
        <v>200</v>
      </c>
      <c r="H1128">
        <v>7.5</v>
      </c>
      <c r="I1128" s="16">
        <v>6100</v>
      </c>
      <c r="J1128">
        <v>8.6</v>
      </c>
      <c r="K1128">
        <v>100</v>
      </c>
      <c r="L1128">
        <v>8.6</v>
      </c>
      <c r="N1128">
        <v>0</v>
      </c>
      <c r="P1128" s="16"/>
      <c r="R1128" s="16"/>
      <c r="T1128" s="16"/>
    </row>
    <row r="1129" spans="1:20">
      <c r="A1129" t="s">
        <v>1301</v>
      </c>
      <c r="C1129">
        <v>14.7</v>
      </c>
      <c r="D1129">
        <v>10.5</v>
      </c>
      <c r="E1129">
        <v>6.3</v>
      </c>
      <c r="G1129" s="16"/>
      <c r="L1129">
        <v>10.5</v>
      </c>
      <c r="N1129">
        <v>0</v>
      </c>
      <c r="P1129" s="16"/>
      <c r="R1129" s="16"/>
      <c r="T1129" s="16"/>
    </row>
    <row r="1130" spans="1:20">
      <c r="A1130" t="s">
        <v>1302</v>
      </c>
      <c r="C1130">
        <v>36.4</v>
      </c>
      <c r="D1130">
        <v>31.7</v>
      </c>
      <c r="E1130">
        <v>27</v>
      </c>
      <c r="G1130" s="16"/>
      <c r="K1130" s="16"/>
      <c r="L1130">
        <v>31.7</v>
      </c>
      <c r="N1130">
        <v>0</v>
      </c>
      <c r="O1130">
        <v>27</v>
      </c>
      <c r="P1130" s="16">
        <v>1000</v>
      </c>
      <c r="Q1130">
        <v>31.7</v>
      </c>
      <c r="R1130">
        <v>200</v>
      </c>
      <c r="S1130">
        <v>35</v>
      </c>
      <c r="T1130" s="16">
        <v>100</v>
      </c>
    </row>
    <row r="1131" spans="1:20">
      <c r="A1131" t="s">
        <v>1227</v>
      </c>
      <c r="C1131">
        <v>54.2</v>
      </c>
      <c r="D1131">
        <v>47.2</v>
      </c>
      <c r="E1131">
        <v>40.200000000000003</v>
      </c>
      <c r="J1131">
        <v>40.200000000000003</v>
      </c>
      <c r="K1131" s="16">
        <v>1000</v>
      </c>
      <c r="L1131">
        <v>47.2</v>
      </c>
      <c r="N1131">
        <v>0</v>
      </c>
      <c r="O1131">
        <v>50</v>
      </c>
      <c r="P1131" s="16">
        <v>100</v>
      </c>
      <c r="R1131" s="16"/>
      <c r="T1131" s="16"/>
    </row>
    <row r="1132" spans="1:20">
      <c r="A1132" t="s">
        <v>1058</v>
      </c>
      <c r="C1132">
        <v>12.8</v>
      </c>
      <c r="D1132">
        <v>11.2</v>
      </c>
      <c r="E1132">
        <v>9.6</v>
      </c>
      <c r="G1132" s="16"/>
      <c r="I1132" s="16"/>
      <c r="K1132" s="16"/>
      <c r="L1132">
        <v>11.2</v>
      </c>
      <c r="N1132">
        <v>0</v>
      </c>
      <c r="O1132">
        <v>12.8</v>
      </c>
      <c r="P1132" s="16">
        <v>100</v>
      </c>
      <c r="R1132" s="16"/>
      <c r="T1132" s="16"/>
    </row>
    <row r="1133" spans="1:20">
      <c r="A1133" t="s">
        <v>1059</v>
      </c>
      <c r="C1133">
        <v>0.4</v>
      </c>
      <c r="D1133">
        <v>0.4</v>
      </c>
      <c r="E1133">
        <v>0.4</v>
      </c>
      <c r="K1133" s="16"/>
      <c r="R1133" s="16"/>
      <c r="T1133" s="16"/>
    </row>
    <row r="1134" spans="1:20">
      <c r="A1134" t="s">
        <v>1303</v>
      </c>
      <c r="C1134">
        <v>7.2</v>
      </c>
      <c r="D1134">
        <v>5.2</v>
      </c>
      <c r="E1134">
        <v>3.2</v>
      </c>
      <c r="I1134" s="16"/>
      <c r="K1134" s="16"/>
      <c r="L1134">
        <v>5.2</v>
      </c>
      <c r="N1134">
        <v>0</v>
      </c>
      <c r="P1134" s="16"/>
      <c r="R1134" s="16"/>
      <c r="T1134" s="16"/>
    </row>
    <row r="1135" spans="1:20">
      <c r="A1135" t="s">
        <v>1569</v>
      </c>
      <c r="C1135">
        <v>11.5</v>
      </c>
      <c r="D1135">
        <v>10</v>
      </c>
      <c r="E1135">
        <v>8.5</v>
      </c>
      <c r="G1135" s="16"/>
      <c r="I1135" s="16"/>
      <c r="L1135">
        <v>10</v>
      </c>
      <c r="N1135">
        <v>0</v>
      </c>
      <c r="P1135" s="16"/>
      <c r="R1135" s="16"/>
      <c r="T1135" s="16"/>
    </row>
    <row r="1136" spans="1:20">
      <c r="A1136" t="s">
        <v>1060</v>
      </c>
      <c r="C1136">
        <v>24.3</v>
      </c>
      <c r="D1136">
        <v>21.2</v>
      </c>
      <c r="E1136">
        <v>18.100000000000001</v>
      </c>
      <c r="G1136" s="16"/>
      <c r="I1136" s="16"/>
      <c r="K1136" s="16"/>
      <c r="L1136">
        <v>21.2</v>
      </c>
      <c r="N1136">
        <v>0</v>
      </c>
      <c r="O1136">
        <v>22.4</v>
      </c>
      <c r="P1136" s="16">
        <v>200</v>
      </c>
      <c r="Q1136">
        <v>23.9</v>
      </c>
      <c r="R1136" s="16">
        <v>100</v>
      </c>
      <c r="S1136">
        <v>24</v>
      </c>
      <c r="T1136" s="16">
        <v>900</v>
      </c>
    </row>
    <row r="1137" spans="1:20">
      <c r="A1137" t="s">
        <v>1304</v>
      </c>
      <c r="C1137">
        <v>8</v>
      </c>
      <c r="D1137">
        <v>7</v>
      </c>
      <c r="E1137">
        <v>6</v>
      </c>
      <c r="G1137" s="16"/>
      <c r="J1137">
        <v>6.5</v>
      </c>
      <c r="K1137">
        <v>500</v>
      </c>
      <c r="L1137">
        <v>7</v>
      </c>
      <c r="N1137">
        <v>0</v>
      </c>
      <c r="P1137" s="16"/>
      <c r="R1137" s="16"/>
      <c r="T1137" s="16"/>
    </row>
    <row r="1138" spans="1:20">
      <c r="A1138" t="s">
        <v>1305</v>
      </c>
      <c r="C1138">
        <v>8.8000000000000007</v>
      </c>
      <c r="D1138">
        <v>6.3</v>
      </c>
      <c r="E1138">
        <v>3.8</v>
      </c>
      <c r="L1138">
        <v>6.3</v>
      </c>
      <c r="N1138">
        <v>0</v>
      </c>
      <c r="P1138" s="16"/>
      <c r="R1138" s="16"/>
      <c r="T1138" s="16"/>
    </row>
    <row r="1139" spans="1:20">
      <c r="A1139" t="s">
        <v>1061</v>
      </c>
      <c r="C1139">
        <v>8.4</v>
      </c>
      <c r="D1139">
        <v>6</v>
      </c>
      <c r="E1139">
        <v>3.6</v>
      </c>
      <c r="L1139">
        <v>6</v>
      </c>
      <c r="N1139">
        <v>0</v>
      </c>
      <c r="P1139" s="16"/>
      <c r="R1139" s="16"/>
      <c r="T1139" s="16"/>
    </row>
    <row r="1140" spans="1:20">
      <c r="A1140" t="s">
        <v>594</v>
      </c>
      <c r="C1140">
        <v>5.6</v>
      </c>
      <c r="D1140">
        <v>5.0999999999999996</v>
      </c>
      <c r="E1140">
        <v>4.5999999999999996</v>
      </c>
      <c r="L1140">
        <v>5.0999999999999996</v>
      </c>
      <c r="N1140">
        <v>0</v>
      </c>
      <c r="O1140">
        <v>5.2</v>
      </c>
      <c r="P1140" s="16">
        <v>5000</v>
      </c>
      <c r="Q1140">
        <v>5.6</v>
      </c>
      <c r="R1140">
        <v>400</v>
      </c>
      <c r="T1140" s="16"/>
    </row>
    <row r="1141" spans="1:20">
      <c r="A1141" t="s">
        <v>395</v>
      </c>
      <c r="C1141">
        <v>5.6</v>
      </c>
      <c r="D1141">
        <v>5.0999999999999996</v>
      </c>
      <c r="E1141">
        <v>4.5999999999999996</v>
      </c>
      <c r="F1141">
        <v>4.5999999999999996</v>
      </c>
      <c r="G1141" s="16">
        <v>2000</v>
      </c>
      <c r="H1141">
        <v>4.8</v>
      </c>
      <c r="I1141">
        <v>100</v>
      </c>
      <c r="J1141">
        <v>4.9000000000000004</v>
      </c>
      <c r="K1141" s="16">
        <v>100</v>
      </c>
      <c r="L1141">
        <v>5.0999999999999996</v>
      </c>
      <c r="N1141">
        <v>0</v>
      </c>
      <c r="O1141">
        <v>5.0999999999999996</v>
      </c>
      <c r="P1141" s="16">
        <v>8000</v>
      </c>
      <c r="Q1141">
        <v>5.2</v>
      </c>
      <c r="R1141" s="16">
        <v>400</v>
      </c>
      <c r="S1141">
        <v>5.3</v>
      </c>
      <c r="T1141" s="16">
        <v>1000</v>
      </c>
    </row>
    <row r="1142" spans="1:20">
      <c r="A1142" t="s">
        <v>158</v>
      </c>
      <c r="C1142">
        <v>49.2</v>
      </c>
      <c r="D1142">
        <v>46</v>
      </c>
      <c r="E1142">
        <v>42.8</v>
      </c>
      <c r="F1142">
        <v>42.8</v>
      </c>
      <c r="G1142" s="16">
        <v>10</v>
      </c>
      <c r="H1142">
        <v>45.9</v>
      </c>
      <c r="I1142" s="16">
        <v>250</v>
      </c>
      <c r="J1142">
        <v>46</v>
      </c>
      <c r="K1142" s="16">
        <v>300</v>
      </c>
      <c r="L1142">
        <v>46</v>
      </c>
      <c r="N1142">
        <v>0</v>
      </c>
      <c r="O1142">
        <v>47.85</v>
      </c>
      <c r="P1142" s="16">
        <v>20</v>
      </c>
      <c r="Q1142">
        <v>47.9</v>
      </c>
      <c r="R1142">
        <v>300</v>
      </c>
      <c r="S1142">
        <v>48</v>
      </c>
      <c r="T1142">
        <v>330</v>
      </c>
    </row>
    <row r="1143" spans="1:20">
      <c r="A1143" t="s">
        <v>1306</v>
      </c>
      <c r="C1143">
        <v>14</v>
      </c>
      <c r="D1143">
        <v>10</v>
      </c>
      <c r="E1143">
        <v>6</v>
      </c>
      <c r="I1143" s="16"/>
      <c r="K1143" s="16"/>
      <c r="L1143">
        <v>10</v>
      </c>
      <c r="N1143">
        <v>0</v>
      </c>
      <c r="P1143" s="16"/>
      <c r="R1143" s="16"/>
    </row>
    <row r="1144" spans="1:20">
      <c r="A1144" t="s">
        <v>1540</v>
      </c>
      <c r="C1144">
        <v>14</v>
      </c>
      <c r="D1144">
        <v>10</v>
      </c>
      <c r="E1144">
        <v>6</v>
      </c>
      <c r="G1144" s="16"/>
      <c r="K1144" s="16"/>
      <c r="L1144">
        <v>10</v>
      </c>
      <c r="N1144">
        <v>0</v>
      </c>
      <c r="P1144" s="16"/>
      <c r="R1144" s="16"/>
      <c r="T1144" s="16"/>
    </row>
    <row r="1145" spans="1:20">
      <c r="A1145" t="s">
        <v>791</v>
      </c>
      <c r="C1145">
        <v>7.2</v>
      </c>
      <c r="D1145">
        <v>6.6</v>
      </c>
      <c r="E1145">
        <v>6</v>
      </c>
      <c r="F1145">
        <v>6</v>
      </c>
      <c r="G1145" s="16">
        <v>100</v>
      </c>
      <c r="H1145">
        <v>6.6</v>
      </c>
      <c r="I1145" s="16">
        <v>1200</v>
      </c>
      <c r="J1145">
        <v>7.2</v>
      </c>
      <c r="K1145" s="16">
        <v>10100</v>
      </c>
      <c r="L1145">
        <v>6.6</v>
      </c>
      <c r="N1145">
        <v>0</v>
      </c>
      <c r="P1145" s="16"/>
      <c r="R1145" s="16"/>
      <c r="T1145" s="16"/>
    </row>
    <row r="1146" spans="1:20">
      <c r="A1146" t="s">
        <v>1357</v>
      </c>
      <c r="C1146">
        <v>14</v>
      </c>
      <c r="D1146">
        <v>10</v>
      </c>
      <c r="E1146">
        <v>6</v>
      </c>
      <c r="G1146" s="16"/>
      <c r="I1146" s="16"/>
      <c r="K1146" s="16"/>
      <c r="L1146">
        <v>10</v>
      </c>
      <c r="N1146">
        <v>0</v>
      </c>
      <c r="O1146">
        <v>10</v>
      </c>
      <c r="P1146">
        <v>100</v>
      </c>
      <c r="Q1146">
        <v>10.1</v>
      </c>
      <c r="R1146" s="16">
        <v>1100</v>
      </c>
      <c r="S1146">
        <v>10.199999999999999</v>
      </c>
      <c r="T1146" s="16">
        <v>3000</v>
      </c>
    </row>
    <row r="1147" spans="1:20">
      <c r="A1147" t="s">
        <v>1455</v>
      </c>
      <c r="C1147">
        <v>5.6</v>
      </c>
      <c r="D1147">
        <v>4</v>
      </c>
      <c r="E1147">
        <v>2.4</v>
      </c>
      <c r="J1147">
        <v>2.5</v>
      </c>
      <c r="K1147" s="16">
        <v>3000</v>
      </c>
      <c r="L1147">
        <v>4</v>
      </c>
      <c r="N1147">
        <v>0</v>
      </c>
      <c r="P1147" s="16"/>
      <c r="R1147" s="16"/>
      <c r="T1147" s="16"/>
    </row>
    <row r="1148" spans="1:20">
      <c r="A1148" t="s">
        <v>810</v>
      </c>
      <c r="C1148">
        <v>3.7</v>
      </c>
      <c r="D1148">
        <v>3.4</v>
      </c>
      <c r="E1148">
        <v>3.1</v>
      </c>
      <c r="G1148" s="16"/>
      <c r="I1148" s="16"/>
      <c r="K1148" s="16"/>
      <c r="L1148">
        <v>3.4</v>
      </c>
      <c r="N1148">
        <v>0</v>
      </c>
      <c r="O1148">
        <v>3.5</v>
      </c>
      <c r="P1148" s="16">
        <v>700</v>
      </c>
      <c r="Q1148">
        <v>3.6</v>
      </c>
      <c r="R1148">
        <v>100</v>
      </c>
      <c r="S1148">
        <v>3.7</v>
      </c>
      <c r="T1148" s="16">
        <v>2000</v>
      </c>
    </row>
    <row r="1149" spans="1:20">
      <c r="A1149" t="s">
        <v>792</v>
      </c>
      <c r="C1149">
        <v>11.3</v>
      </c>
      <c r="D1149">
        <v>10.3</v>
      </c>
      <c r="E1149">
        <v>9.3000000000000007</v>
      </c>
      <c r="F1149">
        <v>9.4</v>
      </c>
      <c r="G1149">
        <v>100</v>
      </c>
      <c r="H1149">
        <v>9.6</v>
      </c>
      <c r="I1149" s="16">
        <v>1200</v>
      </c>
      <c r="J1149">
        <v>9.6999999999999993</v>
      </c>
      <c r="K1149" s="16">
        <v>1000</v>
      </c>
      <c r="L1149">
        <v>10.3</v>
      </c>
      <c r="N1149">
        <v>0</v>
      </c>
      <c r="O1149">
        <v>10</v>
      </c>
      <c r="P1149" s="16">
        <v>2500</v>
      </c>
      <c r="Q1149">
        <v>10.199999999999999</v>
      </c>
      <c r="R1149" s="16">
        <v>700</v>
      </c>
      <c r="S1149">
        <v>10.3</v>
      </c>
      <c r="T1149" s="16">
        <v>700</v>
      </c>
    </row>
    <row r="1150" spans="1:20">
      <c r="A1150" t="s">
        <v>398</v>
      </c>
      <c r="C1150">
        <v>6.1</v>
      </c>
      <c r="D1150">
        <v>5.6</v>
      </c>
      <c r="E1150">
        <v>5.0999999999999996</v>
      </c>
      <c r="I1150" s="16"/>
      <c r="J1150">
        <v>5.0999999999999996</v>
      </c>
      <c r="K1150" s="16">
        <v>5000</v>
      </c>
      <c r="L1150">
        <v>5.6</v>
      </c>
      <c r="N1150">
        <v>0</v>
      </c>
      <c r="O1150">
        <v>5.6</v>
      </c>
      <c r="P1150" s="16">
        <v>500</v>
      </c>
      <c r="Q1150">
        <v>6</v>
      </c>
      <c r="R1150" s="16">
        <v>500</v>
      </c>
    </row>
    <row r="1151" spans="1:20">
      <c r="A1151" t="s">
        <v>160</v>
      </c>
      <c r="C1151">
        <v>75.900000000000006</v>
      </c>
      <c r="D1151">
        <v>71</v>
      </c>
      <c r="E1151">
        <v>66.099999999999994</v>
      </c>
      <c r="F1151">
        <v>66.099999999999994</v>
      </c>
      <c r="G1151">
        <v>30</v>
      </c>
      <c r="H1151">
        <v>66.2</v>
      </c>
      <c r="I1151">
        <v>20</v>
      </c>
      <c r="J1151">
        <v>66.3</v>
      </c>
      <c r="K1151">
        <v>20</v>
      </c>
      <c r="L1151">
        <v>71</v>
      </c>
      <c r="N1151">
        <v>0</v>
      </c>
      <c r="O1151">
        <v>70.900000000000006</v>
      </c>
      <c r="P1151">
        <v>10</v>
      </c>
      <c r="Q1151">
        <v>71</v>
      </c>
      <c r="R1151" s="16">
        <v>3020</v>
      </c>
      <c r="S1151">
        <v>75.5</v>
      </c>
      <c r="T1151" s="16">
        <v>20</v>
      </c>
    </row>
    <row r="1152" spans="1:20">
      <c r="A1152" t="s">
        <v>1358</v>
      </c>
      <c r="C1152">
        <v>8.1999999999999993</v>
      </c>
      <c r="D1152">
        <v>7.2</v>
      </c>
      <c r="E1152">
        <v>6.2</v>
      </c>
      <c r="I1152" s="16"/>
      <c r="K1152" s="16"/>
      <c r="L1152">
        <v>7.2</v>
      </c>
      <c r="N1152">
        <v>0</v>
      </c>
      <c r="O1152">
        <v>8.1999999999999993</v>
      </c>
      <c r="P1152" s="16">
        <v>6200</v>
      </c>
      <c r="R1152" s="16"/>
      <c r="T1152" s="16"/>
    </row>
    <row r="1153" spans="1:20">
      <c r="A1153" t="s">
        <v>1062</v>
      </c>
      <c r="C1153">
        <v>11.5</v>
      </c>
      <c r="D1153">
        <v>10</v>
      </c>
      <c r="E1153">
        <v>8.5</v>
      </c>
      <c r="L1153">
        <v>10</v>
      </c>
      <c r="N1153">
        <v>0</v>
      </c>
      <c r="O1153">
        <v>11</v>
      </c>
      <c r="P1153" s="16">
        <v>500</v>
      </c>
      <c r="R1153" s="16"/>
      <c r="T1153" s="16"/>
    </row>
    <row r="1154" spans="1:20">
      <c r="A1154" t="s">
        <v>740</v>
      </c>
      <c r="C1154">
        <v>6.7</v>
      </c>
      <c r="D1154">
        <v>6.1</v>
      </c>
      <c r="E1154">
        <v>5.5</v>
      </c>
      <c r="J1154">
        <v>6.1</v>
      </c>
      <c r="K1154" s="16">
        <v>200</v>
      </c>
      <c r="L1154">
        <v>6.1</v>
      </c>
      <c r="N1154">
        <v>0</v>
      </c>
    </row>
    <row r="1155" spans="1:20">
      <c r="A1155" t="s">
        <v>1063</v>
      </c>
      <c r="C1155">
        <v>22</v>
      </c>
      <c r="D1155">
        <v>19.2</v>
      </c>
      <c r="E1155">
        <v>16.399999999999999</v>
      </c>
      <c r="H1155">
        <v>16.7</v>
      </c>
      <c r="I1155">
        <v>100</v>
      </c>
      <c r="J1155">
        <v>17.5</v>
      </c>
      <c r="K1155" s="16">
        <v>2800</v>
      </c>
      <c r="L1155">
        <v>19.2</v>
      </c>
      <c r="N1155">
        <v>0</v>
      </c>
      <c r="P1155" s="16"/>
      <c r="T1155" s="16"/>
    </row>
    <row r="1156" spans="1:20">
      <c r="A1156" t="s">
        <v>850</v>
      </c>
      <c r="C1156">
        <v>0.9</v>
      </c>
      <c r="D1156">
        <v>0.9</v>
      </c>
      <c r="E1156">
        <v>0.9</v>
      </c>
      <c r="I1156" s="16"/>
      <c r="P1156" s="16"/>
      <c r="R1156" s="16"/>
      <c r="T1156" s="16"/>
    </row>
    <row r="1157" spans="1:20">
      <c r="A1157" t="s">
        <v>1617</v>
      </c>
      <c r="C1157">
        <v>15</v>
      </c>
      <c r="D1157">
        <v>13.1</v>
      </c>
      <c r="E1157">
        <v>11.2</v>
      </c>
      <c r="G1157" s="16"/>
      <c r="I1157" s="16"/>
      <c r="J1157">
        <v>11.2</v>
      </c>
      <c r="K1157" s="16">
        <v>200</v>
      </c>
      <c r="L1157">
        <v>13.1</v>
      </c>
      <c r="N1157">
        <v>0</v>
      </c>
      <c r="O1157">
        <v>13.1</v>
      </c>
      <c r="P1157" s="16">
        <v>3700</v>
      </c>
      <c r="Q1157">
        <v>14</v>
      </c>
      <c r="R1157" s="16">
        <v>10000</v>
      </c>
      <c r="S1157">
        <v>15</v>
      </c>
      <c r="T1157" s="16">
        <v>11300</v>
      </c>
    </row>
    <row r="1158" spans="1:20">
      <c r="A1158" t="s">
        <v>401</v>
      </c>
      <c r="C1158">
        <v>11.8</v>
      </c>
      <c r="D1158">
        <v>10.3</v>
      </c>
      <c r="E1158">
        <v>8.8000000000000007</v>
      </c>
      <c r="G1158" s="16"/>
      <c r="I1158" s="16"/>
      <c r="J1158">
        <v>8.8000000000000007</v>
      </c>
      <c r="K1158">
        <v>500</v>
      </c>
      <c r="L1158">
        <v>10.3</v>
      </c>
      <c r="N1158">
        <v>0</v>
      </c>
      <c r="O1158">
        <v>10</v>
      </c>
      <c r="P1158" s="16">
        <v>10600</v>
      </c>
      <c r="Q1158">
        <v>10.1</v>
      </c>
      <c r="R1158" s="16">
        <v>5000</v>
      </c>
      <c r="S1158">
        <v>10.3</v>
      </c>
      <c r="T1158" s="16">
        <v>10000</v>
      </c>
    </row>
    <row r="1159" spans="1:20">
      <c r="A1159" t="s">
        <v>793</v>
      </c>
      <c r="C1159">
        <v>12.1</v>
      </c>
      <c r="D1159">
        <v>11</v>
      </c>
      <c r="E1159">
        <v>9.9</v>
      </c>
      <c r="H1159">
        <v>10</v>
      </c>
      <c r="I1159" s="16">
        <v>1000</v>
      </c>
      <c r="J1159">
        <v>10.5</v>
      </c>
      <c r="K1159" s="16">
        <v>3000</v>
      </c>
      <c r="L1159">
        <v>11</v>
      </c>
      <c r="N1159">
        <v>0</v>
      </c>
      <c r="O1159">
        <v>11.3</v>
      </c>
      <c r="P1159" s="16">
        <v>5100</v>
      </c>
      <c r="Q1159">
        <v>12</v>
      </c>
      <c r="R1159" s="16">
        <v>1000</v>
      </c>
      <c r="T1159" s="16"/>
    </row>
    <row r="1160" spans="1:20">
      <c r="A1160" t="s">
        <v>1247</v>
      </c>
      <c r="C1160">
        <v>24.8</v>
      </c>
      <c r="D1160">
        <v>21.6</v>
      </c>
      <c r="E1160">
        <v>18.399999999999999</v>
      </c>
      <c r="F1160">
        <v>21</v>
      </c>
      <c r="G1160" s="16">
        <v>3000</v>
      </c>
      <c r="H1160">
        <v>21.1</v>
      </c>
      <c r="I1160" s="16">
        <v>200</v>
      </c>
      <c r="J1160">
        <v>21.5</v>
      </c>
      <c r="K1160" s="16">
        <v>800</v>
      </c>
      <c r="L1160">
        <v>21.6</v>
      </c>
      <c r="N1160">
        <v>0</v>
      </c>
      <c r="O1160">
        <v>22.2</v>
      </c>
      <c r="P1160" s="16">
        <v>500</v>
      </c>
      <c r="Q1160">
        <v>22.4</v>
      </c>
      <c r="R1160" s="16">
        <v>200</v>
      </c>
      <c r="S1160">
        <v>22.5</v>
      </c>
      <c r="T1160" s="16">
        <v>800</v>
      </c>
    </row>
    <row r="1161" spans="1:20">
      <c r="A1161" t="s">
        <v>899</v>
      </c>
      <c r="C1161">
        <v>15.5</v>
      </c>
      <c r="D1161">
        <v>14.1</v>
      </c>
      <c r="E1161">
        <v>12.7</v>
      </c>
      <c r="F1161">
        <v>13.5</v>
      </c>
      <c r="G1161" s="16">
        <v>1000</v>
      </c>
      <c r="H1161">
        <v>13.6</v>
      </c>
      <c r="I1161" s="16">
        <v>2000</v>
      </c>
      <c r="J1161">
        <v>13.7</v>
      </c>
      <c r="K1161" s="16">
        <v>100</v>
      </c>
      <c r="L1161">
        <v>14.1</v>
      </c>
      <c r="N1161">
        <v>0</v>
      </c>
      <c r="O1161">
        <v>14.3</v>
      </c>
      <c r="P1161" s="16">
        <v>2000</v>
      </c>
      <c r="Q1161">
        <v>14.6</v>
      </c>
      <c r="R1161" s="16">
        <v>200</v>
      </c>
      <c r="S1161">
        <v>14.7</v>
      </c>
      <c r="T1161">
        <v>400</v>
      </c>
    </row>
    <row r="1162" spans="1:20">
      <c r="A1162" t="s">
        <v>402</v>
      </c>
      <c r="C1162">
        <v>8.8000000000000007</v>
      </c>
      <c r="D1162">
        <v>6.3</v>
      </c>
      <c r="E1162">
        <v>3.8</v>
      </c>
      <c r="G1162" s="16"/>
      <c r="I1162" s="16"/>
      <c r="K1162" s="16"/>
      <c r="L1162">
        <v>6.3</v>
      </c>
      <c r="N1162">
        <v>0</v>
      </c>
      <c r="P1162" s="16"/>
    </row>
    <row r="1163" spans="1:20">
      <c r="A1163" t="s">
        <v>1064</v>
      </c>
      <c r="C1163">
        <v>12.6</v>
      </c>
      <c r="D1163">
        <v>11</v>
      </c>
      <c r="E1163">
        <v>9.4</v>
      </c>
      <c r="G1163" s="16"/>
      <c r="L1163">
        <v>11</v>
      </c>
      <c r="N1163">
        <v>0</v>
      </c>
      <c r="P1163" s="16"/>
      <c r="T1163" s="16"/>
    </row>
    <row r="1164" spans="1:20">
      <c r="A1164" t="s">
        <v>721</v>
      </c>
      <c r="C1164">
        <v>8.4600000000000009</v>
      </c>
      <c r="D1164">
        <v>7.91</v>
      </c>
      <c r="E1164">
        <v>7.36</v>
      </c>
      <c r="G1164" s="16"/>
      <c r="K1164" s="16"/>
      <c r="L1164">
        <v>7.91</v>
      </c>
      <c r="N1164">
        <v>0</v>
      </c>
      <c r="O1164">
        <v>8.4600000000000009</v>
      </c>
      <c r="P1164" s="16">
        <v>30</v>
      </c>
      <c r="R1164" s="16"/>
      <c r="T1164" s="16"/>
    </row>
    <row r="1165" spans="1:20">
      <c r="A1165" t="s">
        <v>715</v>
      </c>
      <c r="C1165">
        <v>65</v>
      </c>
      <c r="D1165">
        <v>59.1</v>
      </c>
      <c r="E1165">
        <v>53.2</v>
      </c>
      <c r="L1165">
        <v>59.1</v>
      </c>
      <c r="N1165">
        <v>0</v>
      </c>
      <c r="O1165">
        <v>53.2</v>
      </c>
      <c r="P1165" s="16">
        <v>300</v>
      </c>
      <c r="Q1165">
        <v>57</v>
      </c>
      <c r="R1165" s="16">
        <v>1000</v>
      </c>
      <c r="S1165">
        <v>59</v>
      </c>
      <c r="T1165" s="16">
        <v>1900</v>
      </c>
    </row>
    <row r="1166" spans="1:20">
      <c r="A1166" t="s">
        <v>1065</v>
      </c>
      <c r="C1166">
        <v>15.1</v>
      </c>
      <c r="D1166">
        <v>13.2</v>
      </c>
      <c r="E1166">
        <v>11.3</v>
      </c>
      <c r="G1166" s="16"/>
      <c r="H1166">
        <v>11.3</v>
      </c>
      <c r="I1166" s="16">
        <v>800</v>
      </c>
      <c r="J1166">
        <v>12</v>
      </c>
      <c r="K1166" s="16">
        <v>500</v>
      </c>
      <c r="L1166">
        <v>13.2</v>
      </c>
      <c r="N1166">
        <v>0</v>
      </c>
      <c r="O1166">
        <v>13.8</v>
      </c>
      <c r="P1166" s="16">
        <v>200</v>
      </c>
      <c r="Q1166">
        <v>14</v>
      </c>
      <c r="R1166" s="16">
        <v>100</v>
      </c>
      <c r="S1166">
        <v>14.5</v>
      </c>
      <c r="T1166" s="16">
        <v>1500</v>
      </c>
    </row>
    <row r="1167" spans="1:20">
      <c r="A1167" t="s">
        <v>166</v>
      </c>
      <c r="C1167">
        <v>11.55</v>
      </c>
      <c r="D1167">
        <v>10.8</v>
      </c>
      <c r="E1167">
        <v>10.050000000000001</v>
      </c>
      <c r="F1167">
        <v>10.6</v>
      </c>
      <c r="G1167" s="16">
        <v>50</v>
      </c>
      <c r="H1167">
        <v>10.65</v>
      </c>
      <c r="I1167" s="16">
        <v>100</v>
      </c>
      <c r="J1167">
        <v>10.7</v>
      </c>
      <c r="K1167" s="16">
        <v>50</v>
      </c>
      <c r="L1167">
        <v>10.8</v>
      </c>
      <c r="N1167">
        <v>0</v>
      </c>
      <c r="O1167">
        <v>10.8</v>
      </c>
      <c r="P1167">
        <v>240</v>
      </c>
      <c r="Q1167">
        <v>11</v>
      </c>
      <c r="R1167" s="16">
        <v>1000</v>
      </c>
      <c r="S1167">
        <v>11.55</v>
      </c>
      <c r="T1167" s="16">
        <v>60</v>
      </c>
    </row>
    <row r="1168" spans="1:20">
      <c r="A1168" t="s">
        <v>1307</v>
      </c>
      <c r="C1168">
        <v>10.3</v>
      </c>
      <c r="D1168">
        <v>9</v>
      </c>
      <c r="E1168">
        <v>7.7</v>
      </c>
      <c r="G1168" s="16"/>
      <c r="K1168" s="16"/>
      <c r="L1168">
        <v>9</v>
      </c>
      <c r="N1168">
        <v>0</v>
      </c>
      <c r="P1168" s="16"/>
      <c r="R1168" s="16"/>
    </row>
    <row r="1169" spans="1:20">
      <c r="A1169" t="s">
        <v>1538</v>
      </c>
      <c r="C1169">
        <v>6.4</v>
      </c>
      <c r="D1169">
        <v>5.6</v>
      </c>
      <c r="E1169">
        <v>4.8</v>
      </c>
      <c r="G1169" s="16"/>
      <c r="I1169" s="16"/>
      <c r="K1169" s="16"/>
      <c r="L1169">
        <v>5.6</v>
      </c>
      <c r="N1169">
        <v>0</v>
      </c>
      <c r="O1169">
        <v>6</v>
      </c>
      <c r="P1169" s="16">
        <v>2500</v>
      </c>
      <c r="R1169" s="16"/>
    </row>
    <row r="1170" spans="1:20">
      <c r="A1170" t="s">
        <v>404</v>
      </c>
      <c r="C1170">
        <v>18.5</v>
      </c>
      <c r="D1170">
        <v>16.899999999999999</v>
      </c>
      <c r="E1170">
        <v>15.3</v>
      </c>
      <c r="F1170">
        <v>16.3</v>
      </c>
      <c r="G1170" s="16">
        <v>100</v>
      </c>
      <c r="H1170">
        <v>16.600000000000001</v>
      </c>
      <c r="I1170" s="16">
        <v>100</v>
      </c>
      <c r="J1170">
        <v>16.7</v>
      </c>
      <c r="K1170" s="16">
        <v>100</v>
      </c>
      <c r="L1170">
        <v>16.899999999999999</v>
      </c>
      <c r="N1170">
        <v>0</v>
      </c>
      <c r="O1170">
        <v>16.899999999999999</v>
      </c>
      <c r="P1170">
        <v>200</v>
      </c>
      <c r="Q1170">
        <v>17</v>
      </c>
      <c r="R1170" s="16">
        <v>21900</v>
      </c>
      <c r="S1170">
        <v>17.2</v>
      </c>
      <c r="T1170" s="16">
        <v>3200</v>
      </c>
    </row>
    <row r="1171" spans="1:20">
      <c r="A1171" t="s">
        <v>802</v>
      </c>
      <c r="C1171">
        <v>8.1999999999999993</v>
      </c>
      <c r="D1171">
        <v>7.5</v>
      </c>
      <c r="E1171">
        <v>6.8</v>
      </c>
      <c r="G1171" s="16"/>
      <c r="H1171">
        <v>7.5</v>
      </c>
      <c r="I1171" s="16">
        <v>9000</v>
      </c>
      <c r="J1171">
        <v>7.6</v>
      </c>
      <c r="K1171" s="16">
        <v>3000</v>
      </c>
      <c r="L1171">
        <v>7.5</v>
      </c>
      <c r="N1171">
        <v>0</v>
      </c>
      <c r="T1171" s="16"/>
    </row>
    <row r="1172" spans="1:20">
      <c r="A1172" t="s">
        <v>405</v>
      </c>
      <c r="C1172">
        <v>62.9</v>
      </c>
      <c r="D1172">
        <v>57.2</v>
      </c>
      <c r="E1172">
        <v>51.5</v>
      </c>
      <c r="F1172">
        <v>56.1</v>
      </c>
      <c r="G1172" s="16">
        <v>100</v>
      </c>
      <c r="H1172">
        <v>56.8</v>
      </c>
      <c r="I1172" s="16">
        <v>2000</v>
      </c>
      <c r="J1172">
        <v>56.9</v>
      </c>
      <c r="K1172" s="16">
        <v>500</v>
      </c>
      <c r="L1172">
        <v>57.2</v>
      </c>
      <c r="N1172">
        <v>0</v>
      </c>
      <c r="O1172">
        <v>58.4</v>
      </c>
      <c r="P1172" s="16">
        <v>1100</v>
      </c>
      <c r="Q1172">
        <v>58.5</v>
      </c>
      <c r="R1172" s="16">
        <v>200</v>
      </c>
      <c r="S1172">
        <v>59</v>
      </c>
      <c r="T1172">
        <v>300</v>
      </c>
    </row>
    <row r="1173" spans="1:20">
      <c r="A1173" t="s">
        <v>1066</v>
      </c>
      <c r="C1173">
        <v>13.6</v>
      </c>
      <c r="D1173">
        <v>11.9</v>
      </c>
      <c r="E1173">
        <v>10.199999999999999</v>
      </c>
      <c r="G1173" s="16"/>
      <c r="I1173" s="16"/>
      <c r="K1173" s="16"/>
      <c r="L1173">
        <v>11.9</v>
      </c>
      <c r="N1173">
        <v>0</v>
      </c>
      <c r="O1173">
        <v>12</v>
      </c>
      <c r="P1173" s="16">
        <v>100</v>
      </c>
      <c r="T1173" s="16"/>
    </row>
    <row r="1174" spans="1:20">
      <c r="A1174" t="s">
        <v>803</v>
      </c>
      <c r="C1174">
        <v>16.5</v>
      </c>
      <c r="D1174">
        <v>15</v>
      </c>
      <c r="E1174">
        <v>13.5</v>
      </c>
      <c r="G1174" s="16"/>
      <c r="I1174" s="16"/>
      <c r="K1174" s="16"/>
      <c r="L1174">
        <v>15</v>
      </c>
      <c r="N1174">
        <v>0</v>
      </c>
      <c r="P1174" s="16"/>
    </row>
    <row r="1175" spans="1:20">
      <c r="A1175" t="s">
        <v>406</v>
      </c>
      <c r="C1175">
        <v>15.5</v>
      </c>
      <c r="D1175">
        <v>14.1</v>
      </c>
      <c r="E1175">
        <v>12.7</v>
      </c>
      <c r="F1175">
        <v>13.3</v>
      </c>
      <c r="G1175" s="16">
        <v>1900</v>
      </c>
      <c r="H1175">
        <v>14</v>
      </c>
      <c r="I1175" s="16">
        <v>1000</v>
      </c>
      <c r="J1175">
        <v>14.1</v>
      </c>
      <c r="K1175" s="16">
        <v>100</v>
      </c>
      <c r="L1175">
        <v>14.1</v>
      </c>
      <c r="N1175">
        <v>0</v>
      </c>
      <c r="O1175">
        <v>14.6</v>
      </c>
      <c r="P1175" s="16">
        <v>200</v>
      </c>
      <c r="Q1175">
        <v>15.5</v>
      </c>
      <c r="R1175" s="16">
        <v>2000</v>
      </c>
    </row>
    <row r="1176" spans="1:20">
      <c r="A1176" t="s">
        <v>167</v>
      </c>
      <c r="C1176">
        <v>14.6</v>
      </c>
      <c r="D1176">
        <v>13.65</v>
      </c>
      <c r="E1176">
        <v>12.7</v>
      </c>
      <c r="I1176" s="16"/>
      <c r="K1176" s="16"/>
      <c r="L1176">
        <v>13.65</v>
      </c>
      <c r="N1176">
        <v>0</v>
      </c>
      <c r="P1176" s="16"/>
      <c r="R1176" s="16"/>
      <c r="T1176" s="16"/>
    </row>
    <row r="1177" spans="1:20">
      <c r="A1177" t="s">
        <v>1308</v>
      </c>
      <c r="C1177">
        <v>10.7</v>
      </c>
      <c r="D1177">
        <v>7.7</v>
      </c>
      <c r="E1177">
        <v>4.7</v>
      </c>
      <c r="G1177" s="16"/>
      <c r="I1177" s="16"/>
      <c r="K1177" s="16"/>
      <c r="L1177">
        <v>7.7</v>
      </c>
      <c r="N1177">
        <v>0</v>
      </c>
      <c r="P1177" s="16"/>
      <c r="R1177" s="16"/>
      <c r="T1177" s="16"/>
    </row>
    <row r="1178" spans="1:20">
      <c r="A1178" t="s">
        <v>913</v>
      </c>
      <c r="C1178">
        <v>16.600000000000001</v>
      </c>
      <c r="D1178">
        <v>14.5</v>
      </c>
      <c r="E1178">
        <v>12.4</v>
      </c>
      <c r="I1178" s="16"/>
      <c r="L1178">
        <v>14.5</v>
      </c>
      <c r="N1178">
        <v>0</v>
      </c>
      <c r="O1178">
        <v>15.9</v>
      </c>
      <c r="P1178" s="16">
        <v>10000</v>
      </c>
      <c r="Q1178">
        <v>16</v>
      </c>
      <c r="R1178" s="16">
        <v>50000</v>
      </c>
    </row>
    <row r="1179" spans="1:20">
      <c r="A1179" t="s">
        <v>1248</v>
      </c>
      <c r="C1179">
        <v>9.1999999999999993</v>
      </c>
      <c r="D1179">
        <v>8</v>
      </c>
      <c r="E1179">
        <v>6.8</v>
      </c>
      <c r="G1179" s="16"/>
      <c r="I1179" s="16"/>
      <c r="K1179" s="16"/>
      <c r="L1179">
        <v>8</v>
      </c>
      <c r="N1179">
        <v>0</v>
      </c>
      <c r="O1179">
        <v>8</v>
      </c>
      <c r="P1179" s="16">
        <v>1200</v>
      </c>
      <c r="Q1179">
        <v>8.1</v>
      </c>
      <c r="R1179" s="16">
        <v>4000</v>
      </c>
      <c r="S1179">
        <v>8.6</v>
      </c>
      <c r="T1179" s="16">
        <v>100</v>
      </c>
    </row>
    <row r="1180" spans="1:20">
      <c r="A1180" t="s">
        <v>1459</v>
      </c>
      <c r="C1180">
        <v>14.1</v>
      </c>
      <c r="D1180">
        <v>10.1</v>
      </c>
      <c r="E1180">
        <v>6.1</v>
      </c>
      <c r="I1180" s="16"/>
      <c r="K1180" s="16"/>
      <c r="L1180">
        <v>10.1</v>
      </c>
      <c r="N1180">
        <v>0</v>
      </c>
      <c r="P1180" s="16"/>
      <c r="R1180" s="16"/>
    </row>
    <row r="1181" spans="1:20">
      <c r="A1181" t="s">
        <v>1218</v>
      </c>
      <c r="C1181">
        <v>10.199999999999999</v>
      </c>
      <c r="D1181">
        <v>8.9</v>
      </c>
      <c r="E1181">
        <v>7.6</v>
      </c>
      <c r="F1181">
        <v>7.6</v>
      </c>
      <c r="G1181" s="16">
        <v>1000</v>
      </c>
      <c r="H1181">
        <v>7.7</v>
      </c>
      <c r="I1181" s="16">
        <v>1000</v>
      </c>
      <c r="J1181">
        <v>8.1999999999999993</v>
      </c>
      <c r="K1181">
        <v>800</v>
      </c>
      <c r="L1181">
        <v>8.9</v>
      </c>
      <c r="N1181">
        <v>0</v>
      </c>
      <c r="O1181">
        <v>9.1999999999999993</v>
      </c>
      <c r="P1181">
        <v>400</v>
      </c>
      <c r="Q1181">
        <v>9.3000000000000007</v>
      </c>
      <c r="R1181" s="16">
        <v>500</v>
      </c>
      <c r="S1181">
        <v>9.4</v>
      </c>
      <c r="T1181" s="16">
        <v>200</v>
      </c>
    </row>
    <row r="1182" spans="1:20">
      <c r="A1182" t="s">
        <v>407</v>
      </c>
      <c r="C1182">
        <v>20.2</v>
      </c>
      <c r="D1182">
        <v>18.399999999999999</v>
      </c>
      <c r="E1182">
        <v>16.600000000000001</v>
      </c>
      <c r="F1182">
        <v>16.7</v>
      </c>
      <c r="G1182" s="16">
        <v>100</v>
      </c>
      <c r="H1182">
        <v>17</v>
      </c>
      <c r="I1182" s="16">
        <v>300</v>
      </c>
      <c r="J1182">
        <v>17.5</v>
      </c>
      <c r="K1182" s="16">
        <v>200</v>
      </c>
      <c r="L1182">
        <v>18.399999999999999</v>
      </c>
      <c r="N1182">
        <v>0</v>
      </c>
      <c r="O1182">
        <v>18.399999999999999</v>
      </c>
      <c r="P1182" s="16">
        <v>1600</v>
      </c>
      <c r="Q1182">
        <v>18.899999999999999</v>
      </c>
      <c r="R1182" s="16">
        <v>1000</v>
      </c>
      <c r="S1182">
        <v>19.3</v>
      </c>
      <c r="T1182" s="16">
        <v>2200</v>
      </c>
    </row>
    <row r="1183" spans="1:20">
      <c r="A1183" t="s">
        <v>1067</v>
      </c>
      <c r="C1183">
        <v>17.3</v>
      </c>
      <c r="D1183">
        <v>15.1</v>
      </c>
      <c r="E1183">
        <v>12.9</v>
      </c>
      <c r="G1183" s="16"/>
      <c r="I1183" s="16"/>
      <c r="K1183" s="16"/>
      <c r="L1183">
        <v>15.1</v>
      </c>
      <c r="N1183">
        <v>0</v>
      </c>
      <c r="O1183">
        <v>12.9</v>
      </c>
      <c r="P1183" s="16">
        <v>1900</v>
      </c>
      <c r="Q1183">
        <v>14.2</v>
      </c>
      <c r="R1183" s="16">
        <v>2600</v>
      </c>
      <c r="S1183">
        <v>14.5</v>
      </c>
      <c r="T1183" s="16">
        <v>300</v>
      </c>
    </row>
    <row r="1184" spans="1:20">
      <c r="A1184" t="s">
        <v>409</v>
      </c>
      <c r="C1184">
        <v>0.8</v>
      </c>
      <c r="D1184">
        <v>0.8</v>
      </c>
      <c r="E1184">
        <v>0.8</v>
      </c>
      <c r="P1184" s="16"/>
      <c r="T1184" s="16"/>
    </row>
    <row r="1185" spans="1:20">
      <c r="A1185" t="s">
        <v>1451</v>
      </c>
      <c r="C1185">
        <v>17.2</v>
      </c>
      <c r="D1185">
        <v>15</v>
      </c>
      <c r="E1185">
        <v>12.8</v>
      </c>
      <c r="G1185" s="16"/>
      <c r="I1185" s="16"/>
      <c r="J1185">
        <v>13</v>
      </c>
      <c r="K1185">
        <v>500</v>
      </c>
      <c r="L1185">
        <v>15</v>
      </c>
      <c r="N1185">
        <v>0</v>
      </c>
      <c r="O1185">
        <v>15.4</v>
      </c>
      <c r="P1185" s="16">
        <v>12400</v>
      </c>
      <c r="Q1185">
        <v>15.5</v>
      </c>
      <c r="R1185" s="16">
        <v>4400</v>
      </c>
      <c r="S1185">
        <v>17</v>
      </c>
      <c r="T1185" s="16">
        <v>1000</v>
      </c>
    </row>
    <row r="1186" spans="1:20">
      <c r="A1186" t="s">
        <v>811</v>
      </c>
      <c r="C1186">
        <v>18.100000000000001</v>
      </c>
      <c r="D1186">
        <v>16.5</v>
      </c>
      <c r="E1186">
        <v>14.9</v>
      </c>
      <c r="G1186" s="16"/>
      <c r="I1186" s="16"/>
      <c r="K1186" s="16"/>
      <c r="L1186">
        <v>16.5</v>
      </c>
      <c r="N1186">
        <v>0</v>
      </c>
      <c r="P1186" s="16"/>
      <c r="R1186" s="16"/>
      <c r="T1186" s="16"/>
    </row>
    <row r="1187" spans="1:20">
      <c r="A1187" t="s">
        <v>1068</v>
      </c>
      <c r="C1187">
        <v>15.8</v>
      </c>
      <c r="D1187">
        <v>13.8</v>
      </c>
      <c r="E1187">
        <v>11.8</v>
      </c>
      <c r="L1187">
        <v>13.8</v>
      </c>
      <c r="N1187">
        <v>0</v>
      </c>
      <c r="O1187">
        <v>11.8</v>
      </c>
      <c r="P1187" s="16">
        <v>200</v>
      </c>
      <c r="Q1187">
        <v>15</v>
      </c>
      <c r="R1187" s="16">
        <v>3000</v>
      </c>
      <c r="S1187">
        <v>15.8</v>
      </c>
      <c r="T1187">
        <v>100</v>
      </c>
    </row>
    <row r="1188" spans="1:20">
      <c r="A1188" t="s">
        <v>413</v>
      </c>
      <c r="C1188">
        <v>16.5</v>
      </c>
      <c r="D1188">
        <v>15</v>
      </c>
      <c r="E1188">
        <v>13.5</v>
      </c>
      <c r="G1188" s="16"/>
      <c r="I1188" s="16"/>
      <c r="J1188">
        <v>14.5</v>
      </c>
      <c r="K1188" s="16">
        <v>1000</v>
      </c>
      <c r="L1188">
        <v>15</v>
      </c>
      <c r="N1188">
        <v>0</v>
      </c>
      <c r="O1188">
        <v>15</v>
      </c>
      <c r="P1188" s="16">
        <v>100</v>
      </c>
      <c r="R1188" s="16"/>
    </row>
    <row r="1189" spans="1:20">
      <c r="A1189" t="s">
        <v>1069</v>
      </c>
      <c r="C1189">
        <v>0.4</v>
      </c>
      <c r="D1189">
        <v>0.4</v>
      </c>
      <c r="E1189">
        <v>0.4</v>
      </c>
      <c r="K1189" s="16"/>
      <c r="P1189" s="16"/>
      <c r="R1189" s="16"/>
      <c r="T1189" s="16"/>
    </row>
    <row r="1190" spans="1:20">
      <c r="A1190" t="s">
        <v>596</v>
      </c>
      <c r="C1190">
        <v>3.9</v>
      </c>
      <c r="D1190">
        <v>3.6</v>
      </c>
      <c r="E1190">
        <v>3.3</v>
      </c>
      <c r="G1190" s="16"/>
      <c r="J1190">
        <v>3.3</v>
      </c>
      <c r="K1190" s="16">
        <v>500</v>
      </c>
      <c r="L1190">
        <v>3.6</v>
      </c>
      <c r="N1190">
        <v>0</v>
      </c>
      <c r="O1190">
        <v>3.6</v>
      </c>
      <c r="P1190">
        <v>100</v>
      </c>
      <c r="Q1190">
        <v>3.7</v>
      </c>
      <c r="R1190" s="16">
        <v>1200</v>
      </c>
      <c r="S1190">
        <v>3.8</v>
      </c>
      <c r="T1190" s="16">
        <v>1800</v>
      </c>
    </row>
    <row r="1191" spans="1:20">
      <c r="A1191" t="s">
        <v>1070</v>
      </c>
      <c r="C1191">
        <v>39.6</v>
      </c>
      <c r="D1191">
        <v>34.5</v>
      </c>
      <c r="E1191">
        <v>29.4</v>
      </c>
      <c r="H1191">
        <v>31</v>
      </c>
      <c r="I1191">
        <v>100</v>
      </c>
      <c r="J1191">
        <v>32</v>
      </c>
      <c r="K1191">
        <v>100</v>
      </c>
      <c r="L1191">
        <v>34.5</v>
      </c>
      <c r="N1191">
        <v>0</v>
      </c>
      <c r="O1191">
        <v>33.5</v>
      </c>
      <c r="P1191" s="16">
        <v>100</v>
      </c>
      <c r="Q1191">
        <v>34</v>
      </c>
      <c r="R1191" s="16">
        <v>100</v>
      </c>
      <c r="S1191">
        <v>36.799999999999997</v>
      </c>
      <c r="T1191" s="16">
        <v>29000</v>
      </c>
    </row>
    <row r="1192" spans="1:20">
      <c r="A1192" t="s">
        <v>1420</v>
      </c>
      <c r="C1192">
        <v>9.6999999999999993</v>
      </c>
      <c r="D1192">
        <v>8.5</v>
      </c>
      <c r="E1192">
        <v>7.3</v>
      </c>
      <c r="L1192">
        <v>8.5</v>
      </c>
      <c r="N1192">
        <v>0</v>
      </c>
    </row>
    <row r="1193" spans="1:20">
      <c r="A1193" t="s">
        <v>794</v>
      </c>
      <c r="C1193">
        <v>7.5</v>
      </c>
      <c r="D1193">
        <v>6.9</v>
      </c>
      <c r="E1193">
        <v>6.3</v>
      </c>
      <c r="F1193">
        <v>6.3</v>
      </c>
      <c r="G1193" s="16">
        <v>1000</v>
      </c>
      <c r="H1193">
        <v>6.4</v>
      </c>
      <c r="I1193" s="16">
        <v>100</v>
      </c>
      <c r="J1193">
        <v>6.6</v>
      </c>
      <c r="K1193" s="16">
        <v>100</v>
      </c>
      <c r="L1193">
        <v>6.9</v>
      </c>
      <c r="N1193">
        <v>0</v>
      </c>
      <c r="O1193">
        <v>7.5</v>
      </c>
      <c r="P1193" s="16">
        <v>100</v>
      </c>
      <c r="R1193" s="16"/>
    </row>
    <row r="1194" spans="1:20">
      <c r="A1194" t="s">
        <v>171</v>
      </c>
      <c r="C1194">
        <v>6.52</v>
      </c>
      <c r="D1194">
        <v>6.1</v>
      </c>
      <c r="E1194">
        <v>5.68</v>
      </c>
      <c r="G1194" s="16"/>
      <c r="I1194" s="16"/>
      <c r="J1194">
        <v>5.68</v>
      </c>
      <c r="K1194" s="16">
        <v>240</v>
      </c>
      <c r="L1194">
        <v>6.1</v>
      </c>
      <c r="N1194">
        <v>0</v>
      </c>
      <c r="O1194">
        <v>5.8</v>
      </c>
      <c r="P1194" s="16">
        <v>10</v>
      </c>
      <c r="Q1194">
        <v>6</v>
      </c>
      <c r="R1194">
        <v>70</v>
      </c>
      <c r="S1194">
        <v>6.09</v>
      </c>
      <c r="T1194" s="16">
        <v>10000</v>
      </c>
    </row>
    <row r="1195" spans="1:20">
      <c r="A1195" t="s">
        <v>812</v>
      </c>
      <c r="C1195">
        <v>15.9</v>
      </c>
      <c r="D1195">
        <v>14.5</v>
      </c>
      <c r="E1195">
        <v>13.1</v>
      </c>
      <c r="J1195">
        <v>13.1</v>
      </c>
      <c r="K1195">
        <v>100</v>
      </c>
      <c r="L1195">
        <v>14.5</v>
      </c>
      <c r="N1195">
        <v>0</v>
      </c>
      <c r="P1195" s="16"/>
    </row>
    <row r="1196" spans="1:20">
      <c r="A1196" t="s">
        <v>930</v>
      </c>
      <c r="C1196">
        <v>2.2999999999999998</v>
      </c>
      <c r="D1196">
        <v>2</v>
      </c>
      <c r="E1196">
        <v>1.7</v>
      </c>
      <c r="I1196" s="16"/>
      <c r="K1196" s="16"/>
      <c r="L1196">
        <v>2</v>
      </c>
      <c r="N1196">
        <v>0</v>
      </c>
      <c r="O1196">
        <v>1.7</v>
      </c>
      <c r="P1196">
        <v>100</v>
      </c>
      <c r="Q1196">
        <v>2</v>
      </c>
      <c r="R1196" s="16">
        <v>33800</v>
      </c>
      <c r="S1196">
        <v>2.2999999999999998</v>
      </c>
      <c r="T1196" s="16">
        <v>1000</v>
      </c>
    </row>
    <row r="1197" spans="1:20">
      <c r="A1197" t="s">
        <v>1071</v>
      </c>
      <c r="C1197">
        <v>2.1</v>
      </c>
      <c r="D1197">
        <v>1.5</v>
      </c>
      <c r="E1197">
        <v>0.9</v>
      </c>
      <c r="F1197">
        <v>1.7</v>
      </c>
      <c r="G1197" s="16">
        <v>16400</v>
      </c>
      <c r="H1197">
        <v>2</v>
      </c>
      <c r="I1197">
        <v>100</v>
      </c>
      <c r="J1197">
        <v>2.1</v>
      </c>
      <c r="K1197" s="16">
        <v>18000</v>
      </c>
      <c r="L1197">
        <v>1.5</v>
      </c>
      <c r="N1197">
        <v>0</v>
      </c>
      <c r="P1197" s="16"/>
      <c r="R1197" s="16"/>
      <c r="T1197" s="16"/>
    </row>
    <row r="1198" spans="1:20">
      <c r="A1198" t="s">
        <v>1072</v>
      </c>
      <c r="C1198">
        <v>10.8</v>
      </c>
      <c r="D1198">
        <v>9.4</v>
      </c>
      <c r="E1198">
        <v>8</v>
      </c>
      <c r="I1198" s="16"/>
      <c r="L1198">
        <v>9.4</v>
      </c>
      <c r="N1198">
        <v>0</v>
      </c>
      <c r="O1198">
        <v>10.7</v>
      </c>
      <c r="P1198" s="16">
        <v>400</v>
      </c>
      <c r="R1198" s="16"/>
    </row>
    <row r="1199" spans="1:20">
      <c r="A1199" t="s">
        <v>415</v>
      </c>
      <c r="C1199">
        <v>23.1</v>
      </c>
      <c r="D1199">
        <v>21</v>
      </c>
      <c r="E1199">
        <v>18.899999999999999</v>
      </c>
      <c r="J1199">
        <v>19</v>
      </c>
      <c r="K1199" s="16">
        <v>1000</v>
      </c>
      <c r="L1199">
        <v>21</v>
      </c>
      <c r="N1199">
        <v>0</v>
      </c>
      <c r="O1199">
        <v>21</v>
      </c>
      <c r="P1199">
        <v>400</v>
      </c>
      <c r="Q1199">
        <v>22</v>
      </c>
      <c r="R1199" s="16">
        <v>1600</v>
      </c>
      <c r="S1199">
        <v>23</v>
      </c>
      <c r="T1199" s="16">
        <v>8600</v>
      </c>
    </row>
    <row r="1200" spans="1:20">
      <c r="A1200" t="s">
        <v>172</v>
      </c>
      <c r="C1200">
        <v>1.9</v>
      </c>
      <c r="D1200">
        <v>1.7</v>
      </c>
      <c r="E1200">
        <v>1.5</v>
      </c>
      <c r="L1200">
        <v>1.7</v>
      </c>
      <c r="N1200">
        <v>0</v>
      </c>
      <c r="P1200" s="16"/>
    </row>
    <row r="1201" spans="1:20">
      <c r="A1201" t="s">
        <v>1407</v>
      </c>
      <c r="C1201">
        <v>10.9</v>
      </c>
      <c r="D1201">
        <v>7.8</v>
      </c>
      <c r="E1201">
        <v>4.7</v>
      </c>
      <c r="K1201" s="16"/>
      <c r="L1201">
        <v>7.8</v>
      </c>
      <c r="N1201">
        <v>0</v>
      </c>
      <c r="P1201" s="16"/>
    </row>
    <row r="1202" spans="1:20">
      <c r="A1202" t="s">
        <v>909</v>
      </c>
      <c r="C1202">
        <v>6.4</v>
      </c>
      <c r="D1202">
        <v>5.6</v>
      </c>
      <c r="E1202">
        <v>4.8</v>
      </c>
      <c r="G1202" s="16"/>
      <c r="J1202">
        <v>6.4</v>
      </c>
      <c r="K1202" s="16">
        <v>7000</v>
      </c>
      <c r="L1202">
        <v>5.6</v>
      </c>
      <c r="N1202">
        <v>0</v>
      </c>
      <c r="P1202" s="16"/>
      <c r="R1202" s="16"/>
      <c r="T1202" s="16"/>
    </row>
    <row r="1203" spans="1:20">
      <c r="A1203" t="s">
        <v>417</v>
      </c>
      <c r="C1203">
        <v>5.9</v>
      </c>
      <c r="D1203">
        <v>5.4</v>
      </c>
      <c r="E1203">
        <v>4.9000000000000004</v>
      </c>
      <c r="G1203" s="16"/>
      <c r="I1203" s="16"/>
      <c r="J1203">
        <v>4.9000000000000004</v>
      </c>
      <c r="K1203" s="16">
        <v>20200</v>
      </c>
      <c r="L1203">
        <v>5.4</v>
      </c>
      <c r="N1203">
        <v>0</v>
      </c>
      <c r="O1203">
        <v>5.9</v>
      </c>
      <c r="P1203" s="16">
        <v>2000</v>
      </c>
      <c r="R1203" s="16"/>
      <c r="T1203" s="16"/>
    </row>
    <row r="1204" spans="1:20">
      <c r="A1204" t="s">
        <v>1073</v>
      </c>
      <c r="C1204">
        <v>0.4</v>
      </c>
      <c r="D1204">
        <v>0.4</v>
      </c>
      <c r="E1204">
        <v>0.4</v>
      </c>
      <c r="P1204" s="16"/>
      <c r="R1204" s="16"/>
      <c r="T1204" s="16"/>
    </row>
    <row r="1205" spans="1:20">
      <c r="A1205" t="s">
        <v>1373</v>
      </c>
      <c r="C1205">
        <v>2.2999999999999998</v>
      </c>
      <c r="D1205">
        <v>2</v>
      </c>
      <c r="E1205">
        <v>1.7</v>
      </c>
      <c r="L1205">
        <v>2</v>
      </c>
      <c r="N1205">
        <v>0</v>
      </c>
      <c r="O1205">
        <v>2.1</v>
      </c>
      <c r="P1205" s="16">
        <v>2800</v>
      </c>
      <c r="R1205" s="16"/>
      <c r="T1205" s="16"/>
    </row>
    <row r="1206" spans="1:20">
      <c r="A1206" t="s">
        <v>1202</v>
      </c>
      <c r="C1206">
        <v>11.1</v>
      </c>
      <c r="D1206">
        <v>9.6999999999999993</v>
      </c>
      <c r="E1206">
        <v>8.3000000000000007</v>
      </c>
      <c r="F1206">
        <v>8.4</v>
      </c>
      <c r="G1206" s="16">
        <v>30000</v>
      </c>
      <c r="H1206">
        <v>9</v>
      </c>
      <c r="I1206" s="16">
        <v>600</v>
      </c>
      <c r="J1206">
        <v>9.1</v>
      </c>
      <c r="K1206" s="16">
        <v>100</v>
      </c>
      <c r="L1206">
        <v>9.6999999999999993</v>
      </c>
      <c r="N1206">
        <v>0</v>
      </c>
      <c r="O1206">
        <v>9.9</v>
      </c>
      <c r="P1206" s="16">
        <v>100</v>
      </c>
      <c r="Q1206">
        <v>10</v>
      </c>
      <c r="R1206" s="16">
        <v>500</v>
      </c>
      <c r="S1206">
        <v>10.1</v>
      </c>
      <c r="T1206" s="16">
        <v>400</v>
      </c>
    </row>
    <row r="1207" spans="1:20">
      <c r="A1207" t="s">
        <v>1309</v>
      </c>
      <c r="C1207">
        <v>6.9</v>
      </c>
      <c r="D1207">
        <v>6</v>
      </c>
      <c r="E1207">
        <v>5.0999999999999996</v>
      </c>
      <c r="G1207" s="16"/>
      <c r="I1207" s="16"/>
      <c r="J1207">
        <v>5.2</v>
      </c>
      <c r="K1207" s="16">
        <v>3000</v>
      </c>
      <c r="L1207">
        <v>6</v>
      </c>
      <c r="N1207">
        <v>0</v>
      </c>
      <c r="O1207">
        <v>5.8</v>
      </c>
      <c r="P1207" s="16">
        <v>2100</v>
      </c>
      <c r="Q1207">
        <v>5.9</v>
      </c>
      <c r="R1207" s="16">
        <v>1800</v>
      </c>
      <c r="S1207">
        <v>6</v>
      </c>
      <c r="T1207" s="16">
        <v>2300</v>
      </c>
    </row>
    <row r="1208" spans="1:20">
      <c r="A1208" t="s">
        <v>419</v>
      </c>
      <c r="C1208">
        <v>1.7</v>
      </c>
      <c r="D1208">
        <v>1.5</v>
      </c>
      <c r="E1208">
        <v>1.3</v>
      </c>
      <c r="J1208">
        <v>1.3</v>
      </c>
      <c r="K1208">
        <v>800</v>
      </c>
      <c r="L1208">
        <v>1.5</v>
      </c>
      <c r="N1208">
        <v>0</v>
      </c>
      <c r="O1208">
        <v>1.7</v>
      </c>
      <c r="P1208" s="16">
        <v>1000</v>
      </c>
      <c r="R1208" s="16"/>
      <c r="T1208" s="16"/>
    </row>
    <row r="1209" spans="1:20">
      <c r="A1209" t="s">
        <v>420</v>
      </c>
      <c r="C1209">
        <v>0.8</v>
      </c>
      <c r="D1209">
        <v>0.8</v>
      </c>
      <c r="E1209">
        <v>0.8</v>
      </c>
      <c r="K1209" s="16"/>
      <c r="P1209" s="16"/>
      <c r="R1209" s="16"/>
    </row>
    <row r="1210" spans="1:20">
      <c r="A1210" t="s">
        <v>1550</v>
      </c>
      <c r="C1210">
        <v>2.5</v>
      </c>
      <c r="D1210">
        <v>2.2000000000000002</v>
      </c>
      <c r="E1210">
        <v>1.9</v>
      </c>
      <c r="I1210" s="16"/>
      <c r="J1210">
        <v>1.9</v>
      </c>
      <c r="K1210" s="16">
        <v>45000</v>
      </c>
      <c r="L1210">
        <v>2.2000000000000002</v>
      </c>
      <c r="N1210">
        <v>0</v>
      </c>
      <c r="O1210">
        <v>2.2000000000000002</v>
      </c>
      <c r="P1210" s="16">
        <v>1600</v>
      </c>
      <c r="Q1210">
        <v>2.5</v>
      </c>
      <c r="R1210" s="16">
        <v>1800</v>
      </c>
      <c r="T1210" s="16"/>
    </row>
    <row r="1211" spans="1:20">
      <c r="A1211" t="s">
        <v>1414</v>
      </c>
      <c r="C1211">
        <v>11</v>
      </c>
      <c r="D1211">
        <v>7.9</v>
      </c>
      <c r="E1211">
        <v>4.8</v>
      </c>
      <c r="K1211" s="16"/>
      <c r="L1211">
        <v>7.9</v>
      </c>
      <c r="N1211">
        <v>0</v>
      </c>
      <c r="O1211">
        <v>11</v>
      </c>
      <c r="P1211" s="16">
        <v>2400</v>
      </c>
      <c r="R1211" s="16"/>
      <c r="T1211" s="16"/>
    </row>
    <row r="1212" spans="1:20">
      <c r="A1212" t="s">
        <v>1075</v>
      </c>
      <c r="C1212">
        <v>14</v>
      </c>
      <c r="D1212">
        <v>10</v>
      </c>
      <c r="E1212">
        <v>6</v>
      </c>
      <c r="I1212" s="16"/>
      <c r="K1212" s="16"/>
      <c r="L1212">
        <v>10</v>
      </c>
      <c r="N1212">
        <v>0</v>
      </c>
      <c r="P1212" s="16"/>
      <c r="R1212" s="16"/>
    </row>
    <row r="1213" spans="1:20">
      <c r="A1213" t="s">
        <v>421</v>
      </c>
      <c r="C1213">
        <v>0.6</v>
      </c>
      <c r="D1213">
        <v>0.6</v>
      </c>
      <c r="E1213">
        <v>0.6</v>
      </c>
      <c r="G1213" s="16"/>
      <c r="R1213" s="16"/>
      <c r="T1213" s="16"/>
    </row>
    <row r="1214" spans="1:20">
      <c r="A1214" t="s">
        <v>1310</v>
      </c>
      <c r="C1214">
        <v>0.4</v>
      </c>
      <c r="D1214">
        <v>0.4</v>
      </c>
      <c r="E1214">
        <v>0.4</v>
      </c>
      <c r="K1214" s="16"/>
      <c r="P1214" s="16"/>
      <c r="R1214" s="16"/>
      <c r="T1214" s="16"/>
    </row>
    <row r="1215" spans="1:20">
      <c r="A1215" t="s">
        <v>1076</v>
      </c>
      <c r="C1215">
        <v>0.3</v>
      </c>
      <c r="D1215">
        <v>0.3</v>
      </c>
      <c r="E1215">
        <v>0.3</v>
      </c>
      <c r="R1215" s="16"/>
    </row>
    <row r="1216" spans="1:20">
      <c r="A1216" t="s">
        <v>1379</v>
      </c>
      <c r="C1216">
        <v>16.100000000000001</v>
      </c>
      <c r="D1216">
        <v>11.5</v>
      </c>
      <c r="E1216">
        <v>6.9</v>
      </c>
      <c r="L1216">
        <v>11.5</v>
      </c>
      <c r="N1216">
        <v>0</v>
      </c>
      <c r="P1216" s="16"/>
      <c r="R1216" s="16"/>
      <c r="T1216" s="16"/>
    </row>
    <row r="1217" spans="1:20">
      <c r="A1217" t="s">
        <v>1311</v>
      </c>
      <c r="C1217">
        <v>11.5</v>
      </c>
      <c r="D1217">
        <v>10</v>
      </c>
      <c r="E1217">
        <v>8.5</v>
      </c>
      <c r="G1217" s="16"/>
      <c r="I1217" s="16"/>
      <c r="K1217" s="16"/>
      <c r="L1217">
        <v>10</v>
      </c>
      <c r="N1217">
        <v>0</v>
      </c>
      <c r="R1217" s="16"/>
      <c r="T1217" s="16"/>
    </row>
    <row r="1218" spans="1:20">
      <c r="A1218" t="s">
        <v>914</v>
      </c>
      <c r="C1218">
        <v>7.1</v>
      </c>
      <c r="D1218">
        <v>6.2</v>
      </c>
      <c r="E1218">
        <v>5.3</v>
      </c>
      <c r="H1218">
        <v>5.3</v>
      </c>
      <c r="I1218">
        <v>500</v>
      </c>
      <c r="J1218">
        <v>5.4</v>
      </c>
      <c r="K1218" s="16">
        <v>2000</v>
      </c>
      <c r="L1218">
        <v>6.2</v>
      </c>
      <c r="N1218">
        <v>0</v>
      </c>
      <c r="P1218" s="16"/>
      <c r="R1218" s="16"/>
    </row>
    <row r="1219" spans="1:20">
      <c r="A1219" t="s">
        <v>422</v>
      </c>
      <c r="C1219">
        <v>14.9</v>
      </c>
      <c r="D1219">
        <v>13.6</v>
      </c>
      <c r="E1219">
        <v>12.3</v>
      </c>
      <c r="F1219">
        <v>12.6</v>
      </c>
      <c r="G1219">
        <v>200</v>
      </c>
      <c r="H1219">
        <v>13</v>
      </c>
      <c r="I1219">
        <v>500</v>
      </c>
      <c r="J1219">
        <v>13.6</v>
      </c>
      <c r="K1219">
        <v>100</v>
      </c>
      <c r="L1219">
        <v>13.6</v>
      </c>
      <c r="N1219">
        <v>0</v>
      </c>
    </row>
    <row r="1220" spans="1:20">
      <c r="A1220" t="s">
        <v>1603</v>
      </c>
      <c r="C1220">
        <v>14</v>
      </c>
      <c r="D1220">
        <v>10</v>
      </c>
      <c r="E1220">
        <v>6</v>
      </c>
      <c r="G1220" s="16"/>
      <c r="I1220" s="16"/>
      <c r="K1220" s="16"/>
      <c r="L1220">
        <v>10</v>
      </c>
      <c r="N1220">
        <v>0</v>
      </c>
      <c r="R1220" s="16"/>
      <c r="T1220" s="16"/>
    </row>
    <row r="1221" spans="1:20">
      <c r="A1221" t="s">
        <v>1359</v>
      </c>
      <c r="C1221">
        <v>12.6</v>
      </c>
      <c r="D1221">
        <v>11</v>
      </c>
      <c r="E1221">
        <v>9.4</v>
      </c>
      <c r="K1221" s="16"/>
      <c r="L1221">
        <v>11</v>
      </c>
      <c r="N1221">
        <v>0</v>
      </c>
      <c r="P1221" s="16"/>
      <c r="R1221" s="16"/>
      <c r="T1221" s="16"/>
    </row>
    <row r="1222" spans="1:20">
      <c r="A1222" t="s">
        <v>1312</v>
      </c>
      <c r="C1222">
        <v>11.5</v>
      </c>
      <c r="D1222">
        <v>10</v>
      </c>
      <c r="E1222">
        <v>8.5</v>
      </c>
      <c r="G1222" s="16"/>
      <c r="I1222" s="16"/>
      <c r="L1222">
        <v>10</v>
      </c>
      <c r="N1222">
        <v>0</v>
      </c>
      <c r="P1222" s="16"/>
      <c r="R1222" s="16"/>
      <c r="T1222" s="16"/>
    </row>
    <row r="1223" spans="1:20">
      <c r="A1223" t="s">
        <v>1313</v>
      </c>
      <c r="C1223">
        <v>12.8</v>
      </c>
      <c r="D1223">
        <v>9.1999999999999993</v>
      </c>
      <c r="E1223">
        <v>5.6</v>
      </c>
      <c r="I1223" s="16"/>
      <c r="K1223" s="16"/>
      <c r="L1223">
        <v>9.1999999999999993</v>
      </c>
      <c r="N1223">
        <v>0</v>
      </c>
      <c r="P1223" s="16"/>
      <c r="R1223" s="16"/>
      <c r="T1223" s="16"/>
    </row>
    <row r="1224" spans="1:20">
      <c r="A1224" t="s">
        <v>1172</v>
      </c>
      <c r="C1224">
        <v>15.5</v>
      </c>
      <c r="D1224">
        <v>13.5</v>
      </c>
      <c r="E1224">
        <v>11.5</v>
      </c>
      <c r="H1224">
        <v>11.5</v>
      </c>
      <c r="I1224">
        <v>200</v>
      </c>
      <c r="J1224">
        <v>12</v>
      </c>
      <c r="K1224">
        <v>200</v>
      </c>
      <c r="L1224">
        <v>13.5</v>
      </c>
      <c r="N1224">
        <v>0</v>
      </c>
      <c r="O1224">
        <v>14.4</v>
      </c>
      <c r="P1224" s="16">
        <v>300</v>
      </c>
      <c r="Q1224">
        <v>14.5</v>
      </c>
      <c r="R1224" s="16">
        <v>200</v>
      </c>
      <c r="S1224">
        <v>15.5</v>
      </c>
      <c r="T1224">
        <v>700</v>
      </c>
    </row>
    <row r="1225" spans="1:20">
      <c r="A1225" t="s">
        <v>424</v>
      </c>
      <c r="C1225">
        <v>11.6</v>
      </c>
      <c r="D1225">
        <v>10.6</v>
      </c>
      <c r="E1225">
        <v>9.6</v>
      </c>
      <c r="G1225" s="16"/>
      <c r="I1225" s="16"/>
      <c r="K1225" s="16"/>
      <c r="L1225">
        <v>10.6</v>
      </c>
      <c r="N1225">
        <v>0</v>
      </c>
      <c r="R1225" s="16"/>
    </row>
    <row r="1226" spans="1:20">
      <c r="A1226" t="s">
        <v>705</v>
      </c>
      <c r="C1226">
        <v>19.8</v>
      </c>
      <c r="D1226">
        <v>18</v>
      </c>
      <c r="E1226">
        <v>16.2</v>
      </c>
      <c r="F1226">
        <v>17.100000000000001</v>
      </c>
      <c r="G1226">
        <v>300</v>
      </c>
      <c r="H1226">
        <v>17.5</v>
      </c>
      <c r="I1226" s="16">
        <v>100</v>
      </c>
      <c r="J1226">
        <v>17.600000000000001</v>
      </c>
      <c r="K1226" s="16">
        <v>1100</v>
      </c>
      <c r="L1226">
        <v>18</v>
      </c>
      <c r="N1226">
        <v>0</v>
      </c>
      <c r="O1226">
        <v>19</v>
      </c>
      <c r="P1226" s="16">
        <v>100</v>
      </c>
      <c r="Q1226">
        <v>19.7</v>
      </c>
      <c r="R1226" s="16">
        <v>400</v>
      </c>
      <c r="T1226" s="16"/>
    </row>
    <row r="1227" spans="1:20">
      <c r="A1227" t="s">
        <v>1077</v>
      </c>
      <c r="C1227">
        <v>10.9</v>
      </c>
      <c r="D1227">
        <v>9.5</v>
      </c>
      <c r="E1227">
        <v>8.1</v>
      </c>
      <c r="G1227" s="16"/>
      <c r="I1227" s="16"/>
      <c r="K1227" s="16"/>
      <c r="L1227">
        <v>9.5</v>
      </c>
      <c r="N1227">
        <v>0</v>
      </c>
      <c r="O1227">
        <v>10.9</v>
      </c>
      <c r="P1227" s="16">
        <v>100</v>
      </c>
    </row>
    <row r="1228" spans="1:20">
      <c r="A1228" t="s">
        <v>1078</v>
      </c>
      <c r="C1228">
        <v>20.399999999999999</v>
      </c>
      <c r="D1228">
        <v>14.6</v>
      </c>
      <c r="E1228">
        <v>8.8000000000000007</v>
      </c>
      <c r="I1228" s="16"/>
      <c r="L1228">
        <v>14.6</v>
      </c>
      <c r="N1228">
        <v>0</v>
      </c>
      <c r="P1228" s="16"/>
      <c r="R1228" s="16"/>
    </row>
    <row r="1229" spans="1:20">
      <c r="A1229" t="s">
        <v>1079</v>
      </c>
      <c r="C1229">
        <v>17.3</v>
      </c>
      <c r="D1229">
        <v>15.1</v>
      </c>
      <c r="E1229">
        <v>12.9</v>
      </c>
      <c r="F1229">
        <v>13.1</v>
      </c>
      <c r="G1229">
        <v>100</v>
      </c>
      <c r="H1229">
        <v>13.6</v>
      </c>
      <c r="I1229" s="16">
        <v>100</v>
      </c>
      <c r="J1229">
        <v>15</v>
      </c>
      <c r="K1229" s="16">
        <v>500</v>
      </c>
      <c r="L1229">
        <v>15.1</v>
      </c>
      <c r="N1229">
        <v>0</v>
      </c>
      <c r="O1229">
        <v>17</v>
      </c>
      <c r="P1229" s="16">
        <v>100</v>
      </c>
      <c r="Q1229">
        <v>17.2</v>
      </c>
      <c r="R1229" s="16">
        <v>100</v>
      </c>
      <c r="T1229" s="16"/>
    </row>
    <row r="1230" spans="1:20">
      <c r="A1230" t="s">
        <v>425</v>
      </c>
      <c r="C1230">
        <v>24.2</v>
      </c>
      <c r="D1230">
        <v>22</v>
      </c>
      <c r="E1230">
        <v>19.8</v>
      </c>
      <c r="G1230" s="16"/>
      <c r="I1230" s="16"/>
      <c r="J1230">
        <v>20.2</v>
      </c>
      <c r="K1230" s="16">
        <v>100</v>
      </c>
      <c r="L1230">
        <v>22</v>
      </c>
      <c r="N1230">
        <v>0</v>
      </c>
      <c r="P1230" s="16"/>
      <c r="R1230" s="16"/>
      <c r="T1230" s="16"/>
    </row>
    <row r="1231" spans="1:20">
      <c r="A1231" t="s">
        <v>1408</v>
      </c>
      <c r="C1231">
        <v>9.8000000000000007</v>
      </c>
      <c r="D1231">
        <v>7</v>
      </c>
      <c r="E1231">
        <v>4.2</v>
      </c>
      <c r="L1231">
        <v>7</v>
      </c>
      <c r="N1231">
        <v>0</v>
      </c>
      <c r="O1231">
        <v>7</v>
      </c>
      <c r="P1231" s="16">
        <v>1000</v>
      </c>
      <c r="Q1231">
        <v>9.8000000000000007</v>
      </c>
      <c r="R1231" s="16">
        <v>1000</v>
      </c>
    </row>
    <row r="1232" spans="1:20">
      <c r="A1232" t="s">
        <v>1315</v>
      </c>
      <c r="C1232">
        <v>12.8</v>
      </c>
      <c r="D1232">
        <v>9.1999999999999993</v>
      </c>
      <c r="E1232">
        <v>5.6</v>
      </c>
      <c r="K1232" s="16"/>
      <c r="L1232">
        <v>9.1999999999999993</v>
      </c>
      <c r="N1232">
        <v>0</v>
      </c>
      <c r="P1232" s="16"/>
      <c r="R1232" s="16"/>
      <c r="T1232" s="16"/>
    </row>
    <row r="1233" spans="1:20">
      <c r="A1233" t="s">
        <v>1316</v>
      </c>
      <c r="C1233">
        <v>14</v>
      </c>
      <c r="D1233">
        <v>10</v>
      </c>
      <c r="E1233">
        <v>6</v>
      </c>
      <c r="I1233" s="16"/>
      <c r="K1233" s="16"/>
      <c r="L1233">
        <v>10</v>
      </c>
      <c r="N1233">
        <v>0</v>
      </c>
      <c r="P1233" s="16"/>
      <c r="R1233" s="16"/>
    </row>
    <row r="1234" spans="1:20">
      <c r="A1234" t="s">
        <v>1149</v>
      </c>
      <c r="C1234">
        <v>16.5</v>
      </c>
      <c r="D1234">
        <v>14.4</v>
      </c>
      <c r="E1234">
        <v>12.3</v>
      </c>
      <c r="I1234" s="16"/>
      <c r="L1234">
        <v>14.4</v>
      </c>
      <c r="N1234">
        <v>0</v>
      </c>
      <c r="O1234">
        <v>12.3</v>
      </c>
      <c r="P1234" s="16">
        <v>3500</v>
      </c>
      <c r="Q1234">
        <v>14</v>
      </c>
      <c r="R1234" s="16">
        <v>1500</v>
      </c>
      <c r="S1234">
        <v>14.4</v>
      </c>
      <c r="T1234">
        <v>100</v>
      </c>
    </row>
    <row r="1235" spans="1:20">
      <c r="A1235" t="s">
        <v>1317</v>
      </c>
      <c r="C1235">
        <v>5.9</v>
      </c>
      <c r="D1235">
        <v>5.2</v>
      </c>
      <c r="E1235">
        <v>4.5</v>
      </c>
      <c r="G1235" s="16"/>
      <c r="I1235" s="16"/>
      <c r="K1235" s="16"/>
      <c r="L1235">
        <v>5.2</v>
      </c>
      <c r="N1235">
        <v>0</v>
      </c>
      <c r="P1235" s="16"/>
      <c r="R1235" s="16"/>
      <c r="T1235" s="16"/>
    </row>
    <row r="1236" spans="1:20">
      <c r="A1236" t="s">
        <v>1173</v>
      </c>
      <c r="C1236">
        <v>18.899999999999999</v>
      </c>
      <c r="D1236">
        <v>13.5</v>
      </c>
      <c r="E1236">
        <v>8.1</v>
      </c>
      <c r="G1236" s="16"/>
      <c r="J1236">
        <v>12.1</v>
      </c>
      <c r="K1236" s="16">
        <v>100</v>
      </c>
      <c r="L1236">
        <v>13.5</v>
      </c>
      <c r="N1236">
        <v>0</v>
      </c>
      <c r="P1236" s="16"/>
      <c r="R1236" s="16"/>
      <c r="T1236" s="16"/>
    </row>
    <row r="1237" spans="1:20">
      <c r="A1237" t="s">
        <v>426</v>
      </c>
      <c r="C1237">
        <v>0.7</v>
      </c>
      <c r="D1237">
        <v>0.7</v>
      </c>
      <c r="E1237">
        <v>0.7</v>
      </c>
      <c r="K1237" s="16"/>
      <c r="P1237" s="16"/>
      <c r="R1237" s="16"/>
    </row>
    <row r="1238" spans="1:20">
      <c r="A1238" t="s">
        <v>1080</v>
      </c>
      <c r="C1238">
        <v>6.6</v>
      </c>
      <c r="D1238">
        <v>5.8</v>
      </c>
      <c r="E1238">
        <v>5</v>
      </c>
      <c r="G1238" s="16"/>
      <c r="I1238" s="16"/>
      <c r="K1238" s="16"/>
      <c r="L1238">
        <v>5.8</v>
      </c>
      <c r="N1238">
        <v>0</v>
      </c>
      <c r="O1238">
        <v>5</v>
      </c>
      <c r="P1238" s="16">
        <v>1200</v>
      </c>
      <c r="Q1238">
        <v>6</v>
      </c>
      <c r="R1238" s="16">
        <v>2000</v>
      </c>
      <c r="T1238" s="16"/>
    </row>
    <row r="1239" spans="1:20">
      <c r="A1239" t="s">
        <v>1081</v>
      </c>
      <c r="C1239">
        <v>34.5</v>
      </c>
      <c r="D1239">
        <v>30</v>
      </c>
      <c r="E1239">
        <v>25.5</v>
      </c>
      <c r="K1239" s="16"/>
      <c r="L1239">
        <v>30</v>
      </c>
      <c r="N1239">
        <v>0</v>
      </c>
      <c r="O1239">
        <v>30</v>
      </c>
      <c r="P1239" s="16">
        <v>1600</v>
      </c>
      <c r="R1239" s="16"/>
      <c r="T1239" s="16"/>
    </row>
    <row r="1240" spans="1:20">
      <c r="A1240" t="s">
        <v>888</v>
      </c>
      <c r="C1240">
        <v>28.55</v>
      </c>
      <c r="D1240">
        <v>26.7</v>
      </c>
      <c r="E1240">
        <v>24.85</v>
      </c>
      <c r="F1240">
        <v>26.7</v>
      </c>
      <c r="G1240">
        <v>500</v>
      </c>
      <c r="H1240">
        <v>26.75</v>
      </c>
      <c r="I1240" s="16">
        <v>150</v>
      </c>
      <c r="J1240">
        <v>26.8</v>
      </c>
      <c r="K1240" s="16">
        <v>50</v>
      </c>
      <c r="L1240">
        <v>26.7</v>
      </c>
      <c r="N1240">
        <v>0</v>
      </c>
      <c r="O1240">
        <v>28.4</v>
      </c>
      <c r="P1240" s="16">
        <v>10</v>
      </c>
      <c r="Q1240">
        <v>28.5</v>
      </c>
      <c r="R1240" s="16">
        <v>3640</v>
      </c>
      <c r="T1240" s="16"/>
    </row>
    <row r="1241" spans="1:20">
      <c r="A1241" t="s">
        <v>1708</v>
      </c>
      <c r="C1241">
        <v>5.2</v>
      </c>
      <c r="D1241">
        <v>4.5999999999999996</v>
      </c>
      <c r="E1241">
        <v>4</v>
      </c>
      <c r="I1241" s="16"/>
      <c r="K1241" s="16"/>
      <c r="L1241">
        <v>4.5999999999999996</v>
      </c>
      <c r="N1241">
        <v>0</v>
      </c>
      <c r="P1241" s="16"/>
      <c r="R1241" s="16"/>
      <c r="T1241" s="16"/>
    </row>
    <row r="1242" spans="1:20">
      <c r="A1242" t="s">
        <v>428</v>
      </c>
      <c r="C1242">
        <v>4.9000000000000004</v>
      </c>
      <c r="D1242">
        <v>4.5</v>
      </c>
      <c r="E1242">
        <v>4.0999999999999996</v>
      </c>
      <c r="F1242">
        <v>4.0999999999999996</v>
      </c>
      <c r="G1242" s="16">
        <v>200</v>
      </c>
      <c r="H1242">
        <v>4.2</v>
      </c>
      <c r="I1242" s="16">
        <v>200</v>
      </c>
      <c r="J1242">
        <v>4.5</v>
      </c>
      <c r="K1242" s="16">
        <v>1700</v>
      </c>
      <c r="L1242">
        <v>4.5</v>
      </c>
      <c r="N1242">
        <v>0</v>
      </c>
      <c r="O1242">
        <v>4.9000000000000004</v>
      </c>
      <c r="P1242" s="16">
        <v>300</v>
      </c>
      <c r="R1242" s="16"/>
    </row>
    <row r="1243" spans="1:20">
      <c r="A1243" t="s">
        <v>1082</v>
      </c>
      <c r="C1243">
        <v>0.7</v>
      </c>
      <c r="D1243">
        <v>0.7</v>
      </c>
      <c r="E1243">
        <v>0.7</v>
      </c>
      <c r="I1243" s="16"/>
      <c r="K1243" s="16"/>
      <c r="P1243" s="16"/>
      <c r="R1243" s="16"/>
      <c r="T1243" s="16"/>
    </row>
    <row r="1244" spans="1:20">
      <c r="A1244" t="s">
        <v>429</v>
      </c>
      <c r="C1244">
        <v>6.3</v>
      </c>
      <c r="D1244">
        <v>5.8</v>
      </c>
      <c r="E1244">
        <v>5.3</v>
      </c>
      <c r="F1244">
        <v>5.6</v>
      </c>
      <c r="G1244" s="16">
        <v>1400</v>
      </c>
      <c r="H1244">
        <v>5.7</v>
      </c>
      <c r="I1244" s="16">
        <v>2900</v>
      </c>
      <c r="J1244">
        <v>5.8</v>
      </c>
      <c r="K1244" s="16">
        <v>3200</v>
      </c>
      <c r="L1244">
        <v>5.8</v>
      </c>
      <c r="N1244">
        <v>0</v>
      </c>
      <c r="O1244">
        <v>5.9</v>
      </c>
      <c r="P1244" s="16">
        <v>200</v>
      </c>
      <c r="Q1244">
        <v>6</v>
      </c>
      <c r="R1244" s="16">
        <v>100</v>
      </c>
      <c r="S1244">
        <v>6.1</v>
      </c>
      <c r="T1244">
        <v>400</v>
      </c>
    </row>
    <row r="1245" spans="1:20">
      <c r="A1245" t="s">
        <v>430</v>
      </c>
      <c r="C1245">
        <v>77</v>
      </c>
      <c r="D1245">
        <v>70</v>
      </c>
      <c r="E1245">
        <v>63</v>
      </c>
      <c r="G1245" s="16"/>
      <c r="I1245" s="16"/>
      <c r="L1245">
        <v>70</v>
      </c>
      <c r="N1245">
        <v>0</v>
      </c>
      <c r="O1245">
        <v>63</v>
      </c>
      <c r="P1245" s="16">
        <v>1900</v>
      </c>
      <c r="Q1245">
        <v>70</v>
      </c>
      <c r="R1245" s="16">
        <v>10000</v>
      </c>
      <c r="S1245">
        <v>77</v>
      </c>
      <c r="T1245" s="16">
        <v>1000</v>
      </c>
    </row>
    <row r="1246" spans="1:20">
      <c r="A1246" t="s">
        <v>1498</v>
      </c>
      <c r="C1246">
        <v>12.6</v>
      </c>
      <c r="D1246">
        <v>9</v>
      </c>
      <c r="E1246">
        <v>5.4</v>
      </c>
      <c r="G1246" s="16"/>
      <c r="L1246">
        <v>9</v>
      </c>
      <c r="N1246">
        <v>0</v>
      </c>
      <c r="P1246" s="16"/>
      <c r="R1246" s="16"/>
      <c r="T1246" s="16"/>
    </row>
    <row r="1247" spans="1:20">
      <c r="A1247" t="s">
        <v>431</v>
      </c>
      <c r="C1247">
        <v>4.4000000000000004</v>
      </c>
      <c r="D1247">
        <v>3.9</v>
      </c>
      <c r="E1247">
        <v>3.4</v>
      </c>
      <c r="I1247" s="16"/>
      <c r="K1247" s="16"/>
      <c r="L1247">
        <v>3.9</v>
      </c>
      <c r="N1247">
        <v>0</v>
      </c>
      <c r="P1247" s="16"/>
      <c r="R1247" s="16"/>
      <c r="T1247" s="16"/>
    </row>
    <row r="1248" spans="1:20">
      <c r="A1248" t="s">
        <v>908</v>
      </c>
      <c r="C1248">
        <v>30</v>
      </c>
      <c r="D1248">
        <v>26.1</v>
      </c>
      <c r="E1248">
        <v>22.2</v>
      </c>
      <c r="F1248">
        <v>24.8</v>
      </c>
      <c r="G1248" s="16">
        <v>200</v>
      </c>
      <c r="H1248">
        <v>25</v>
      </c>
      <c r="I1248" s="16">
        <v>600</v>
      </c>
      <c r="J1248">
        <v>25.5</v>
      </c>
      <c r="K1248" s="16">
        <v>600</v>
      </c>
      <c r="L1248">
        <v>26.1</v>
      </c>
      <c r="N1248">
        <v>0</v>
      </c>
      <c r="O1248">
        <v>26.4</v>
      </c>
      <c r="P1248" s="16">
        <v>500</v>
      </c>
      <c r="Q1248">
        <v>26.5</v>
      </c>
      <c r="R1248" s="16">
        <v>16100</v>
      </c>
      <c r="S1248">
        <v>26.8</v>
      </c>
      <c r="T1248" s="16">
        <v>10500</v>
      </c>
    </row>
    <row r="1249" spans="1:20">
      <c r="A1249" t="s">
        <v>1225</v>
      </c>
      <c r="C1249">
        <v>14.9</v>
      </c>
      <c r="D1249">
        <v>13</v>
      </c>
      <c r="E1249">
        <v>11.1</v>
      </c>
      <c r="G1249" s="16"/>
      <c r="I1249" s="16"/>
      <c r="K1249" s="16"/>
      <c r="L1249">
        <v>13</v>
      </c>
      <c r="N1249">
        <v>0</v>
      </c>
      <c r="O1249">
        <v>12.9</v>
      </c>
      <c r="P1249" s="16">
        <v>600</v>
      </c>
      <c r="Q1249">
        <v>13</v>
      </c>
      <c r="R1249" s="16">
        <v>7000</v>
      </c>
      <c r="S1249">
        <v>14.8</v>
      </c>
      <c r="T1249">
        <v>600</v>
      </c>
    </row>
    <row r="1250" spans="1:20">
      <c r="A1250" t="s">
        <v>1318</v>
      </c>
      <c r="C1250">
        <v>13.4</v>
      </c>
      <c r="D1250">
        <v>11.7</v>
      </c>
      <c r="E1250">
        <v>10</v>
      </c>
      <c r="H1250">
        <v>10.1</v>
      </c>
      <c r="I1250">
        <v>200</v>
      </c>
      <c r="J1250">
        <v>10.199999999999999</v>
      </c>
      <c r="K1250" s="16">
        <v>300</v>
      </c>
      <c r="L1250">
        <v>11.7</v>
      </c>
      <c r="N1250">
        <v>0</v>
      </c>
      <c r="O1250">
        <v>12.3</v>
      </c>
      <c r="P1250" s="16">
        <v>3100</v>
      </c>
      <c r="Q1250">
        <v>13</v>
      </c>
      <c r="R1250" s="16">
        <v>200</v>
      </c>
      <c r="S1250">
        <v>13.4</v>
      </c>
      <c r="T1250" s="16">
        <v>23000</v>
      </c>
    </row>
    <row r="1251" spans="1:20">
      <c r="A1251" t="s">
        <v>1209</v>
      </c>
      <c r="C1251">
        <v>23</v>
      </c>
      <c r="D1251">
        <v>20</v>
      </c>
      <c r="E1251">
        <v>17</v>
      </c>
      <c r="L1251">
        <v>20</v>
      </c>
      <c r="N1251">
        <v>0</v>
      </c>
      <c r="O1251">
        <v>20.5</v>
      </c>
      <c r="P1251" s="16">
        <v>6000</v>
      </c>
      <c r="Q1251">
        <v>23</v>
      </c>
      <c r="R1251" s="16">
        <v>1400</v>
      </c>
    </row>
    <row r="1252" spans="1:20">
      <c r="A1252" t="s">
        <v>1499</v>
      </c>
      <c r="C1252">
        <v>35</v>
      </c>
      <c r="D1252">
        <v>30.5</v>
      </c>
      <c r="E1252">
        <v>26</v>
      </c>
      <c r="H1252">
        <v>26.5</v>
      </c>
      <c r="I1252" s="16">
        <v>600</v>
      </c>
      <c r="J1252">
        <v>27.5</v>
      </c>
      <c r="K1252" s="16">
        <v>10000</v>
      </c>
      <c r="L1252">
        <v>30.5</v>
      </c>
      <c r="N1252">
        <v>0</v>
      </c>
      <c r="O1252">
        <v>29.5</v>
      </c>
      <c r="P1252" s="16">
        <v>9600</v>
      </c>
      <c r="Q1252">
        <v>30</v>
      </c>
      <c r="R1252" s="16">
        <v>2000</v>
      </c>
      <c r="T1252" s="16"/>
    </row>
    <row r="1253" spans="1:20">
      <c r="A1253" t="s">
        <v>1083</v>
      </c>
      <c r="C1253">
        <v>2.1</v>
      </c>
      <c r="D1253">
        <v>1.5</v>
      </c>
      <c r="E1253">
        <v>0.9</v>
      </c>
      <c r="G1253" s="16"/>
      <c r="I1253" s="16"/>
      <c r="K1253" s="16"/>
      <c r="L1253">
        <v>1.5</v>
      </c>
      <c r="N1253">
        <v>0</v>
      </c>
      <c r="P1253" s="16"/>
      <c r="R1253" s="16"/>
      <c r="T1253" s="16"/>
    </row>
    <row r="1254" spans="1:20">
      <c r="A1254" t="s">
        <v>813</v>
      </c>
      <c r="C1254">
        <v>8.4</v>
      </c>
      <c r="D1254">
        <v>7.7</v>
      </c>
      <c r="E1254">
        <v>7</v>
      </c>
      <c r="K1254" s="16"/>
      <c r="L1254">
        <v>7.7</v>
      </c>
      <c r="N1254">
        <v>0</v>
      </c>
      <c r="O1254">
        <v>7.5</v>
      </c>
      <c r="P1254" s="16">
        <v>1900</v>
      </c>
      <c r="Q1254">
        <v>8</v>
      </c>
      <c r="R1254" s="16">
        <v>1300</v>
      </c>
      <c r="T1254" s="16"/>
    </row>
    <row r="1255" spans="1:20">
      <c r="A1255" t="s">
        <v>432</v>
      </c>
      <c r="C1255">
        <v>2.9</v>
      </c>
      <c r="D1255">
        <v>2.7</v>
      </c>
      <c r="E1255">
        <v>2.5</v>
      </c>
      <c r="G1255" s="16"/>
      <c r="H1255">
        <v>2.5</v>
      </c>
      <c r="I1255" s="16">
        <v>11000</v>
      </c>
      <c r="J1255">
        <v>2.6</v>
      </c>
      <c r="K1255" s="16">
        <v>2000</v>
      </c>
      <c r="L1255">
        <v>2.7</v>
      </c>
      <c r="N1255">
        <v>0</v>
      </c>
      <c r="O1255">
        <v>2.7</v>
      </c>
      <c r="P1255" s="16">
        <v>1000</v>
      </c>
      <c r="Q1255">
        <v>2.8</v>
      </c>
      <c r="R1255" s="16">
        <v>1200</v>
      </c>
      <c r="S1255">
        <v>2.9</v>
      </c>
      <c r="T1255" s="16">
        <v>1100</v>
      </c>
    </row>
    <row r="1256" spans="1:20">
      <c r="A1256" t="s">
        <v>433</v>
      </c>
      <c r="C1256">
        <v>2.7</v>
      </c>
      <c r="D1256">
        <v>2.5</v>
      </c>
      <c r="E1256">
        <v>2.2999999999999998</v>
      </c>
      <c r="H1256">
        <v>2.2999999999999998</v>
      </c>
      <c r="I1256" s="16">
        <v>2000</v>
      </c>
      <c r="J1256">
        <v>2.5</v>
      </c>
      <c r="K1256">
        <v>200</v>
      </c>
      <c r="L1256">
        <v>2.5</v>
      </c>
      <c r="N1256">
        <v>0</v>
      </c>
      <c r="O1256">
        <v>2.7</v>
      </c>
      <c r="P1256">
        <v>100</v>
      </c>
      <c r="T1256" s="16"/>
    </row>
    <row r="1257" spans="1:20">
      <c r="A1257" t="s">
        <v>1084</v>
      </c>
      <c r="C1257">
        <v>6.4</v>
      </c>
      <c r="D1257">
        <v>5.6</v>
      </c>
      <c r="E1257">
        <v>4.8</v>
      </c>
      <c r="J1257">
        <v>4.8</v>
      </c>
      <c r="K1257">
        <v>100</v>
      </c>
      <c r="L1257">
        <v>5.6</v>
      </c>
      <c r="N1257">
        <v>0</v>
      </c>
    </row>
    <row r="1258" spans="1:20">
      <c r="A1258" t="s">
        <v>1517</v>
      </c>
      <c r="C1258">
        <v>18.2</v>
      </c>
      <c r="D1258">
        <v>13</v>
      </c>
      <c r="E1258">
        <v>7.8</v>
      </c>
      <c r="G1258" s="16"/>
      <c r="L1258">
        <v>13</v>
      </c>
      <c r="N1258">
        <v>0</v>
      </c>
      <c r="P1258" s="16"/>
      <c r="R1258" s="16"/>
      <c r="T1258" s="16"/>
    </row>
    <row r="1259" spans="1:20">
      <c r="A1259" t="s">
        <v>434</v>
      </c>
      <c r="C1259">
        <v>2.2999999999999998</v>
      </c>
      <c r="D1259">
        <v>2</v>
      </c>
      <c r="E1259">
        <v>1.7</v>
      </c>
      <c r="G1259" s="16"/>
      <c r="I1259" s="16"/>
      <c r="K1259" s="16"/>
      <c r="L1259">
        <v>2</v>
      </c>
      <c r="N1259">
        <v>0</v>
      </c>
      <c r="P1259" s="16"/>
    </row>
    <row r="1260" spans="1:20">
      <c r="A1260" t="s">
        <v>846</v>
      </c>
      <c r="C1260">
        <v>3.9</v>
      </c>
      <c r="D1260">
        <v>3.4</v>
      </c>
      <c r="E1260">
        <v>2.9</v>
      </c>
      <c r="I1260" s="16"/>
      <c r="L1260">
        <v>3.4</v>
      </c>
      <c r="N1260">
        <v>0</v>
      </c>
      <c r="O1260">
        <v>3.4</v>
      </c>
      <c r="P1260" s="16">
        <v>10000</v>
      </c>
      <c r="R1260" s="16"/>
      <c r="T1260" s="16"/>
    </row>
    <row r="1261" spans="1:20">
      <c r="A1261" t="s">
        <v>436</v>
      </c>
      <c r="C1261">
        <v>8.9</v>
      </c>
      <c r="D1261">
        <v>8.1</v>
      </c>
      <c r="E1261">
        <v>7.3</v>
      </c>
      <c r="H1261">
        <v>7.3</v>
      </c>
      <c r="I1261">
        <v>100</v>
      </c>
      <c r="J1261">
        <v>8</v>
      </c>
      <c r="K1261">
        <v>400</v>
      </c>
      <c r="L1261">
        <v>8.1</v>
      </c>
      <c r="N1261">
        <v>0</v>
      </c>
      <c r="O1261">
        <v>8.3000000000000007</v>
      </c>
      <c r="P1261" s="16">
        <v>1400</v>
      </c>
      <c r="Q1261">
        <v>8.4</v>
      </c>
      <c r="R1261" s="16">
        <v>2500</v>
      </c>
      <c r="S1261">
        <v>8.8000000000000007</v>
      </c>
      <c r="T1261" s="16">
        <v>10000</v>
      </c>
    </row>
    <row r="1262" spans="1:20">
      <c r="A1262" t="s">
        <v>437</v>
      </c>
      <c r="C1262">
        <v>8.9</v>
      </c>
      <c r="D1262">
        <v>8.1</v>
      </c>
      <c r="E1262">
        <v>7.3</v>
      </c>
      <c r="G1262" s="16"/>
      <c r="H1262">
        <v>7.5</v>
      </c>
      <c r="I1262" s="16">
        <v>500</v>
      </c>
      <c r="J1262">
        <v>7.6</v>
      </c>
      <c r="K1262" s="16">
        <v>500</v>
      </c>
      <c r="L1262">
        <v>8.1</v>
      </c>
      <c r="N1262">
        <v>0</v>
      </c>
      <c r="O1262">
        <v>8</v>
      </c>
      <c r="P1262" s="16">
        <v>1500</v>
      </c>
      <c r="Q1262">
        <v>8.1999999999999993</v>
      </c>
      <c r="R1262" s="16">
        <v>1200</v>
      </c>
      <c r="S1262">
        <v>8.5</v>
      </c>
      <c r="T1262" s="16">
        <v>1500</v>
      </c>
    </row>
    <row r="1263" spans="1:20">
      <c r="A1263" t="s">
        <v>439</v>
      </c>
      <c r="C1263">
        <v>3.4</v>
      </c>
      <c r="D1263">
        <v>3</v>
      </c>
      <c r="E1263">
        <v>2.6</v>
      </c>
      <c r="G1263" s="16"/>
      <c r="I1263" s="16"/>
      <c r="L1263">
        <v>3</v>
      </c>
      <c r="N1263">
        <v>0</v>
      </c>
      <c r="O1263">
        <v>3.1</v>
      </c>
      <c r="P1263" s="16">
        <v>100</v>
      </c>
      <c r="Q1263">
        <v>3.2</v>
      </c>
      <c r="R1263">
        <v>500</v>
      </c>
      <c r="S1263">
        <v>3.3</v>
      </c>
      <c r="T1263" s="16">
        <v>800</v>
      </c>
    </row>
    <row r="1264" spans="1:20">
      <c r="A1264" t="s">
        <v>1085</v>
      </c>
      <c r="C1264">
        <v>0.4</v>
      </c>
      <c r="D1264">
        <v>0.4</v>
      </c>
      <c r="E1264">
        <v>0.4</v>
      </c>
      <c r="P1264" s="16"/>
      <c r="R1264" s="16"/>
      <c r="T1264" s="16"/>
    </row>
    <row r="1265" spans="1:20">
      <c r="A1265" t="s">
        <v>440</v>
      </c>
      <c r="C1265">
        <v>3</v>
      </c>
      <c r="D1265">
        <v>2.8</v>
      </c>
      <c r="E1265">
        <v>2.6</v>
      </c>
      <c r="I1265" s="16"/>
      <c r="L1265">
        <v>2.8</v>
      </c>
      <c r="N1265">
        <v>0</v>
      </c>
      <c r="O1265">
        <v>2.7</v>
      </c>
      <c r="P1265" s="16">
        <v>100</v>
      </c>
      <c r="Q1265">
        <v>2.8</v>
      </c>
      <c r="R1265" s="16">
        <v>1000</v>
      </c>
      <c r="S1265">
        <v>3</v>
      </c>
      <c r="T1265" s="16">
        <v>21300</v>
      </c>
    </row>
    <row r="1266" spans="1:20">
      <c r="A1266" t="s">
        <v>441</v>
      </c>
      <c r="C1266">
        <v>15</v>
      </c>
      <c r="D1266">
        <v>13.7</v>
      </c>
      <c r="E1266">
        <v>12.4</v>
      </c>
      <c r="G1266" s="16"/>
      <c r="I1266" s="16"/>
      <c r="K1266" s="16"/>
      <c r="L1266">
        <v>13.7</v>
      </c>
      <c r="N1266">
        <v>0</v>
      </c>
      <c r="O1266">
        <v>15</v>
      </c>
      <c r="P1266" s="16">
        <v>500</v>
      </c>
      <c r="R1266" s="16"/>
      <c r="T1266" s="16"/>
    </row>
    <row r="1267" spans="1:20">
      <c r="A1267" t="s">
        <v>604</v>
      </c>
      <c r="C1267">
        <v>1.7</v>
      </c>
      <c r="D1267">
        <v>1.5</v>
      </c>
      <c r="E1267">
        <v>1.3</v>
      </c>
      <c r="H1267">
        <v>1.3</v>
      </c>
      <c r="I1267" s="16">
        <v>3600</v>
      </c>
      <c r="J1267">
        <v>1.4</v>
      </c>
      <c r="K1267">
        <v>200</v>
      </c>
      <c r="L1267">
        <v>1.5</v>
      </c>
      <c r="N1267">
        <v>0</v>
      </c>
      <c r="O1267">
        <v>1.7</v>
      </c>
      <c r="P1267" s="16">
        <v>4700</v>
      </c>
    </row>
    <row r="1268" spans="1:20">
      <c r="A1268" t="s">
        <v>1087</v>
      </c>
      <c r="C1268">
        <v>12.8</v>
      </c>
      <c r="D1268">
        <v>9.1999999999999993</v>
      </c>
      <c r="E1268">
        <v>5.6</v>
      </c>
      <c r="G1268" s="16"/>
      <c r="I1268" s="16"/>
      <c r="K1268" s="16"/>
      <c r="L1268">
        <v>9.1999999999999993</v>
      </c>
      <c r="N1268">
        <v>0</v>
      </c>
      <c r="O1268">
        <v>10.5</v>
      </c>
      <c r="P1268" s="16">
        <v>200</v>
      </c>
      <c r="R1268" s="16"/>
    </row>
    <row r="1269" spans="1:20">
      <c r="A1269" t="s">
        <v>894</v>
      </c>
      <c r="C1269">
        <v>34.1</v>
      </c>
      <c r="D1269">
        <v>29.7</v>
      </c>
      <c r="E1269">
        <v>25.3</v>
      </c>
      <c r="F1269">
        <v>26.7</v>
      </c>
      <c r="G1269">
        <v>100</v>
      </c>
      <c r="H1269">
        <v>29.5</v>
      </c>
      <c r="I1269">
        <v>200</v>
      </c>
      <c r="J1269">
        <v>30.5</v>
      </c>
      <c r="K1269" s="16">
        <v>1000</v>
      </c>
      <c r="L1269">
        <v>29.7</v>
      </c>
      <c r="N1269">
        <v>0</v>
      </c>
      <c r="O1269">
        <v>34.1</v>
      </c>
      <c r="P1269" s="16">
        <v>1000</v>
      </c>
      <c r="R1269" s="16"/>
    </row>
    <row r="1270" spans="1:20">
      <c r="A1270" t="s">
        <v>444</v>
      </c>
      <c r="C1270">
        <v>42.5</v>
      </c>
      <c r="D1270">
        <v>38.700000000000003</v>
      </c>
      <c r="E1270">
        <v>34.9</v>
      </c>
      <c r="I1270" s="16"/>
      <c r="J1270">
        <v>37</v>
      </c>
      <c r="K1270" s="16">
        <v>1000</v>
      </c>
      <c r="L1270">
        <v>38.700000000000003</v>
      </c>
      <c r="N1270">
        <v>0</v>
      </c>
      <c r="O1270">
        <v>39.5</v>
      </c>
      <c r="P1270">
        <v>500</v>
      </c>
      <c r="R1270" s="16"/>
      <c r="T1270" s="16"/>
    </row>
    <row r="1271" spans="1:20">
      <c r="A1271" t="s">
        <v>717</v>
      </c>
      <c r="C1271">
        <v>2.2999999999999998</v>
      </c>
      <c r="D1271">
        <v>2.1</v>
      </c>
      <c r="E1271">
        <v>1.9</v>
      </c>
      <c r="H1271">
        <v>1.9</v>
      </c>
      <c r="I1271" s="16">
        <v>5500</v>
      </c>
      <c r="J1271">
        <v>2</v>
      </c>
      <c r="K1271" s="16">
        <v>600</v>
      </c>
      <c r="L1271">
        <v>2.1</v>
      </c>
      <c r="N1271">
        <v>0</v>
      </c>
      <c r="O1271">
        <v>2.1</v>
      </c>
      <c r="P1271" s="16">
        <v>10900</v>
      </c>
      <c r="Q1271">
        <v>2.2000000000000002</v>
      </c>
      <c r="R1271" s="16">
        <v>22000</v>
      </c>
      <c r="S1271">
        <v>2.2999999999999998</v>
      </c>
      <c r="T1271" s="16">
        <v>10000</v>
      </c>
    </row>
    <row r="1272" spans="1:20">
      <c r="A1272" t="s">
        <v>445</v>
      </c>
      <c r="C1272">
        <v>7.1</v>
      </c>
      <c r="D1272">
        <v>6.5</v>
      </c>
      <c r="E1272">
        <v>5.9</v>
      </c>
      <c r="F1272">
        <v>5.9</v>
      </c>
      <c r="G1272" s="16">
        <v>5100</v>
      </c>
      <c r="H1272">
        <v>6.1</v>
      </c>
      <c r="I1272" s="16">
        <v>300</v>
      </c>
      <c r="J1272">
        <v>6.2</v>
      </c>
      <c r="K1272" s="16">
        <v>5000</v>
      </c>
      <c r="L1272">
        <v>6.5</v>
      </c>
      <c r="N1272">
        <v>0</v>
      </c>
      <c r="O1272">
        <v>6.5</v>
      </c>
      <c r="P1272" s="16">
        <v>3500</v>
      </c>
      <c r="Q1272">
        <v>6.6</v>
      </c>
      <c r="R1272">
        <v>300</v>
      </c>
      <c r="S1272">
        <v>6.9</v>
      </c>
      <c r="T1272">
        <v>800</v>
      </c>
    </row>
    <row r="1273" spans="1:20">
      <c r="A1273" t="s">
        <v>446</v>
      </c>
      <c r="C1273">
        <v>10.3</v>
      </c>
      <c r="D1273">
        <v>9.4</v>
      </c>
      <c r="E1273">
        <v>8.5</v>
      </c>
      <c r="G1273" s="16"/>
      <c r="J1273">
        <v>8.5</v>
      </c>
      <c r="K1273">
        <v>300</v>
      </c>
      <c r="L1273">
        <v>9.4</v>
      </c>
      <c r="N1273">
        <v>0</v>
      </c>
      <c r="O1273">
        <v>9.6999999999999993</v>
      </c>
      <c r="P1273" s="16">
        <v>200</v>
      </c>
      <c r="Q1273">
        <v>9.9</v>
      </c>
      <c r="R1273" s="16">
        <v>400</v>
      </c>
      <c r="S1273">
        <v>10</v>
      </c>
      <c r="T1273" s="16">
        <v>5000</v>
      </c>
    </row>
    <row r="1274" spans="1:20">
      <c r="A1274" t="s">
        <v>1089</v>
      </c>
      <c r="C1274">
        <v>9.5</v>
      </c>
      <c r="D1274">
        <v>6.8</v>
      </c>
      <c r="E1274">
        <v>4.0999999999999996</v>
      </c>
      <c r="G1274" s="16"/>
      <c r="I1274" s="16"/>
      <c r="K1274" s="16"/>
      <c r="L1274">
        <v>6.8</v>
      </c>
      <c r="N1274">
        <v>0</v>
      </c>
      <c r="P1274" s="16"/>
      <c r="R1274" s="16"/>
    </row>
    <row r="1275" spans="1:20">
      <c r="A1275" t="s">
        <v>447</v>
      </c>
      <c r="C1275">
        <v>10.5</v>
      </c>
      <c r="D1275">
        <v>7.5</v>
      </c>
      <c r="E1275">
        <v>4.5</v>
      </c>
      <c r="G1275" s="16"/>
      <c r="I1275" s="16"/>
      <c r="K1275" s="16"/>
      <c r="L1275">
        <v>7.5</v>
      </c>
      <c r="N1275">
        <v>0</v>
      </c>
      <c r="O1275">
        <v>6</v>
      </c>
      <c r="P1275" s="16">
        <v>200</v>
      </c>
      <c r="Q1275">
        <v>7.5</v>
      </c>
      <c r="R1275" s="16">
        <v>5000</v>
      </c>
      <c r="S1275">
        <v>10.4</v>
      </c>
      <c r="T1275" s="16">
        <v>2100</v>
      </c>
    </row>
    <row r="1276" spans="1:20">
      <c r="A1276" t="s">
        <v>449</v>
      </c>
      <c r="C1276">
        <v>20.2</v>
      </c>
      <c r="D1276">
        <v>18.399999999999999</v>
      </c>
      <c r="E1276">
        <v>16.600000000000001</v>
      </c>
      <c r="F1276">
        <v>17.3</v>
      </c>
      <c r="G1276">
        <v>300</v>
      </c>
      <c r="H1276">
        <v>17.399999999999999</v>
      </c>
      <c r="I1276" s="16">
        <v>400</v>
      </c>
      <c r="J1276">
        <v>17.600000000000001</v>
      </c>
      <c r="K1276" s="16">
        <v>100</v>
      </c>
      <c r="L1276">
        <v>18.399999999999999</v>
      </c>
      <c r="N1276">
        <v>0</v>
      </c>
      <c r="O1276">
        <v>17.8</v>
      </c>
      <c r="P1276">
        <v>100</v>
      </c>
      <c r="Q1276">
        <v>17.899999999999999</v>
      </c>
      <c r="R1276" s="16">
        <v>500</v>
      </c>
      <c r="S1276">
        <v>18.399999999999999</v>
      </c>
      <c r="T1276" s="16">
        <v>900</v>
      </c>
    </row>
    <row r="1277" spans="1:20">
      <c r="A1277" t="s">
        <v>1319</v>
      </c>
      <c r="C1277">
        <v>11.5</v>
      </c>
      <c r="D1277">
        <v>10</v>
      </c>
      <c r="E1277">
        <v>8.5</v>
      </c>
      <c r="I1277" s="16"/>
      <c r="J1277">
        <v>9.5</v>
      </c>
      <c r="K1277" s="16">
        <v>2000</v>
      </c>
      <c r="L1277">
        <v>10</v>
      </c>
      <c r="N1277">
        <v>0</v>
      </c>
      <c r="O1277">
        <v>10</v>
      </c>
      <c r="P1277" s="16">
        <v>4000</v>
      </c>
      <c r="Q1277">
        <v>10.5</v>
      </c>
      <c r="R1277" s="16">
        <v>5000</v>
      </c>
      <c r="S1277">
        <v>11</v>
      </c>
      <c r="T1277" s="16">
        <v>1000</v>
      </c>
    </row>
    <row r="1278" spans="1:20">
      <c r="A1278" t="s">
        <v>184</v>
      </c>
      <c r="C1278">
        <v>23.5</v>
      </c>
      <c r="D1278">
        <v>22</v>
      </c>
      <c r="E1278">
        <v>20.5</v>
      </c>
      <c r="F1278">
        <v>20.5</v>
      </c>
      <c r="G1278">
        <v>30</v>
      </c>
      <c r="H1278">
        <v>21</v>
      </c>
      <c r="I1278" s="16">
        <v>1000</v>
      </c>
      <c r="J1278">
        <v>21.05</v>
      </c>
      <c r="K1278">
        <v>30</v>
      </c>
      <c r="L1278">
        <v>22</v>
      </c>
      <c r="N1278">
        <v>0</v>
      </c>
      <c r="O1278">
        <v>23.45</v>
      </c>
      <c r="P1278" s="16">
        <v>30</v>
      </c>
      <c r="Q1278">
        <v>23.5</v>
      </c>
      <c r="R1278" s="16">
        <v>290</v>
      </c>
      <c r="T1278" s="16"/>
    </row>
    <row r="1279" spans="1:20">
      <c r="A1279" t="s">
        <v>450</v>
      </c>
      <c r="C1279">
        <v>33.5</v>
      </c>
      <c r="D1279">
        <v>30.5</v>
      </c>
      <c r="E1279">
        <v>27.5</v>
      </c>
      <c r="F1279">
        <v>28.1</v>
      </c>
      <c r="G1279" s="16">
        <v>1000</v>
      </c>
      <c r="H1279">
        <v>28.5</v>
      </c>
      <c r="I1279" s="16">
        <v>300</v>
      </c>
      <c r="J1279">
        <v>28.6</v>
      </c>
      <c r="K1279" s="16">
        <v>100</v>
      </c>
      <c r="L1279">
        <v>30.5</v>
      </c>
      <c r="N1279">
        <v>0</v>
      </c>
      <c r="O1279">
        <v>33.5</v>
      </c>
      <c r="P1279" s="16">
        <v>100</v>
      </c>
      <c r="R1279" s="16"/>
    </row>
    <row r="1280" spans="1:20">
      <c r="A1280" t="s">
        <v>451</v>
      </c>
      <c r="C1280">
        <v>99</v>
      </c>
      <c r="D1280">
        <v>90</v>
      </c>
      <c r="E1280">
        <v>81</v>
      </c>
      <c r="G1280" s="16"/>
      <c r="I1280" s="16"/>
      <c r="K1280" s="16"/>
      <c r="L1280">
        <v>90</v>
      </c>
      <c r="N1280">
        <v>0</v>
      </c>
      <c r="P1280" s="16"/>
      <c r="R1280" s="16"/>
      <c r="T1280" s="16"/>
    </row>
    <row r="1281" spans="1:20">
      <c r="A1281" t="s">
        <v>453</v>
      </c>
      <c r="C1281">
        <v>80.599999999999994</v>
      </c>
      <c r="D1281">
        <v>73.3</v>
      </c>
      <c r="E1281">
        <v>66</v>
      </c>
      <c r="G1281" s="16"/>
      <c r="L1281">
        <v>73.3</v>
      </c>
      <c r="N1281">
        <v>0</v>
      </c>
      <c r="O1281">
        <v>66</v>
      </c>
      <c r="P1281" s="16">
        <v>2900</v>
      </c>
      <c r="Q1281">
        <v>74</v>
      </c>
      <c r="R1281" s="16">
        <v>200</v>
      </c>
      <c r="S1281">
        <v>75</v>
      </c>
      <c r="T1281" s="16">
        <v>100</v>
      </c>
    </row>
    <row r="1282" spans="1:20">
      <c r="A1282" t="s">
        <v>814</v>
      </c>
      <c r="C1282">
        <v>0.8</v>
      </c>
      <c r="D1282">
        <v>0.8</v>
      </c>
      <c r="E1282">
        <v>0.8</v>
      </c>
      <c r="G1282" s="16"/>
      <c r="K1282" s="16"/>
      <c r="P1282" s="16"/>
      <c r="R1282" s="16"/>
      <c r="T1282" s="16"/>
    </row>
    <row r="1283" spans="1:20">
      <c r="A1283" t="s">
        <v>874</v>
      </c>
      <c r="C1283">
        <v>14.8</v>
      </c>
      <c r="D1283">
        <v>12.9</v>
      </c>
      <c r="E1283">
        <v>11</v>
      </c>
      <c r="I1283" s="16"/>
      <c r="J1283">
        <v>11</v>
      </c>
      <c r="K1283" s="16">
        <v>100</v>
      </c>
      <c r="L1283">
        <v>12.9</v>
      </c>
      <c r="N1283">
        <v>0</v>
      </c>
      <c r="P1283" s="16"/>
      <c r="R1283" s="16"/>
    </row>
    <row r="1284" spans="1:20">
      <c r="A1284" t="s">
        <v>186</v>
      </c>
      <c r="C1284">
        <v>5.29</v>
      </c>
      <c r="D1284">
        <v>4.95</v>
      </c>
      <c r="E1284">
        <v>4.6100000000000003</v>
      </c>
      <c r="F1284">
        <v>4.71</v>
      </c>
      <c r="G1284" s="16">
        <v>1500</v>
      </c>
      <c r="H1284">
        <v>4.8</v>
      </c>
      <c r="I1284" s="16">
        <v>60</v>
      </c>
      <c r="J1284">
        <v>4.8099999999999996</v>
      </c>
      <c r="K1284" s="16">
        <v>40</v>
      </c>
      <c r="L1284">
        <v>4.95</v>
      </c>
      <c r="N1284">
        <v>0</v>
      </c>
      <c r="O1284">
        <v>5.28</v>
      </c>
      <c r="P1284" s="16">
        <v>20</v>
      </c>
      <c r="Q1284">
        <v>5.29</v>
      </c>
      <c r="R1284" s="16">
        <v>210</v>
      </c>
      <c r="T1284" s="16"/>
    </row>
    <row r="1285" spans="1:20">
      <c r="A1285" t="s">
        <v>1465</v>
      </c>
      <c r="C1285">
        <v>7</v>
      </c>
      <c r="D1285">
        <v>5</v>
      </c>
      <c r="E1285">
        <v>3</v>
      </c>
      <c r="I1285" s="16"/>
      <c r="K1285" s="16"/>
      <c r="L1285">
        <v>5</v>
      </c>
      <c r="N1285">
        <v>0</v>
      </c>
      <c r="O1285">
        <v>5</v>
      </c>
      <c r="P1285" s="16">
        <v>1000</v>
      </c>
      <c r="Q1285">
        <v>6</v>
      </c>
      <c r="R1285">
        <v>100</v>
      </c>
      <c r="S1285">
        <v>6.2</v>
      </c>
      <c r="T1285" s="16">
        <v>100</v>
      </c>
    </row>
    <row r="1286" spans="1:20">
      <c r="A1286" t="s">
        <v>1090</v>
      </c>
      <c r="C1286">
        <v>2.9</v>
      </c>
      <c r="D1286">
        <v>2.6</v>
      </c>
      <c r="E1286">
        <v>2.2999999999999998</v>
      </c>
      <c r="K1286" s="16"/>
      <c r="L1286">
        <v>2.6</v>
      </c>
      <c r="N1286">
        <v>0</v>
      </c>
      <c r="O1286">
        <v>2.6</v>
      </c>
      <c r="P1286" s="16">
        <v>18400</v>
      </c>
      <c r="R1286" s="16"/>
      <c r="T1286" s="16"/>
    </row>
    <row r="1287" spans="1:20">
      <c r="A1287" t="s">
        <v>1174</v>
      </c>
      <c r="C1287">
        <v>7</v>
      </c>
      <c r="D1287">
        <v>5</v>
      </c>
      <c r="E1287">
        <v>3</v>
      </c>
      <c r="I1287" s="16"/>
      <c r="K1287" s="16"/>
      <c r="L1287">
        <v>5</v>
      </c>
      <c r="N1287">
        <v>0</v>
      </c>
      <c r="R1287" s="16"/>
      <c r="T1287" s="16"/>
    </row>
    <row r="1288" spans="1:20">
      <c r="A1288" t="s">
        <v>1213</v>
      </c>
      <c r="C1288">
        <v>18.899999999999999</v>
      </c>
      <c r="D1288">
        <v>16.5</v>
      </c>
      <c r="E1288">
        <v>14.1</v>
      </c>
      <c r="I1288" s="16"/>
      <c r="J1288">
        <v>14.3</v>
      </c>
      <c r="K1288" s="16">
        <v>600</v>
      </c>
      <c r="L1288">
        <v>16.5</v>
      </c>
      <c r="N1288">
        <v>0</v>
      </c>
      <c r="O1288">
        <v>16.8</v>
      </c>
      <c r="P1288" s="16">
        <v>2000</v>
      </c>
      <c r="Q1288">
        <v>17</v>
      </c>
      <c r="R1288" s="16">
        <v>100</v>
      </c>
      <c r="S1288">
        <v>18.899999999999999</v>
      </c>
      <c r="T1288" s="16">
        <v>100</v>
      </c>
    </row>
    <row r="1289" spans="1:20">
      <c r="A1289" t="s">
        <v>1374</v>
      </c>
      <c r="C1289">
        <v>52.4</v>
      </c>
      <c r="D1289">
        <v>45.6</v>
      </c>
      <c r="E1289">
        <v>38.799999999999997</v>
      </c>
      <c r="F1289">
        <v>38.799999999999997</v>
      </c>
      <c r="G1289">
        <v>500</v>
      </c>
      <c r="H1289">
        <v>40.1</v>
      </c>
      <c r="I1289">
        <v>300</v>
      </c>
      <c r="J1289">
        <v>48</v>
      </c>
      <c r="K1289" s="16">
        <v>100</v>
      </c>
      <c r="L1289">
        <v>45.6</v>
      </c>
      <c r="N1289">
        <v>0</v>
      </c>
      <c r="O1289">
        <v>52.3</v>
      </c>
      <c r="P1289" s="16">
        <v>200</v>
      </c>
      <c r="R1289" s="16"/>
      <c r="T1289" s="16"/>
    </row>
    <row r="1290" spans="1:20">
      <c r="A1290" t="s">
        <v>1586</v>
      </c>
      <c r="C1290">
        <v>5.9</v>
      </c>
      <c r="D1290">
        <v>5.2</v>
      </c>
      <c r="E1290">
        <v>4.5</v>
      </c>
      <c r="J1290">
        <v>4.8</v>
      </c>
      <c r="K1290" s="16">
        <v>500</v>
      </c>
      <c r="L1290">
        <v>5.2</v>
      </c>
      <c r="N1290">
        <v>0</v>
      </c>
      <c r="O1290">
        <v>5.9</v>
      </c>
      <c r="P1290" s="16">
        <v>100</v>
      </c>
      <c r="R1290" s="16"/>
      <c r="T1290" s="16"/>
    </row>
    <row r="1291" spans="1:20">
      <c r="A1291" t="s">
        <v>1524</v>
      </c>
      <c r="C1291">
        <v>22.7</v>
      </c>
      <c r="D1291">
        <v>19.8</v>
      </c>
      <c r="E1291">
        <v>16.899999999999999</v>
      </c>
      <c r="F1291">
        <v>19</v>
      </c>
      <c r="G1291" s="16">
        <v>6200</v>
      </c>
      <c r="H1291">
        <v>19.399999999999999</v>
      </c>
      <c r="I1291" s="16">
        <v>1500</v>
      </c>
      <c r="J1291">
        <v>19.5</v>
      </c>
      <c r="K1291" s="16">
        <v>2000</v>
      </c>
      <c r="L1291">
        <v>19.8</v>
      </c>
      <c r="N1291">
        <v>0</v>
      </c>
      <c r="O1291">
        <v>19.8</v>
      </c>
      <c r="P1291" s="16">
        <v>600</v>
      </c>
      <c r="Q1291">
        <v>19.899999999999999</v>
      </c>
      <c r="R1291" s="16">
        <v>500</v>
      </c>
      <c r="S1291">
        <v>20</v>
      </c>
      <c r="T1291" s="16">
        <v>1400</v>
      </c>
    </row>
    <row r="1292" spans="1:20">
      <c r="A1292" t="s">
        <v>1092</v>
      </c>
      <c r="C1292">
        <v>10.1</v>
      </c>
      <c r="D1292">
        <v>8.8000000000000007</v>
      </c>
      <c r="E1292">
        <v>7.5</v>
      </c>
      <c r="G1292" s="16"/>
      <c r="I1292" s="16"/>
      <c r="L1292">
        <v>8.8000000000000007</v>
      </c>
      <c r="N1292">
        <v>0</v>
      </c>
      <c r="O1292">
        <v>8.8000000000000007</v>
      </c>
      <c r="P1292">
        <v>100</v>
      </c>
      <c r="R1292" s="16"/>
      <c r="T1292" s="16"/>
    </row>
    <row r="1293" spans="1:20">
      <c r="A1293" t="s">
        <v>189</v>
      </c>
      <c r="C1293">
        <v>11.95</v>
      </c>
      <c r="D1293">
        <v>11.2</v>
      </c>
      <c r="E1293">
        <v>10.45</v>
      </c>
      <c r="H1293">
        <v>10.5</v>
      </c>
      <c r="I1293" s="16">
        <v>1000</v>
      </c>
      <c r="J1293">
        <v>11.95</v>
      </c>
      <c r="K1293" s="16">
        <v>1000</v>
      </c>
      <c r="L1293">
        <v>11.2</v>
      </c>
      <c r="N1293">
        <v>0</v>
      </c>
      <c r="P1293" s="16"/>
    </row>
    <row r="1294" spans="1:20">
      <c r="A1294" t="s">
        <v>795</v>
      </c>
      <c r="C1294">
        <v>10.8</v>
      </c>
      <c r="D1294">
        <v>9.9</v>
      </c>
      <c r="E1294">
        <v>9</v>
      </c>
      <c r="H1294">
        <v>9</v>
      </c>
      <c r="I1294">
        <v>500</v>
      </c>
      <c r="J1294">
        <v>9.5</v>
      </c>
      <c r="K1294" s="16">
        <v>1000</v>
      </c>
      <c r="L1294">
        <v>9.9</v>
      </c>
      <c r="N1294">
        <v>0</v>
      </c>
      <c r="O1294">
        <v>10</v>
      </c>
      <c r="P1294" s="16">
        <v>1000</v>
      </c>
      <c r="Q1294">
        <v>10.199999999999999</v>
      </c>
      <c r="R1294" s="16">
        <v>1000</v>
      </c>
      <c r="T1294" s="16"/>
    </row>
    <row r="1295" spans="1:20">
      <c r="A1295" t="s">
        <v>459</v>
      </c>
      <c r="C1295">
        <v>29.5</v>
      </c>
      <c r="D1295">
        <v>26.9</v>
      </c>
      <c r="E1295">
        <v>24.3</v>
      </c>
      <c r="J1295">
        <v>24.4</v>
      </c>
      <c r="K1295">
        <v>100</v>
      </c>
      <c r="L1295">
        <v>26.9</v>
      </c>
      <c r="N1295">
        <v>0</v>
      </c>
      <c r="O1295">
        <v>26.9</v>
      </c>
      <c r="P1295" s="16">
        <v>1400</v>
      </c>
      <c r="Q1295">
        <v>29</v>
      </c>
      <c r="R1295" s="16">
        <v>11700</v>
      </c>
    </row>
    <row r="1296" spans="1:20">
      <c r="A1296" t="s">
        <v>1093</v>
      </c>
      <c r="C1296">
        <v>12.6</v>
      </c>
      <c r="D1296">
        <v>11</v>
      </c>
      <c r="E1296">
        <v>9.4</v>
      </c>
      <c r="F1296">
        <v>10</v>
      </c>
      <c r="G1296" s="16">
        <v>300</v>
      </c>
      <c r="H1296">
        <v>10.5</v>
      </c>
      <c r="I1296" s="16">
        <v>5000</v>
      </c>
      <c r="J1296">
        <v>11</v>
      </c>
      <c r="K1296" s="16">
        <v>500</v>
      </c>
      <c r="L1296">
        <v>11</v>
      </c>
      <c r="N1296">
        <v>0</v>
      </c>
      <c r="O1296">
        <v>11.5</v>
      </c>
      <c r="P1296" s="16">
        <v>1000</v>
      </c>
      <c r="Q1296">
        <v>12.5</v>
      </c>
      <c r="R1296" s="16">
        <v>500</v>
      </c>
      <c r="S1296">
        <v>12.6</v>
      </c>
      <c r="T1296" s="16">
        <v>1000</v>
      </c>
    </row>
    <row r="1297" spans="1:20">
      <c r="A1297" t="s">
        <v>1537</v>
      </c>
      <c r="C1297">
        <v>12.1</v>
      </c>
      <c r="D1297">
        <v>10.6</v>
      </c>
      <c r="E1297">
        <v>9.1</v>
      </c>
      <c r="F1297">
        <v>9.6999999999999993</v>
      </c>
      <c r="G1297">
        <v>500</v>
      </c>
      <c r="H1297">
        <v>10.4</v>
      </c>
      <c r="I1297" s="16">
        <v>1000</v>
      </c>
      <c r="J1297">
        <v>10.5</v>
      </c>
      <c r="K1297" s="16">
        <v>1000</v>
      </c>
      <c r="L1297">
        <v>10.6</v>
      </c>
      <c r="N1297">
        <v>0</v>
      </c>
      <c r="O1297">
        <v>11.6</v>
      </c>
      <c r="P1297" s="16">
        <v>500</v>
      </c>
      <c r="Q1297">
        <v>12.1</v>
      </c>
      <c r="R1297" s="16">
        <v>4000</v>
      </c>
    </row>
    <row r="1298" spans="1:20">
      <c r="A1298" t="s">
        <v>1604</v>
      </c>
      <c r="C1298">
        <v>11.2</v>
      </c>
      <c r="D1298">
        <v>8</v>
      </c>
      <c r="E1298">
        <v>4.8</v>
      </c>
      <c r="G1298" s="16"/>
      <c r="I1298" s="16"/>
      <c r="L1298">
        <v>8</v>
      </c>
      <c r="N1298">
        <v>0</v>
      </c>
      <c r="P1298" s="16"/>
      <c r="R1298" s="16"/>
      <c r="T1298" s="16"/>
    </row>
    <row r="1299" spans="1:20">
      <c r="A1299" t="s">
        <v>1175</v>
      </c>
      <c r="C1299">
        <v>10.199999999999999</v>
      </c>
      <c r="D1299">
        <v>8.9</v>
      </c>
      <c r="E1299">
        <v>7.6</v>
      </c>
      <c r="L1299">
        <v>8.9</v>
      </c>
      <c r="N1299">
        <v>0</v>
      </c>
      <c r="O1299">
        <v>8.9</v>
      </c>
      <c r="P1299" s="16">
        <v>5000</v>
      </c>
      <c r="Q1299">
        <v>9</v>
      </c>
      <c r="R1299" s="16">
        <v>5000</v>
      </c>
    </row>
    <row r="1300" spans="1:20">
      <c r="A1300" t="s">
        <v>1230</v>
      </c>
      <c r="C1300">
        <v>31.6</v>
      </c>
      <c r="D1300">
        <v>27.5</v>
      </c>
      <c r="E1300">
        <v>23.4</v>
      </c>
      <c r="L1300">
        <v>27.5</v>
      </c>
      <c r="N1300">
        <v>0</v>
      </c>
      <c r="O1300">
        <v>27.5</v>
      </c>
      <c r="P1300" s="16">
        <v>100</v>
      </c>
      <c r="Q1300">
        <v>31.6</v>
      </c>
      <c r="R1300">
        <v>200</v>
      </c>
    </row>
    <row r="1301" spans="1:20">
      <c r="A1301" t="s">
        <v>1156</v>
      </c>
      <c r="C1301">
        <v>42.7</v>
      </c>
      <c r="D1301">
        <v>37.200000000000003</v>
      </c>
      <c r="E1301">
        <v>31.7</v>
      </c>
      <c r="K1301" s="16"/>
      <c r="L1301">
        <v>37.200000000000003</v>
      </c>
      <c r="N1301">
        <v>0</v>
      </c>
      <c r="P1301" s="16"/>
      <c r="R1301" s="16"/>
      <c r="T1301" s="16"/>
    </row>
    <row r="1302" spans="1:20">
      <c r="A1302" t="s">
        <v>1094</v>
      </c>
      <c r="C1302">
        <v>27.6</v>
      </c>
      <c r="D1302">
        <v>24</v>
      </c>
      <c r="E1302">
        <v>20.399999999999999</v>
      </c>
      <c r="I1302" s="16"/>
      <c r="K1302" s="16"/>
      <c r="L1302">
        <v>24</v>
      </c>
      <c r="N1302">
        <v>0</v>
      </c>
      <c r="P1302" s="16"/>
      <c r="R1302" s="16"/>
    </row>
    <row r="1303" spans="1:20">
      <c r="A1303" t="s">
        <v>932</v>
      </c>
      <c r="C1303">
        <v>6.9</v>
      </c>
      <c r="D1303">
        <v>6</v>
      </c>
      <c r="E1303">
        <v>5.0999999999999996</v>
      </c>
      <c r="K1303" s="16"/>
      <c r="L1303">
        <v>6</v>
      </c>
      <c r="N1303">
        <v>0</v>
      </c>
      <c r="O1303">
        <v>6.7</v>
      </c>
      <c r="P1303" s="16">
        <v>8100</v>
      </c>
      <c r="R1303" s="16"/>
      <c r="T1303" s="16"/>
    </row>
    <row r="1304" spans="1:20">
      <c r="A1304" t="s">
        <v>933</v>
      </c>
      <c r="C1304">
        <v>19.399999999999999</v>
      </c>
      <c r="D1304">
        <v>13.9</v>
      </c>
      <c r="E1304">
        <v>8.4</v>
      </c>
      <c r="L1304">
        <v>13.9</v>
      </c>
      <c r="N1304">
        <v>0</v>
      </c>
      <c r="R1304" s="16"/>
      <c r="T1304" s="16"/>
    </row>
    <row r="1305" spans="1:20">
      <c r="A1305" t="s">
        <v>191</v>
      </c>
      <c r="C1305">
        <v>14.1</v>
      </c>
      <c r="D1305">
        <v>13.2</v>
      </c>
      <c r="E1305">
        <v>12.3</v>
      </c>
      <c r="K1305" s="16"/>
      <c r="L1305">
        <v>13.2</v>
      </c>
      <c r="N1305">
        <v>0</v>
      </c>
      <c r="O1305">
        <v>13.2</v>
      </c>
      <c r="P1305" s="16">
        <v>160</v>
      </c>
      <c r="Q1305">
        <v>13.3</v>
      </c>
      <c r="R1305" s="16">
        <v>300</v>
      </c>
      <c r="S1305">
        <v>13.4</v>
      </c>
      <c r="T1305" s="16">
        <v>10</v>
      </c>
    </row>
    <row r="1306" spans="1:20">
      <c r="A1306" t="s">
        <v>1320</v>
      </c>
      <c r="C1306">
        <v>9</v>
      </c>
      <c r="D1306">
        <v>7.9</v>
      </c>
      <c r="E1306">
        <v>6.8</v>
      </c>
      <c r="H1306">
        <v>7.4</v>
      </c>
      <c r="I1306">
        <v>100</v>
      </c>
      <c r="J1306">
        <v>7.5</v>
      </c>
      <c r="K1306" s="16">
        <v>1700</v>
      </c>
      <c r="L1306">
        <v>7.9</v>
      </c>
      <c r="N1306">
        <v>0</v>
      </c>
      <c r="P1306" s="16"/>
      <c r="R1306" s="16"/>
      <c r="T1306" s="16"/>
    </row>
    <row r="1307" spans="1:20">
      <c r="A1307" t="s">
        <v>462</v>
      </c>
      <c r="C1307">
        <v>94.3</v>
      </c>
      <c r="D1307">
        <v>82</v>
      </c>
      <c r="E1307">
        <v>69.7</v>
      </c>
      <c r="I1307" s="16"/>
      <c r="K1307" s="16"/>
      <c r="L1307">
        <v>82</v>
      </c>
      <c r="N1307">
        <v>0</v>
      </c>
      <c r="P1307" s="16"/>
      <c r="R1307" s="16"/>
    </row>
    <row r="1308" spans="1:20">
      <c r="A1308" t="s">
        <v>464</v>
      </c>
      <c r="C1308">
        <v>1.9</v>
      </c>
      <c r="D1308">
        <v>1.7</v>
      </c>
      <c r="E1308">
        <v>1.5</v>
      </c>
      <c r="I1308" s="16"/>
      <c r="K1308" s="16"/>
      <c r="L1308">
        <v>1.7</v>
      </c>
      <c r="N1308">
        <v>0</v>
      </c>
      <c r="O1308">
        <v>1.6</v>
      </c>
      <c r="P1308" s="16">
        <v>1100</v>
      </c>
      <c r="Q1308">
        <v>1.7</v>
      </c>
      <c r="R1308" s="16">
        <v>3000</v>
      </c>
      <c r="S1308">
        <v>1.8</v>
      </c>
      <c r="T1308" s="16">
        <v>200</v>
      </c>
    </row>
    <row r="1309" spans="1:20">
      <c r="A1309" t="s">
        <v>192</v>
      </c>
      <c r="C1309">
        <v>13.25</v>
      </c>
      <c r="D1309">
        <v>12.4</v>
      </c>
      <c r="E1309">
        <v>11.55</v>
      </c>
      <c r="F1309">
        <v>11.85</v>
      </c>
      <c r="G1309">
        <v>10</v>
      </c>
      <c r="H1309">
        <v>11.9</v>
      </c>
      <c r="I1309">
        <v>700</v>
      </c>
      <c r="J1309">
        <v>11.95</v>
      </c>
      <c r="K1309" s="16">
        <v>1100</v>
      </c>
      <c r="L1309">
        <v>12.4</v>
      </c>
      <c r="N1309">
        <v>0</v>
      </c>
      <c r="O1309">
        <v>12.3</v>
      </c>
      <c r="P1309" s="16">
        <v>440</v>
      </c>
      <c r="Q1309">
        <v>12.35</v>
      </c>
      <c r="R1309" s="16">
        <v>1000</v>
      </c>
      <c r="S1309">
        <v>12.4</v>
      </c>
      <c r="T1309" s="16">
        <v>3490</v>
      </c>
    </row>
    <row r="1310" spans="1:20">
      <c r="A1310" t="s">
        <v>1223</v>
      </c>
      <c r="C1310">
        <v>5.4</v>
      </c>
      <c r="D1310">
        <v>4.7</v>
      </c>
      <c r="E1310">
        <v>4</v>
      </c>
      <c r="J1310">
        <v>4.5999999999999996</v>
      </c>
      <c r="K1310" s="16">
        <v>2000</v>
      </c>
      <c r="L1310">
        <v>4.7</v>
      </c>
      <c r="N1310">
        <v>0</v>
      </c>
      <c r="O1310">
        <v>4.8</v>
      </c>
      <c r="P1310" s="16">
        <v>2600</v>
      </c>
      <c r="Q1310">
        <v>5</v>
      </c>
      <c r="R1310" s="16">
        <v>500</v>
      </c>
      <c r="T1310" s="16"/>
    </row>
    <row r="1311" spans="1:20">
      <c r="A1311" t="s">
        <v>695</v>
      </c>
      <c r="C1311">
        <v>72.7</v>
      </c>
      <c r="D1311">
        <v>68</v>
      </c>
      <c r="E1311">
        <v>63.3</v>
      </c>
      <c r="F1311">
        <v>63.3</v>
      </c>
      <c r="G1311" s="16">
        <v>10</v>
      </c>
      <c r="H1311">
        <v>63.5</v>
      </c>
      <c r="I1311" s="16">
        <v>200</v>
      </c>
      <c r="J1311">
        <v>63.6</v>
      </c>
      <c r="K1311" s="16">
        <v>40</v>
      </c>
      <c r="L1311">
        <v>68</v>
      </c>
      <c r="N1311">
        <v>0</v>
      </c>
      <c r="O1311">
        <v>68</v>
      </c>
      <c r="P1311" s="16">
        <v>3430</v>
      </c>
      <c r="Q1311">
        <v>69</v>
      </c>
      <c r="R1311" s="16">
        <v>2210</v>
      </c>
      <c r="S1311">
        <v>69.2</v>
      </c>
      <c r="T1311" s="16">
        <v>200</v>
      </c>
    </row>
    <row r="1312" spans="1:20">
      <c r="A1312" t="s">
        <v>1095</v>
      </c>
      <c r="C1312">
        <v>4.4000000000000004</v>
      </c>
      <c r="D1312">
        <v>3.9</v>
      </c>
      <c r="E1312">
        <v>3.4</v>
      </c>
      <c r="K1312" s="16"/>
      <c r="L1312">
        <v>3.9</v>
      </c>
      <c r="N1312">
        <v>0</v>
      </c>
      <c r="P1312" s="16"/>
      <c r="R1312" s="16"/>
      <c r="T1312" s="16"/>
    </row>
    <row r="1313" spans="1:20">
      <c r="A1313" t="s">
        <v>465</v>
      </c>
      <c r="C1313">
        <v>2.2000000000000002</v>
      </c>
      <c r="D1313">
        <v>1.6</v>
      </c>
      <c r="E1313">
        <v>1</v>
      </c>
      <c r="I1313" s="16"/>
      <c r="K1313" s="16"/>
      <c r="L1313">
        <v>1.6</v>
      </c>
      <c r="N1313">
        <v>0</v>
      </c>
      <c r="P1313" s="16"/>
      <c r="R1313" s="16"/>
    </row>
    <row r="1314" spans="1:20">
      <c r="A1314" t="s">
        <v>466</v>
      </c>
      <c r="C1314">
        <v>12.8</v>
      </c>
      <c r="D1314">
        <v>11.7</v>
      </c>
      <c r="E1314">
        <v>10.6</v>
      </c>
      <c r="G1314" s="16"/>
      <c r="I1314" s="16"/>
      <c r="K1314" s="16"/>
      <c r="L1314">
        <v>11.7</v>
      </c>
      <c r="N1314">
        <v>0</v>
      </c>
      <c r="O1314">
        <v>10.6</v>
      </c>
      <c r="P1314" s="16">
        <v>2300</v>
      </c>
      <c r="R1314" s="16"/>
      <c r="T1314" s="16"/>
    </row>
    <row r="1315" spans="1:20">
      <c r="A1315" t="s">
        <v>1321</v>
      </c>
      <c r="C1315">
        <v>9.6</v>
      </c>
      <c r="D1315">
        <v>6.9</v>
      </c>
      <c r="E1315">
        <v>4.2</v>
      </c>
      <c r="I1315" s="16"/>
      <c r="K1315" s="16"/>
      <c r="L1315">
        <v>6.9</v>
      </c>
      <c r="N1315">
        <v>0</v>
      </c>
      <c r="P1315" s="16"/>
      <c r="R1315" s="16"/>
      <c r="T1315" s="16"/>
    </row>
    <row r="1316" spans="1:20">
      <c r="A1316" t="s">
        <v>1096</v>
      </c>
      <c r="C1316">
        <v>1.4</v>
      </c>
      <c r="D1316">
        <v>1.3</v>
      </c>
      <c r="E1316">
        <v>1.2</v>
      </c>
      <c r="G1316" s="16"/>
      <c r="I1316" s="16"/>
      <c r="K1316" s="16"/>
      <c r="L1316">
        <v>1.3</v>
      </c>
      <c r="N1316">
        <v>0</v>
      </c>
      <c r="O1316">
        <v>1.3</v>
      </c>
      <c r="P1316" s="16">
        <v>5800</v>
      </c>
      <c r="Q1316">
        <v>1.4</v>
      </c>
      <c r="R1316" s="16">
        <v>6000</v>
      </c>
      <c r="T1316" s="16"/>
    </row>
    <row r="1317" spans="1:20">
      <c r="A1317" t="s">
        <v>608</v>
      </c>
      <c r="C1317">
        <v>7.4</v>
      </c>
      <c r="D1317">
        <v>6.8</v>
      </c>
      <c r="E1317">
        <v>6.2</v>
      </c>
      <c r="F1317">
        <v>6.3</v>
      </c>
      <c r="G1317">
        <v>100</v>
      </c>
      <c r="H1317">
        <v>6.6</v>
      </c>
      <c r="I1317">
        <v>500</v>
      </c>
      <c r="J1317">
        <v>6.8</v>
      </c>
      <c r="K1317" s="16">
        <v>200</v>
      </c>
      <c r="L1317">
        <v>6.8</v>
      </c>
      <c r="N1317">
        <v>0</v>
      </c>
      <c r="O1317">
        <v>7.4</v>
      </c>
      <c r="P1317" s="16">
        <v>100</v>
      </c>
      <c r="R1317" s="16"/>
      <c r="T1317" s="16"/>
    </row>
    <row r="1318" spans="1:20">
      <c r="A1318" t="s">
        <v>1097</v>
      </c>
      <c r="C1318">
        <v>23.5</v>
      </c>
      <c r="D1318">
        <v>16.8</v>
      </c>
      <c r="E1318">
        <v>10.1</v>
      </c>
      <c r="G1318" s="16"/>
      <c r="L1318">
        <v>16.8</v>
      </c>
      <c r="N1318">
        <v>0</v>
      </c>
      <c r="R1318" s="16"/>
    </row>
    <row r="1319" spans="1:20">
      <c r="A1319" t="s">
        <v>195</v>
      </c>
      <c r="C1319">
        <v>10.5</v>
      </c>
      <c r="D1319">
        <v>9.1999999999999993</v>
      </c>
      <c r="E1319">
        <v>7.9</v>
      </c>
      <c r="G1319" s="16"/>
      <c r="I1319" s="16"/>
      <c r="K1319" s="16"/>
      <c r="L1319">
        <v>9.1999999999999993</v>
      </c>
      <c r="N1319">
        <v>0</v>
      </c>
      <c r="O1319">
        <v>9.1999999999999993</v>
      </c>
      <c r="P1319" s="16">
        <v>100</v>
      </c>
      <c r="Q1319">
        <v>10</v>
      </c>
      <c r="R1319" s="16">
        <v>100</v>
      </c>
      <c r="T1319" s="16"/>
    </row>
    <row r="1320" spans="1:20">
      <c r="A1320" t="s">
        <v>1098</v>
      </c>
      <c r="C1320">
        <v>20.100000000000001</v>
      </c>
      <c r="D1320">
        <v>14.4</v>
      </c>
      <c r="E1320">
        <v>8.6999999999999993</v>
      </c>
      <c r="G1320" s="16"/>
      <c r="I1320" s="16"/>
      <c r="J1320">
        <v>14.4</v>
      </c>
      <c r="K1320" s="16">
        <v>300</v>
      </c>
      <c r="L1320">
        <v>14.4</v>
      </c>
      <c r="N1320">
        <v>0</v>
      </c>
      <c r="P1320" s="16"/>
      <c r="R1320" s="16"/>
    </row>
    <row r="1321" spans="1:20">
      <c r="A1321" t="s">
        <v>906</v>
      </c>
      <c r="C1321">
        <v>15.7</v>
      </c>
      <c r="D1321">
        <v>13.7</v>
      </c>
      <c r="E1321">
        <v>11.7</v>
      </c>
      <c r="I1321" s="16"/>
      <c r="J1321">
        <v>11.7</v>
      </c>
      <c r="K1321" s="16">
        <v>500</v>
      </c>
      <c r="L1321">
        <v>13.7</v>
      </c>
      <c r="N1321">
        <v>0</v>
      </c>
      <c r="O1321">
        <v>14.9</v>
      </c>
      <c r="P1321" s="16">
        <v>200</v>
      </c>
      <c r="Q1321">
        <v>15</v>
      </c>
      <c r="R1321" s="16">
        <v>1500</v>
      </c>
      <c r="S1321">
        <v>15.4</v>
      </c>
      <c r="T1321" s="16">
        <v>500</v>
      </c>
    </row>
    <row r="1322" spans="1:20">
      <c r="A1322" t="s">
        <v>1710</v>
      </c>
      <c r="C1322">
        <v>11.7</v>
      </c>
      <c r="D1322">
        <v>10.199999999999999</v>
      </c>
      <c r="E1322">
        <v>8.6999999999999993</v>
      </c>
      <c r="G1322" s="16"/>
      <c r="I1322" s="16"/>
      <c r="K1322" s="16"/>
      <c r="L1322">
        <v>10.199999999999999</v>
      </c>
      <c r="N1322">
        <v>0</v>
      </c>
      <c r="P1322" s="16"/>
      <c r="R1322" s="16"/>
      <c r="T1322" s="16"/>
    </row>
    <row r="1323" spans="1:20">
      <c r="A1323" t="s">
        <v>1605</v>
      </c>
      <c r="C1323">
        <v>14.9</v>
      </c>
      <c r="D1323">
        <v>10.7</v>
      </c>
      <c r="E1323">
        <v>6.5</v>
      </c>
      <c r="I1323" s="16"/>
      <c r="K1323" s="16"/>
      <c r="L1323">
        <v>10.7</v>
      </c>
      <c r="N1323">
        <v>0</v>
      </c>
      <c r="R1323" s="16"/>
      <c r="T1323" s="16"/>
    </row>
    <row r="1324" spans="1:20">
      <c r="A1324" t="s">
        <v>1099</v>
      </c>
      <c r="C1324">
        <v>12.4</v>
      </c>
      <c r="D1324">
        <v>8.9</v>
      </c>
      <c r="E1324">
        <v>5.4</v>
      </c>
      <c r="K1324" s="16"/>
      <c r="L1324">
        <v>8.9</v>
      </c>
      <c r="N1324">
        <v>0</v>
      </c>
      <c r="O1324">
        <v>12.4</v>
      </c>
      <c r="P1324" s="16">
        <v>100</v>
      </c>
      <c r="R1324" s="16"/>
    </row>
    <row r="1325" spans="1:20">
      <c r="A1325" t="s">
        <v>1570</v>
      </c>
      <c r="C1325">
        <v>14</v>
      </c>
      <c r="D1325">
        <v>10</v>
      </c>
      <c r="E1325">
        <v>6</v>
      </c>
      <c r="G1325" s="16"/>
      <c r="I1325" s="16"/>
      <c r="K1325" s="16"/>
      <c r="L1325">
        <v>10</v>
      </c>
      <c r="N1325">
        <v>0</v>
      </c>
      <c r="P1325" s="16"/>
      <c r="R1325" s="16"/>
    </row>
    <row r="1326" spans="1:20">
      <c r="A1326" t="s">
        <v>197</v>
      </c>
      <c r="C1326">
        <v>45</v>
      </c>
      <c r="D1326">
        <v>42.1</v>
      </c>
      <c r="E1326">
        <v>39.200000000000003</v>
      </c>
      <c r="G1326" s="16"/>
      <c r="I1326" s="16"/>
      <c r="K1326" s="16"/>
      <c r="L1326">
        <v>42.1</v>
      </c>
      <c r="N1326">
        <v>0</v>
      </c>
      <c r="O1326">
        <v>42</v>
      </c>
      <c r="P1326" s="16">
        <v>840</v>
      </c>
      <c r="Q1326">
        <v>42.1</v>
      </c>
      <c r="R1326" s="16">
        <v>470</v>
      </c>
      <c r="S1326">
        <v>42.5</v>
      </c>
      <c r="T1326" s="16">
        <v>3000</v>
      </c>
    </row>
    <row r="1327" spans="1:20">
      <c r="A1327" t="s">
        <v>1500</v>
      </c>
      <c r="C1327">
        <v>26.4</v>
      </c>
      <c r="D1327">
        <v>18.899999999999999</v>
      </c>
      <c r="E1327">
        <v>11.4</v>
      </c>
      <c r="L1327">
        <v>18.899999999999999</v>
      </c>
      <c r="N1327">
        <v>0</v>
      </c>
      <c r="P1327" s="16"/>
      <c r="R1327" s="16"/>
    </row>
    <row r="1328" spans="1:20">
      <c r="A1328" t="s">
        <v>468</v>
      </c>
      <c r="C1328">
        <v>2.2000000000000002</v>
      </c>
      <c r="D1328">
        <v>2</v>
      </c>
      <c r="E1328">
        <v>1.8</v>
      </c>
      <c r="K1328" s="16"/>
      <c r="L1328">
        <v>2</v>
      </c>
      <c r="N1328">
        <v>0</v>
      </c>
      <c r="O1328">
        <v>2</v>
      </c>
      <c r="P1328" s="16">
        <v>100</v>
      </c>
      <c r="Q1328">
        <v>2.1</v>
      </c>
      <c r="R1328" s="16">
        <v>22600</v>
      </c>
      <c r="S1328">
        <v>2.2000000000000002</v>
      </c>
      <c r="T1328" s="16">
        <v>6900</v>
      </c>
    </row>
    <row r="1329" spans="1:26">
      <c r="A1329" t="s">
        <v>198</v>
      </c>
      <c r="C1329">
        <v>6.74</v>
      </c>
      <c r="D1329">
        <v>6.3</v>
      </c>
      <c r="E1329">
        <v>5.86</v>
      </c>
      <c r="K1329" s="16"/>
      <c r="L1329">
        <v>6.3</v>
      </c>
      <c r="N1329">
        <v>0</v>
      </c>
      <c r="O1329">
        <v>6.59</v>
      </c>
      <c r="P1329" s="16">
        <v>20</v>
      </c>
      <c r="Q1329">
        <v>6.6</v>
      </c>
      <c r="R1329" s="16">
        <v>1100</v>
      </c>
      <c r="S1329">
        <v>6.7</v>
      </c>
      <c r="T1329">
        <v>980</v>
      </c>
    </row>
    <row r="1330" spans="1:26">
      <c r="A1330" t="s">
        <v>1528</v>
      </c>
      <c r="C1330">
        <v>38.700000000000003</v>
      </c>
      <c r="D1330">
        <v>27.7</v>
      </c>
      <c r="E1330">
        <v>16.7</v>
      </c>
      <c r="G1330" s="16"/>
      <c r="I1330" s="16"/>
      <c r="J1330">
        <v>16.7</v>
      </c>
      <c r="K1330" s="16">
        <v>100</v>
      </c>
      <c r="L1330">
        <v>27.7</v>
      </c>
      <c r="N1330">
        <v>0</v>
      </c>
      <c r="P1330" s="16"/>
      <c r="R1330" s="16"/>
      <c r="T1330" s="16"/>
    </row>
    <row r="1331" spans="1:26">
      <c r="A1331" t="s">
        <v>1606</v>
      </c>
      <c r="C1331">
        <v>11.5</v>
      </c>
      <c r="D1331">
        <v>10</v>
      </c>
      <c r="E1331">
        <v>8.5</v>
      </c>
      <c r="I1331" s="16"/>
      <c r="K1331" s="16"/>
      <c r="L1331">
        <v>10</v>
      </c>
      <c r="N1331">
        <v>0</v>
      </c>
      <c r="P1331" s="16"/>
      <c r="T1331" s="16"/>
    </row>
    <row r="1332" spans="1:26">
      <c r="A1332" t="s">
        <v>1547</v>
      </c>
      <c r="C1332">
        <v>6.3</v>
      </c>
      <c r="D1332">
        <v>5.5</v>
      </c>
      <c r="E1332">
        <v>4.7</v>
      </c>
      <c r="I1332" s="16"/>
      <c r="L1332">
        <v>5.5</v>
      </c>
      <c r="N1332">
        <v>0</v>
      </c>
      <c r="O1332">
        <v>5.5</v>
      </c>
      <c r="P1332">
        <v>200</v>
      </c>
      <c r="Q1332">
        <v>5.7</v>
      </c>
      <c r="R1332" s="16">
        <v>1000</v>
      </c>
      <c r="S1332">
        <v>6.3</v>
      </c>
      <c r="T1332">
        <v>900</v>
      </c>
    </row>
    <row r="1333" spans="1:26">
      <c r="A1333" t="s">
        <v>469</v>
      </c>
      <c r="C1333">
        <v>41.8</v>
      </c>
      <c r="D1333">
        <v>38</v>
      </c>
      <c r="E1333">
        <v>34.200000000000003</v>
      </c>
      <c r="J1333">
        <v>34.9</v>
      </c>
      <c r="K1333" s="16">
        <v>15000</v>
      </c>
      <c r="L1333">
        <v>38</v>
      </c>
      <c r="N1333">
        <v>0</v>
      </c>
      <c r="O1333">
        <v>38</v>
      </c>
      <c r="P1333" s="16">
        <v>200</v>
      </c>
      <c r="R1333" s="16"/>
      <c r="T1333" s="16"/>
    </row>
    <row r="1334" spans="1:26">
      <c r="A1334" t="s">
        <v>1176</v>
      </c>
      <c r="C1334">
        <v>11.3</v>
      </c>
      <c r="D1334">
        <v>8.1</v>
      </c>
      <c r="E1334">
        <v>4.9000000000000004</v>
      </c>
      <c r="K1334" s="16"/>
      <c r="L1334">
        <v>8.1</v>
      </c>
      <c r="N1334">
        <v>0</v>
      </c>
      <c r="P1334" s="16"/>
      <c r="R1334" s="16"/>
      <c r="T1334" s="16"/>
    </row>
    <row r="1335" spans="1:26">
      <c r="A1335" t="s">
        <v>1100</v>
      </c>
      <c r="C1335">
        <v>54</v>
      </c>
      <c r="D1335">
        <v>38.6</v>
      </c>
      <c r="E1335">
        <v>23.2</v>
      </c>
      <c r="G1335" s="16"/>
      <c r="K1335" s="16"/>
      <c r="L1335">
        <v>38.6</v>
      </c>
      <c r="N1335">
        <v>0</v>
      </c>
      <c r="O1335">
        <v>54</v>
      </c>
      <c r="P1335" s="16">
        <v>100</v>
      </c>
    </row>
    <row r="1336" spans="1:26">
      <c r="A1336" t="s">
        <v>1322</v>
      </c>
      <c r="C1336">
        <v>12.3</v>
      </c>
      <c r="D1336">
        <v>8.8000000000000007</v>
      </c>
      <c r="E1336">
        <v>5.3</v>
      </c>
      <c r="J1336">
        <v>8.5</v>
      </c>
      <c r="K1336" s="16">
        <v>100</v>
      </c>
      <c r="L1336">
        <v>8.8000000000000007</v>
      </c>
      <c r="N1336">
        <v>0</v>
      </c>
      <c r="P1336" s="16"/>
      <c r="R1336" s="16"/>
    </row>
    <row r="1337" spans="1:26">
      <c r="A1337" t="s">
        <v>201</v>
      </c>
      <c r="C1337">
        <v>26.2</v>
      </c>
      <c r="D1337">
        <v>24.5</v>
      </c>
      <c r="E1337">
        <v>22.8</v>
      </c>
      <c r="F1337">
        <v>23.2</v>
      </c>
      <c r="G1337">
        <v>300</v>
      </c>
      <c r="H1337">
        <v>23.25</v>
      </c>
      <c r="I1337">
        <v>40</v>
      </c>
      <c r="J1337">
        <v>23.7</v>
      </c>
      <c r="K1337" s="16">
        <v>1800</v>
      </c>
      <c r="L1337">
        <v>24.5</v>
      </c>
      <c r="N1337">
        <v>0</v>
      </c>
      <c r="O1337">
        <v>24.6</v>
      </c>
      <c r="P1337" s="16">
        <v>5600</v>
      </c>
      <c r="R1337" s="16"/>
    </row>
    <row r="1338" spans="1:26">
      <c r="A1338" t="s">
        <v>1101</v>
      </c>
      <c r="C1338">
        <v>86.4</v>
      </c>
      <c r="D1338">
        <v>75.2</v>
      </c>
      <c r="E1338">
        <v>64</v>
      </c>
      <c r="F1338">
        <v>66.5</v>
      </c>
      <c r="G1338">
        <v>300</v>
      </c>
      <c r="H1338">
        <v>66.7</v>
      </c>
      <c r="I1338">
        <v>100</v>
      </c>
      <c r="J1338">
        <v>66.8</v>
      </c>
      <c r="K1338" s="16">
        <v>100</v>
      </c>
      <c r="L1338">
        <v>75.2</v>
      </c>
      <c r="N1338">
        <v>0</v>
      </c>
      <c r="O1338">
        <v>80</v>
      </c>
      <c r="P1338" s="16">
        <v>6800</v>
      </c>
      <c r="Q1338">
        <v>81</v>
      </c>
      <c r="R1338" s="16">
        <v>1000</v>
      </c>
      <c r="S1338">
        <v>82</v>
      </c>
      <c r="T1338" s="16">
        <v>1000</v>
      </c>
      <c r="Z1338" s="16">
        <v>12120</v>
      </c>
    </row>
    <row r="1339" spans="1:26">
      <c r="A1339" t="s">
        <v>1501</v>
      </c>
      <c r="C1339">
        <v>14</v>
      </c>
      <c r="D1339">
        <v>10</v>
      </c>
      <c r="E1339">
        <v>6</v>
      </c>
      <c r="I1339" s="16"/>
      <c r="L1339">
        <v>10</v>
      </c>
      <c r="N1339">
        <v>0</v>
      </c>
      <c r="P1339" s="16"/>
      <c r="T1339" s="16"/>
    </row>
    <row r="1340" spans="1:26">
      <c r="A1340" t="s">
        <v>1102</v>
      </c>
      <c r="C1340">
        <v>2.8</v>
      </c>
      <c r="D1340">
        <v>2.5</v>
      </c>
      <c r="E1340">
        <v>2.2000000000000002</v>
      </c>
      <c r="K1340" s="16"/>
      <c r="L1340">
        <v>2.5</v>
      </c>
      <c r="N1340">
        <v>0</v>
      </c>
      <c r="O1340">
        <v>2.4</v>
      </c>
      <c r="P1340" s="16">
        <v>600</v>
      </c>
      <c r="Q1340">
        <v>2.5</v>
      </c>
      <c r="R1340" s="16">
        <v>100</v>
      </c>
      <c r="S1340">
        <v>2.7</v>
      </c>
      <c r="T1340">
        <v>100</v>
      </c>
    </row>
    <row r="1341" spans="1:26">
      <c r="A1341" t="s">
        <v>470</v>
      </c>
      <c r="C1341">
        <v>9.9</v>
      </c>
      <c r="D1341">
        <v>9</v>
      </c>
      <c r="E1341">
        <v>8.1</v>
      </c>
      <c r="K1341" s="16"/>
      <c r="L1341">
        <v>9</v>
      </c>
      <c r="N1341">
        <v>0</v>
      </c>
    </row>
    <row r="1342" spans="1:26">
      <c r="A1342" t="s">
        <v>471</v>
      </c>
      <c r="C1342">
        <v>4.7</v>
      </c>
      <c r="D1342">
        <v>4.3</v>
      </c>
      <c r="E1342">
        <v>3.9</v>
      </c>
      <c r="F1342">
        <v>4</v>
      </c>
      <c r="G1342" s="16">
        <v>1000</v>
      </c>
      <c r="H1342">
        <v>4.0999999999999996</v>
      </c>
      <c r="I1342" s="16">
        <v>13400</v>
      </c>
      <c r="J1342">
        <v>4.2</v>
      </c>
      <c r="K1342" s="16">
        <v>10000</v>
      </c>
      <c r="L1342">
        <v>4.3</v>
      </c>
      <c r="N1342">
        <v>0</v>
      </c>
      <c r="O1342">
        <v>4.3</v>
      </c>
      <c r="P1342" s="16">
        <v>8100</v>
      </c>
      <c r="Q1342">
        <v>4.4000000000000004</v>
      </c>
      <c r="R1342" s="16">
        <v>8400</v>
      </c>
      <c r="S1342">
        <v>4.5</v>
      </c>
      <c r="T1342" s="16">
        <v>6500</v>
      </c>
    </row>
    <row r="1343" spans="1:26">
      <c r="A1343" t="s">
        <v>1541</v>
      </c>
      <c r="C1343">
        <v>3.9</v>
      </c>
      <c r="D1343">
        <v>2.8</v>
      </c>
      <c r="E1343">
        <v>1.7</v>
      </c>
      <c r="I1343" s="16"/>
      <c r="K1343" s="16"/>
      <c r="L1343">
        <v>2.8</v>
      </c>
      <c r="N1343">
        <v>0</v>
      </c>
      <c r="P1343" s="16"/>
      <c r="R1343" s="16"/>
    </row>
    <row r="1344" spans="1:26">
      <c r="A1344" t="s">
        <v>1518</v>
      </c>
      <c r="C1344">
        <v>3.2</v>
      </c>
      <c r="D1344">
        <v>2.8</v>
      </c>
      <c r="E1344">
        <v>2.4</v>
      </c>
      <c r="G1344" s="16"/>
      <c r="I1344" s="16"/>
      <c r="K1344" s="16"/>
      <c r="L1344">
        <v>2.8</v>
      </c>
      <c r="N1344">
        <v>0</v>
      </c>
      <c r="P1344" s="16"/>
      <c r="R1344" s="16"/>
      <c r="T1344" s="16"/>
    </row>
    <row r="1345" spans="1:20">
      <c r="A1345" t="s">
        <v>204</v>
      </c>
      <c r="C1345">
        <v>14.05</v>
      </c>
      <c r="D1345">
        <v>13.15</v>
      </c>
      <c r="E1345">
        <v>12.25</v>
      </c>
      <c r="G1345" s="16"/>
      <c r="I1345" s="16"/>
      <c r="K1345" s="16"/>
      <c r="L1345">
        <v>13.15</v>
      </c>
      <c r="N1345">
        <v>0</v>
      </c>
      <c r="O1345">
        <v>12.25</v>
      </c>
      <c r="P1345" s="16">
        <v>680</v>
      </c>
      <c r="Q1345">
        <v>13.1</v>
      </c>
      <c r="R1345" s="16">
        <v>40</v>
      </c>
      <c r="S1345">
        <v>13.15</v>
      </c>
      <c r="T1345" s="16">
        <v>1090</v>
      </c>
    </row>
    <row r="1346" spans="1:20">
      <c r="A1346" t="s">
        <v>1502</v>
      </c>
      <c r="C1346">
        <v>57.7</v>
      </c>
      <c r="D1346">
        <v>50.2</v>
      </c>
      <c r="E1346">
        <v>42.7</v>
      </c>
      <c r="L1346">
        <v>50.2</v>
      </c>
      <c r="N1346">
        <v>0</v>
      </c>
      <c r="O1346">
        <v>43</v>
      </c>
      <c r="P1346" s="16">
        <v>1800</v>
      </c>
      <c r="Q1346">
        <v>50</v>
      </c>
      <c r="R1346" s="16">
        <v>3600</v>
      </c>
      <c r="T1346" s="16"/>
    </row>
    <row r="1347" spans="1:20">
      <c r="A1347" t="s">
        <v>1360</v>
      </c>
      <c r="C1347">
        <v>9.8000000000000007</v>
      </c>
      <c r="D1347">
        <v>7</v>
      </c>
      <c r="E1347">
        <v>4.2</v>
      </c>
      <c r="G1347" s="16"/>
      <c r="I1347" s="16"/>
      <c r="K1347" s="16"/>
      <c r="L1347">
        <v>7</v>
      </c>
      <c r="N1347">
        <v>0</v>
      </c>
      <c r="P1347" s="16"/>
      <c r="R1347" s="16"/>
      <c r="T1347" s="16"/>
    </row>
    <row r="1348" spans="1:20">
      <c r="A1348" t="s">
        <v>1439</v>
      </c>
      <c r="C1348">
        <v>11.7</v>
      </c>
      <c r="D1348">
        <v>10.199999999999999</v>
      </c>
      <c r="E1348">
        <v>8.6999999999999993</v>
      </c>
      <c r="I1348" s="16"/>
      <c r="J1348">
        <v>8.6999999999999993</v>
      </c>
      <c r="K1348" s="16">
        <v>1000</v>
      </c>
      <c r="L1348">
        <v>10.199999999999999</v>
      </c>
      <c r="N1348">
        <v>0</v>
      </c>
      <c r="O1348">
        <v>10.5</v>
      </c>
      <c r="P1348" s="16">
        <v>5000</v>
      </c>
      <c r="Q1348">
        <v>10.8</v>
      </c>
      <c r="R1348" s="16">
        <v>5000</v>
      </c>
    </row>
    <row r="1349" spans="1:20">
      <c r="A1349" t="s">
        <v>475</v>
      </c>
      <c r="C1349">
        <v>28.4</v>
      </c>
      <c r="D1349">
        <v>25.9</v>
      </c>
      <c r="E1349">
        <v>23.4</v>
      </c>
      <c r="I1349" s="16"/>
      <c r="K1349" s="16"/>
      <c r="L1349">
        <v>25.9</v>
      </c>
      <c r="N1349">
        <v>0</v>
      </c>
      <c r="P1349" s="16"/>
      <c r="R1349" s="16"/>
      <c r="T1349" s="16"/>
    </row>
    <row r="1350" spans="1:20">
      <c r="A1350" t="s">
        <v>907</v>
      </c>
      <c r="C1350">
        <v>7</v>
      </c>
      <c r="D1350">
        <v>6.1</v>
      </c>
      <c r="E1350">
        <v>5.2</v>
      </c>
      <c r="F1350">
        <v>5.3</v>
      </c>
      <c r="G1350" s="16">
        <v>1500</v>
      </c>
      <c r="H1350">
        <v>5.8</v>
      </c>
      <c r="I1350">
        <v>900</v>
      </c>
      <c r="J1350">
        <v>6.1</v>
      </c>
      <c r="K1350" s="16">
        <v>1000</v>
      </c>
      <c r="L1350">
        <v>6.1</v>
      </c>
      <c r="N1350">
        <v>0</v>
      </c>
      <c r="O1350">
        <v>6.7</v>
      </c>
      <c r="P1350" s="16">
        <v>100</v>
      </c>
      <c r="Q1350">
        <v>6.8</v>
      </c>
      <c r="R1350" s="16">
        <v>5900</v>
      </c>
      <c r="S1350">
        <v>6.9</v>
      </c>
      <c r="T1350" s="16">
        <v>2400</v>
      </c>
    </row>
    <row r="1351" spans="1:20">
      <c r="A1351" t="s">
        <v>476</v>
      </c>
      <c r="C1351">
        <v>7.7</v>
      </c>
      <c r="D1351">
        <v>5.5</v>
      </c>
      <c r="E1351">
        <v>3.3</v>
      </c>
      <c r="G1351" s="16"/>
      <c r="J1351">
        <v>5.9</v>
      </c>
      <c r="K1351" s="16">
        <v>100</v>
      </c>
      <c r="L1351">
        <v>5.5</v>
      </c>
      <c r="N1351">
        <v>0</v>
      </c>
      <c r="P1351" s="16"/>
      <c r="R1351" s="16"/>
      <c r="T1351" s="16"/>
    </row>
    <row r="1352" spans="1:20">
      <c r="A1352" t="s">
        <v>1503</v>
      </c>
      <c r="C1352">
        <v>14</v>
      </c>
      <c r="D1352">
        <v>10</v>
      </c>
      <c r="E1352">
        <v>6</v>
      </c>
      <c r="L1352">
        <v>10</v>
      </c>
      <c r="N1352">
        <v>0</v>
      </c>
      <c r="P1352" s="16"/>
      <c r="R1352" s="16"/>
      <c r="T1352" s="16"/>
    </row>
    <row r="1353" spans="1:20">
      <c r="A1353" t="s">
        <v>1361</v>
      </c>
      <c r="C1353">
        <v>7.8</v>
      </c>
      <c r="D1353">
        <v>5.6</v>
      </c>
      <c r="E1353">
        <v>3.4</v>
      </c>
      <c r="L1353">
        <v>5.6</v>
      </c>
      <c r="N1353">
        <v>0</v>
      </c>
    </row>
    <row r="1354" spans="1:20">
      <c r="A1354" t="s">
        <v>478</v>
      </c>
      <c r="C1354">
        <v>10.5</v>
      </c>
      <c r="D1354">
        <v>9.6</v>
      </c>
      <c r="E1354">
        <v>8.6999999999999993</v>
      </c>
      <c r="G1354" s="16"/>
      <c r="I1354" s="16"/>
      <c r="J1354">
        <v>10</v>
      </c>
      <c r="K1354" s="16">
        <v>2000</v>
      </c>
      <c r="L1354">
        <v>9.6</v>
      </c>
      <c r="N1354">
        <v>0</v>
      </c>
      <c r="P1354" s="16"/>
      <c r="R1354" s="16"/>
      <c r="T1354" s="16"/>
    </row>
    <row r="1355" spans="1:20">
      <c r="A1355" t="s">
        <v>1392</v>
      </c>
      <c r="C1355">
        <v>17.5</v>
      </c>
      <c r="D1355">
        <v>12.5</v>
      </c>
      <c r="E1355">
        <v>7.5</v>
      </c>
      <c r="I1355" s="16"/>
      <c r="K1355" s="16"/>
      <c r="L1355">
        <v>12.5</v>
      </c>
      <c r="N1355">
        <v>0</v>
      </c>
      <c r="P1355" s="16"/>
      <c r="T1355" s="16"/>
    </row>
    <row r="1356" spans="1:20">
      <c r="A1356" t="s">
        <v>1104</v>
      </c>
      <c r="C1356">
        <v>33.299999999999997</v>
      </c>
      <c r="D1356">
        <v>29</v>
      </c>
      <c r="E1356">
        <v>24.7</v>
      </c>
      <c r="G1356" s="16"/>
      <c r="I1356" s="16"/>
      <c r="K1356" s="16"/>
      <c r="L1356">
        <v>29</v>
      </c>
      <c r="N1356">
        <v>0</v>
      </c>
      <c r="O1356">
        <v>33.299999999999997</v>
      </c>
      <c r="P1356" s="16">
        <v>100</v>
      </c>
    </row>
    <row r="1357" spans="1:20">
      <c r="A1357" t="s">
        <v>920</v>
      </c>
      <c r="C1357">
        <v>14.4</v>
      </c>
      <c r="D1357">
        <v>13.5</v>
      </c>
      <c r="E1357">
        <v>12.6</v>
      </c>
      <c r="F1357">
        <v>13.5</v>
      </c>
      <c r="G1357" s="16">
        <v>5020</v>
      </c>
      <c r="H1357">
        <v>13.6</v>
      </c>
      <c r="I1357" s="16">
        <v>3400</v>
      </c>
      <c r="J1357">
        <v>13.65</v>
      </c>
      <c r="K1357" s="16">
        <v>50</v>
      </c>
      <c r="L1357">
        <v>13.5</v>
      </c>
      <c r="N1357">
        <v>0</v>
      </c>
      <c r="O1357">
        <v>14</v>
      </c>
      <c r="P1357" s="16">
        <v>5000</v>
      </c>
      <c r="R1357" s="16"/>
      <c r="T1357" s="16"/>
    </row>
    <row r="1358" spans="1:20">
      <c r="A1358" t="s">
        <v>209</v>
      </c>
      <c r="C1358">
        <v>37.450000000000003</v>
      </c>
      <c r="D1358">
        <v>35</v>
      </c>
      <c r="E1358">
        <v>32.549999999999997</v>
      </c>
      <c r="F1358">
        <v>32.700000000000003</v>
      </c>
      <c r="G1358" s="16">
        <v>60</v>
      </c>
      <c r="H1358">
        <v>32.75</v>
      </c>
      <c r="I1358">
        <v>10</v>
      </c>
      <c r="J1358">
        <v>32.799999999999997</v>
      </c>
      <c r="K1358" s="16">
        <v>20</v>
      </c>
      <c r="L1358">
        <v>35</v>
      </c>
      <c r="N1358">
        <v>0</v>
      </c>
      <c r="P1358" s="16"/>
      <c r="T1358" s="16"/>
    </row>
    <row r="1359" spans="1:20">
      <c r="A1359" t="s">
        <v>481</v>
      </c>
      <c r="C1359">
        <v>9.4</v>
      </c>
      <c r="D1359">
        <v>8.6</v>
      </c>
      <c r="E1359">
        <v>7.8</v>
      </c>
      <c r="G1359" s="16"/>
      <c r="L1359">
        <v>8.6</v>
      </c>
      <c r="N1359">
        <v>0</v>
      </c>
      <c r="O1359">
        <v>8.6</v>
      </c>
      <c r="P1359" s="16">
        <v>1500</v>
      </c>
      <c r="Q1359">
        <v>9.1</v>
      </c>
      <c r="R1359" s="16">
        <v>13500</v>
      </c>
      <c r="S1359">
        <v>9.1999999999999993</v>
      </c>
      <c r="T1359" s="16">
        <v>1000</v>
      </c>
    </row>
    <row r="1360" spans="1:20">
      <c r="A1360" t="s">
        <v>482</v>
      </c>
      <c r="C1360">
        <v>24.2</v>
      </c>
      <c r="D1360">
        <v>22</v>
      </c>
      <c r="E1360">
        <v>19.8</v>
      </c>
      <c r="G1360" s="16"/>
      <c r="I1360" s="16"/>
      <c r="J1360">
        <v>19.899999999999999</v>
      </c>
      <c r="K1360" s="16">
        <v>300</v>
      </c>
      <c r="L1360">
        <v>22</v>
      </c>
      <c r="N1360">
        <v>0</v>
      </c>
      <c r="O1360">
        <v>22</v>
      </c>
      <c r="P1360" s="16">
        <v>200</v>
      </c>
      <c r="Q1360">
        <v>23.5</v>
      </c>
      <c r="R1360" s="16">
        <v>1600</v>
      </c>
      <c r="T1360" s="16"/>
    </row>
    <row r="1361" spans="1:20">
      <c r="A1361" t="s">
        <v>870</v>
      </c>
      <c r="C1361">
        <v>8.1999999999999993</v>
      </c>
      <c r="D1361">
        <v>7.2</v>
      </c>
      <c r="E1361">
        <v>6.2</v>
      </c>
      <c r="F1361">
        <v>6.5</v>
      </c>
      <c r="G1361">
        <v>300</v>
      </c>
      <c r="H1361">
        <v>7.1</v>
      </c>
      <c r="I1361" s="16">
        <v>5000</v>
      </c>
      <c r="J1361">
        <v>7.2</v>
      </c>
      <c r="K1361" s="16">
        <v>5000</v>
      </c>
      <c r="L1361">
        <v>7.2</v>
      </c>
      <c r="N1361">
        <v>0</v>
      </c>
      <c r="O1361">
        <v>7.3</v>
      </c>
      <c r="P1361" s="16">
        <v>3000</v>
      </c>
      <c r="Q1361">
        <v>7.4</v>
      </c>
      <c r="R1361" s="16">
        <v>3000</v>
      </c>
    </row>
    <row r="1362" spans="1:20">
      <c r="A1362" t="s">
        <v>210</v>
      </c>
      <c r="C1362">
        <v>100.4</v>
      </c>
      <c r="D1362">
        <v>93.9</v>
      </c>
      <c r="E1362">
        <v>87.4</v>
      </c>
      <c r="F1362">
        <v>92.2</v>
      </c>
      <c r="G1362">
        <v>20</v>
      </c>
      <c r="H1362">
        <v>92.5</v>
      </c>
      <c r="I1362" s="16">
        <v>10</v>
      </c>
      <c r="J1362">
        <v>93</v>
      </c>
      <c r="K1362" s="16">
        <v>30</v>
      </c>
      <c r="L1362">
        <v>93.9</v>
      </c>
      <c r="N1362">
        <v>0</v>
      </c>
      <c r="O1362">
        <v>94</v>
      </c>
      <c r="P1362" s="16">
        <v>110</v>
      </c>
      <c r="Q1362">
        <v>94.1</v>
      </c>
      <c r="R1362" s="16">
        <v>2000</v>
      </c>
      <c r="S1362">
        <v>95.7</v>
      </c>
      <c r="T1362">
        <v>10</v>
      </c>
    </row>
    <row r="1363" spans="1:20">
      <c r="A1363" t="s">
        <v>1552</v>
      </c>
      <c r="C1363">
        <v>12.6</v>
      </c>
      <c r="D1363">
        <v>11</v>
      </c>
      <c r="E1363">
        <v>9.4</v>
      </c>
      <c r="H1363">
        <v>9.4</v>
      </c>
      <c r="I1363">
        <v>800</v>
      </c>
      <c r="J1363">
        <v>9.5</v>
      </c>
      <c r="K1363">
        <v>200</v>
      </c>
      <c r="L1363">
        <v>11</v>
      </c>
      <c r="N1363">
        <v>0</v>
      </c>
      <c r="O1363">
        <v>11.8</v>
      </c>
      <c r="P1363" s="16">
        <v>200</v>
      </c>
      <c r="Q1363">
        <v>12</v>
      </c>
      <c r="R1363" s="16">
        <v>600</v>
      </c>
      <c r="S1363">
        <v>12.6</v>
      </c>
      <c r="T1363" s="16">
        <v>11500</v>
      </c>
    </row>
    <row r="1364" spans="1:20">
      <c r="A1364" t="s">
        <v>872</v>
      </c>
      <c r="C1364">
        <v>11.2</v>
      </c>
      <c r="D1364">
        <v>9.8000000000000007</v>
      </c>
      <c r="E1364">
        <v>8.4</v>
      </c>
      <c r="F1364">
        <v>8.4</v>
      </c>
      <c r="G1364" s="16">
        <v>100</v>
      </c>
      <c r="H1364">
        <v>8.8000000000000007</v>
      </c>
      <c r="I1364">
        <v>100</v>
      </c>
      <c r="J1364">
        <v>10</v>
      </c>
      <c r="K1364" s="16">
        <v>10000</v>
      </c>
      <c r="L1364">
        <v>9.8000000000000007</v>
      </c>
      <c r="N1364">
        <v>0</v>
      </c>
      <c r="O1364">
        <v>10.9</v>
      </c>
      <c r="P1364" s="16">
        <v>800</v>
      </c>
      <c r="Q1364">
        <v>11</v>
      </c>
      <c r="R1364" s="16">
        <v>5000</v>
      </c>
      <c r="S1364">
        <v>11.2</v>
      </c>
      <c r="T1364" s="16">
        <v>9700</v>
      </c>
    </row>
    <row r="1365" spans="1:20">
      <c r="A1365" t="s">
        <v>1240</v>
      </c>
      <c r="C1365">
        <v>9.1</v>
      </c>
      <c r="D1365">
        <v>8.3000000000000007</v>
      </c>
      <c r="E1365">
        <v>7.5</v>
      </c>
      <c r="G1365" s="16"/>
      <c r="I1365" s="16"/>
      <c r="K1365" s="16"/>
      <c r="L1365">
        <v>8.3000000000000007</v>
      </c>
      <c r="N1365">
        <v>0</v>
      </c>
      <c r="P1365" s="16"/>
      <c r="R1365" s="16"/>
      <c r="T1365" s="16"/>
    </row>
    <row r="1366" spans="1:20">
      <c r="A1366" t="s">
        <v>484</v>
      </c>
      <c r="C1366">
        <v>14.8</v>
      </c>
      <c r="D1366">
        <v>13.5</v>
      </c>
      <c r="E1366">
        <v>12.2</v>
      </c>
      <c r="G1366" s="16"/>
      <c r="J1366">
        <v>13.5</v>
      </c>
      <c r="K1366" s="16">
        <v>400</v>
      </c>
      <c r="L1366">
        <v>13.5</v>
      </c>
      <c r="N1366">
        <v>0</v>
      </c>
      <c r="P1366" s="16"/>
      <c r="R1366" s="16"/>
      <c r="T1366" s="16"/>
    </row>
    <row r="1367" spans="1:20">
      <c r="A1367" t="s">
        <v>1323</v>
      </c>
      <c r="C1367">
        <v>46.5</v>
      </c>
      <c r="D1367">
        <v>40.5</v>
      </c>
      <c r="E1367">
        <v>34.5</v>
      </c>
      <c r="I1367" s="16"/>
      <c r="J1367">
        <v>34.5</v>
      </c>
      <c r="K1367" s="16">
        <v>1000</v>
      </c>
      <c r="L1367">
        <v>40.5</v>
      </c>
      <c r="N1367">
        <v>0</v>
      </c>
      <c r="R1367" s="16"/>
      <c r="T1367" s="16"/>
    </row>
    <row r="1368" spans="1:20">
      <c r="A1368" t="s">
        <v>935</v>
      </c>
      <c r="C1368">
        <v>13.8</v>
      </c>
      <c r="D1368">
        <v>12</v>
      </c>
      <c r="E1368">
        <v>10.199999999999999</v>
      </c>
      <c r="H1368">
        <v>10.3</v>
      </c>
      <c r="I1368">
        <v>200</v>
      </c>
      <c r="J1368">
        <v>12</v>
      </c>
      <c r="K1368" s="16">
        <v>200</v>
      </c>
      <c r="L1368">
        <v>12</v>
      </c>
      <c r="N1368">
        <v>0</v>
      </c>
      <c r="O1368">
        <v>13.8</v>
      </c>
      <c r="P1368" s="16">
        <v>400</v>
      </c>
      <c r="R1368" s="16"/>
    </row>
    <row r="1369" spans="1:20">
      <c r="A1369" t="s">
        <v>1105</v>
      </c>
      <c r="C1369">
        <v>7.9</v>
      </c>
      <c r="D1369">
        <v>6.9</v>
      </c>
      <c r="E1369">
        <v>5.9</v>
      </c>
      <c r="J1369">
        <v>5.9</v>
      </c>
      <c r="K1369" s="16">
        <v>300</v>
      </c>
      <c r="L1369">
        <v>6.9</v>
      </c>
      <c r="N1369">
        <v>0</v>
      </c>
      <c r="O1369">
        <v>6.9</v>
      </c>
      <c r="P1369" s="16">
        <v>400</v>
      </c>
      <c r="Q1369">
        <v>7</v>
      </c>
      <c r="R1369" s="16">
        <v>1500</v>
      </c>
      <c r="S1369">
        <v>7.8</v>
      </c>
      <c r="T1369" s="16">
        <v>1500</v>
      </c>
    </row>
    <row r="1370" spans="1:20">
      <c r="A1370" t="s">
        <v>213</v>
      </c>
      <c r="C1370">
        <v>12.8</v>
      </c>
      <c r="D1370">
        <v>12</v>
      </c>
      <c r="E1370">
        <v>11.2</v>
      </c>
      <c r="F1370">
        <v>11.35</v>
      </c>
      <c r="G1370" s="16">
        <v>5000</v>
      </c>
      <c r="H1370">
        <v>11.5</v>
      </c>
      <c r="I1370">
        <v>40</v>
      </c>
      <c r="J1370">
        <v>11.6</v>
      </c>
      <c r="K1370" s="16">
        <v>5000</v>
      </c>
      <c r="L1370">
        <v>12</v>
      </c>
      <c r="N1370">
        <v>0</v>
      </c>
      <c r="O1370">
        <v>12</v>
      </c>
      <c r="P1370" s="16">
        <v>1410</v>
      </c>
      <c r="Q1370">
        <v>12.5</v>
      </c>
      <c r="R1370" s="16">
        <v>2920</v>
      </c>
      <c r="T1370" s="16"/>
    </row>
    <row r="1371" spans="1:20">
      <c r="A1371" t="s">
        <v>1107</v>
      </c>
      <c r="C1371">
        <v>4</v>
      </c>
      <c r="D1371">
        <v>3.5</v>
      </c>
      <c r="E1371">
        <v>3</v>
      </c>
      <c r="F1371">
        <v>3</v>
      </c>
      <c r="G1371" s="16">
        <v>2300</v>
      </c>
      <c r="H1371">
        <v>3.6</v>
      </c>
      <c r="I1371" s="16">
        <v>12000</v>
      </c>
      <c r="J1371">
        <v>3.7</v>
      </c>
      <c r="K1371" s="16">
        <v>5000</v>
      </c>
      <c r="L1371">
        <v>3.5</v>
      </c>
      <c r="N1371">
        <v>0</v>
      </c>
      <c r="P1371" s="16"/>
      <c r="R1371" s="16"/>
      <c r="T1371" s="16"/>
    </row>
    <row r="1372" spans="1:20">
      <c r="A1372" t="s">
        <v>1324</v>
      </c>
      <c r="C1372">
        <v>10.3</v>
      </c>
      <c r="D1372">
        <v>9</v>
      </c>
      <c r="E1372">
        <v>7.7</v>
      </c>
      <c r="I1372" s="16"/>
      <c r="L1372">
        <v>9</v>
      </c>
      <c r="N1372">
        <v>0</v>
      </c>
    </row>
    <row r="1373" spans="1:20">
      <c r="A1373" t="s">
        <v>1382</v>
      </c>
      <c r="C1373">
        <v>11.5</v>
      </c>
      <c r="D1373">
        <v>10</v>
      </c>
      <c r="E1373">
        <v>8.5</v>
      </c>
      <c r="J1373">
        <v>8.6</v>
      </c>
      <c r="K1373">
        <v>100</v>
      </c>
      <c r="L1373">
        <v>10</v>
      </c>
      <c r="N1373">
        <v>0</v>
      </c>
      <c r="O1373">
        <v>10.199999999999999</v>
      </c>
      <c r="P1373" s="16">
        <v>2000</v>
      </c>
      <c r="R1373" s="16"/>
      <c r="T1373" s="16"/>
    </row>
    <row r="1374" spans="1:20">
      <c r="A1374" t="s">
        <v>1504</v>
      </c>
      <c r="C1374">
        <v>5.7</v>
      </c>
      <c r="D1374">
        <v>5</v>
      </c>
      <c r="E1374">
        <v>4.3</v>
      </c>
      <c r="F1374">
        <v>4.3</v>
      </c>
      <c r="G1374" s="16">
        <v>1100</v>
      </c>
      <c r="H1374">
        <v>4.5</v>
      </c>
      <c r="I1374">
        <v>100</v>
      </c>
      <c r="J1374">
        <v>4.5999999999999996</v>
      </c>
      <c r="K1374" s="16">
        <v>400</v>
      </c>
      <c r="L1374">
        <v>5</v>
      </c>
      <c r="N1374">
        <v>0</v>
      </c>
      <c r="O1374">
        <v>5.5</v>
      </c>
      <c r="P1374" s="16">
        <v>400</v>
      </c>
      <c r="R1374" s="16"/>
      <c r="T1374" s="16"/>
    </row>
    <row r="1375" spans="1:20">
      <c r="A1375" t="s">
        <v>215</v>
      </c>
      <c r="C1375">
        <v>13.35</v>
      </c>
      <c r="D1375">
        <v>12.5</v>
      </c>
      <c r="E1375">
        <v>11.65</v>
      </c>
      <c r="J1375">
        <v>11.65</v>
      </c>
      <c r="K1375">
        <v>600</v>
      </c>
      <c r="L1375">
        <v>12.5</v>
      </c>
      <c r="N1375">
        <v>0</v>
      </c>
      <c r="O1375">
        <v>12.25</v>
      </c>
      <c r="P1375" s="16">
        <v>100</v>
      </c>
      <c r="Q1375">
        <v>12.3</v>
      </c>
      <c r="R1375" s="16">
        <v>1000</v>
      </c>
      <c r="S1375">
        <v>12.45</v>
      </c>
      <c r="T1375" s="16">
        <v>100</v>
      </c>
    </row>
    <row r="1376" spans="1:20">
      <c r="A1376" t="s">
        <v>486</v>
      </c>
      <c r="C1376">
        <v>10.4</v>
      </c>
      <c r="D1376">
        <v>9.5</v>
      </c>
      <c r="E1376">
        <v>8.6</v>
      </c>
      <c r="G1376" s="16"/>
      <c r="K1376" s="16"/>
      <c r="L1376">
        <v>9.5</v>
      </c>
      <c r="N1376">
        <v>0</v>
      </c>
      <c r="P1376" s="16"/>
      <c r="R1376" s="16"/>
      <c r="T1376" s="16"/>
    </row>
    <row r="1377" spans="1:20">
      <c r="A1377" t="s">
        <v>487</v>
      </c>
      <c r="C1377">
        <v>11.6</v>
      </c>
      <c r="D1377">
        <v>10.6</v>
      </c>
      <c r="E1377">
        <v>9.6</v>
      </c>
      <c r="I1377" s="16"/>
      <c r="K1377" s="16"/>
      <c r="L1377">
        <v>10.6</v>
      </c>
      <c r="N1377">
        <v>0</v>
      </c>
      <c r="O1377">
        <v>9.6</v>
      </c>
      <c r="P1377" s="16">
        <v>20300</v>
      </c>
      <c r="Q1377">
        <v>10.199999999999999</v>
      </c>
      <c r="R1377" s="16">
        <v>10000</v>
      </c>
      <c r="S1377">
        <v>10.5</v>
      </c>
      <c r="T1377" s="16">
        <v>20000</v>
      </c>
    </row>
    <row r="1378" spans="1:20">
      <c r="A1378" t="s">
        <v>1108</v>
      </c>
      <c r="C1378">
        <v>23</v>
      </c>
      <c r="D1378">
        <v>20</v>
      </c>
      <c r="E1378">
        <v>17</v>
      </c>
      <c r="F1378">
        <v>18</v>
      </c>
      <c r="G1378" s="16">
        <v>100</v>
      </c>
      <c r="H1378">
        <v>20</v>
      </c>
      <c r="I1378">
        <v>200</v>
      </c>
      <c r="J1378">
        <v>20.5</v>
      </c>
      <c r="K1378" s="16">
        <v>200</v>
      </c>
      <c r="L1378">
        <v>20</v>
      </c>
      <c r="N1378">
        <v>0</v>
      </c>
      <c r="P1378" s="16"/>
      <c r="R1378" s="16"/>
      <c r="T1378" s="16"/>
    </row>
    <row r="1379" spans="1:20">
      <c r="A1379" t="s">
        <v>1326</v>
      </c>
      <c r="C1379">
        <v>25.3</v>
      </c>
      <c r="D1379">
        <v>22</v>
      </c>
      <c r="E1379">
        <v>18.7</v>
      </c>
      <c r="G1379" s="16"/>
      <c r="H1379">
        <v>18.8</v>
      </c>
      <c r="I1379">
        <v>100</v>
      </c>
      <c r="J1379">
        <v>19.5</v>
      </c>
      <c r="K1379" s="16">
        <v>100</v>
      </c>
      <c r="L1379">
        <v>22</v>
      </c>
      <c r="N1379">
        <v>0</v>
      </c>
      <c r="P1379" s="16"/>
    </row>
    <row r="1380" spans="1:20">
      <c r="A1380" t="s">
        <v>1109</v>
      </c>
      <c r="C1380">
        <v>74</v>
      </c>
      <c r="D1380">
        <v>64.400000000000006</v>
      </c>
      <c r="E1380">
        <v>54.8</v>
      </c>
      <c r="I1380" s="16"/>
      <c r="K1380" s="16"/>
      <c r="L1380">
        <v>64.400000000000006</v>
      </c>
      <c r="N1380">
        <v>0</v>
      </c>
      <c r="O1380">
        <v>64.099999999999994</v>
      </c>
      <c r="P1380" s="16">
        <v>100</v>
      </c>
      <c r="Q1380">
        <v>64.2</v>
      </c>
      <c r="R1380" s="16">
        <v>2400</v>
      </c>
      <c r="S1380">
        <v>74</v>
      </c>
      <c r="T1380">
        <v>500</v>
      </c>
    </row>
    <row r="1381" spans="1:20">
      <c r="A1381" t="s">
        <v>1327</v>
      </c>
      <c r="C1381">
        <v>12.6</v>
      </c>
      <c r="D1381">
        <v>9</v>
      </c>
      <c r="E1381">
        <v>5.4</v>
      </c>
      <c r="K1381" s="16"/>
      <c r="L1381">
        <v>9</v>
      </c>
      <c r="N1381">
        <v>0</v>
      </c>
      <c r="P1381" s="16"/>
      <c r="T1381" s="16"/>
    </row>
    <row r="1382" spans="1:20">
      <c r="A1382" t="s">
        <v>1607</v>
      </c>
      <c r="C1382">
        <v>14</v>
      </c>
      <c r="D1382">
        <v>10</v>
      </c>
      <c r="E1382">
        <v>6</v>
      </c>
      <c r="G1382" s="16"/>
      <c r="I1382" s="16"/>
      <c r="K1382" s="16"/>
      <c r="L1382">
        <v>10</v>
      </c>
      <c r="N1382">
        <v>0</v>
      </c>
    </row>
    <row r="1383" spans="1:20">
      <c r="A1383" t="s">
        <v>1608</v>
      </c>
      <c r="C1383">
        <v>14</v>
      </c>
      <c r="D1383">
        <v>10</v>
      </c>
      <c r="E1383">
        <v>6</v>
      </c>
      <c r="L1383">
        <v>10</v>
      </c>
      <c r="N1383">
        <v>0</v>
      </c>
      <c r="P1383" s="16"/>
      <c r="R1383" s="16"/>
      <c r="T1383" s="16"/>
    </row>
    <row r="1384" spans="1:20">
      <c r="A1384" t="s">
        <v>488</v>
      </c>
      <c r="C1384">
        <v>10.4</v>
      </c>
      <c r="D1384">
        <v>9.5</v>
      </c>
      <c r="E1384">
        <v>8.6</v>
      </c>
      <c r="H1384">
        <v>8.6</v>
      </c>
      <c r="I1384">
        <v>100</v>
      </c>
      <c r="J1384">
        <v>9.8000000000000007</v>
      </c>
      <c r="K1384" s="16">
        <v>200</v>
      </c>
      <c r="L1384">
        <v>9.5</v>
      </c>
      <c r="N1384">
        <v>0</v>
      </c>
      <c r="P1384" s="16"/>
    </row>
    <row r="1385" spans="1:20">
      <c r="A1385" t="s">
        <v>1609</v>
      </c>
      <c r="C1385">
        <v>14</v>
      </c>
      <c r="D1385">
        <v>10</v>
      </c>
      <c r="E1385">
        <v>6</v>
      </c>
      <c r="I1385" s="16"/>
      <c r="K1385" s="16"/>
      <c r="L1385">
        <v>10</v>
      </c>
      <c r="N1385">
        <v>0</v>
      </c>
      <c r="P1385" s="16"/>
    </row>
    <row r="1386" spans="1:20">
      <c r="A1386" t="s">
        <v>1505</v>
      </c>
      <c r="C1386">
        <v>35</v>
      </c>
      <c r="D1386">
        <v>25</v>
      </c>
      <c r="E1386">
        <v>15</v>
      </c>
      <c r="G1386" s="16"/>
      <c r="I1386" s="16"/>
      <c r="K1386" s="16"/>
      <c r="L1386">
        <v>25</v>
      </c>
      <c r="N1386">
        <v>0</v>
      </c>
      <c r="P1386" s="16"/>
      <c r="R1386" s="16"/>
      <c r="T1386" s="16"/>
    </row>
    <row r="1387" spans="1:20">
      <c r="A1387" t="s">
        <v>490</v>
      </c>
      <c r="C1387">
        <v>24.2</v>
      </c>
      <c r="D1387">
        <v>22</v>
      </c>
      <c r="E1387">
        <v>19.8</v>
      </c>
      <c r="G1387" s="16"/>
      <c r="I1387" s="16"/>
      <c r="K1387" s="16"/>
      <c r="L1387">
        <v>22</v>
      </c>
      <c r="N1387">
        <v>0</v>
      </c>
      <c r="O1387">
        <v>20</v>
      </c>
      <c r="P1387" s="16">
        <v>1300</v>
      </c>
      <c r="Q1387">
        <v>21</v>
      </c>
      <c r="R1387" s="16">
        <v>10000</v>
      </c>
      <c r="S1387">
        <v>22</v>
      </c>
      <c r="T1387" s="16">
        <v>300</v>
      </c>
    </row>
    <row r="1388" spans="1:20">
      <c r="A1388" t="s">
        <v>1241</v>
      </c>
      <c r="C1388">
        <v>61</v>
      </c>
      <c r="D1388">
        <v>53.1</v>
      </c>
      <c r="E1388">
        <v>45.2</v>
      </c>
      <c r="F1388">
        <v>52.5</v>
      </c>
      <c r="G1388">
        <v>400</v>
      </c>
      <c r="H1388">
        <v>53.1</v>
      </c>
      <c r="I1388">
        <v>200</v>
      </c>
      <c r="J1388">
        <v>53.2</v>
      </c>
      <c r="K1388">
        <v>100</v>
      </c>
      <c r="L1388">
        <v>53.1</v>
      </c>
      <c r="N1388">
        <v>0</v>
      </c>
      <c r="O1388">
        <v>56</v>
      </c>
      <c r="P1388" s="16">
        <v>1000</v>
      </c>
      <c r="Q1388">
        <v>57</v>
      </c>
      <c r="R1388" s="16">
        <v>1000</v>
      </c>
      <c r="T1388" s="16"/>
    </row>
    <row r="1389" spans="1:20">
      <c r="A1389" t="s">
        <v>1110</v>
      </c>
      <c r="C1389">
        <v>12</v>
      </c>
      <c r="D1389">
        <v>10.5</v>
      </c>
      <c r="E1389">
        <v>9</v>
      </c>
      <c r="G1389" s="16"/>
      <c r="I1389" s="16"/>
      <c r="L1389">
        <v>10.5</v>
      </c>
      <c r="N1389">
        <v>0</v>
      </c>
      <c r="O1389">
        <v>11.8</v>
      </c>
      <c r="P1389" s="16">
        <v>1000</v>
      </c>
    </row>
    <row r="1390" spans="1:20">
      <c r="A1390" t="s">
        <v>1409</v>
      </c>
      <c r="C1390">
        <v>53.4</v>
      </c>
      <c r="D1390">
        <v>46.5</v>
      </c>
      <c r="E1390">
        <v>39.6</v>
      </c>
      <c r="G1390" s="16"/>
      <c r="K1390" s="16"/>
      <c r="L1390">
        <v>46.5</v>
      </c>
      <c r="N1390">
        <v>0</v>
      </c>
      <c r="O1390">
        <v>47.5</v>
      </c>
      <c r="P1390" s="16">
        <v>500</v>
      </c>
      <c r="Q1390">
        <v>53.4</v>
      </c>
      <c r="R1390">
        <v>300</v>
      </c>
      <c r="T1390" s="16"/>
    </row>
    <row r="1391" spans="1:20">
      <c r="A1391" t="s">
        <v>1583</v>
      </c>
      <c r="C1391">
        <v>8.1999999999999993</v>
      </c>
      <c r="D1391">
        <v>7.5</v>
      </c>
      <c r="E1391">
        <v>6.8</v>
      </c>
      <c r="G1391" s="16"/>
      <c r="J1391">
        <v>7.2</v>
      </c>
      <c r="K1391">
        <v>100</v>
      </c>
      <c r="L1391">
        <v>7.5</v>
      </c>
      <c r="N1391">
        <v>0</v>
      </c>
      <c r="O1391">
        <v>7.5</v>
      </c>
      <c r="P1391" s="16">
        <v>11700</v>
      </c>
    </row>
    <row r="1392" spans="1:20">
      <c r="A1392" t="s">
        <v>221</v>
      </c>
      <c r="C1392">
        <v>28.2</v>
      </c>
      <c r="D1392">
        <v>24.6</v>
      </c>
      <c r="E1392">
        <v>21</v>
      </c>
      <c r="H1392">
        <v>21</v>
      </c>
      <c r="I1392">
        <v>300</v>
      </c>
      <c r="J1392">
        <v>21.5</v>
      </c>
      <c r="K1392" s="16">
        <v>100</v>
      </c>
      <c r="L1392">
        <v>24.6</v>
      </c>
      <c r="N1392">
        <v>0</v>
      </c>
      <c r="P1392" s="16"/>
      <c r="R1392" s="16"/>
      <c r="T1392" s="16"/>
    </row>
    <row r="1393" spans="1:20">
      <c r="A1393" t="s">
        <v>1380</v>
      </c>
      <c r="C1393">
        <v>8.4</v>
      </c>
      <c r="D1393">
        <v>6</v>
      </c>
      <c r="E1393">
        <v>3.6</v>
      </c>
      <c r="K1393" s="16"/>
      <c r="L1393">
        <v>6</v>
      </c>
      <c r="N1393">
        <v>0</v>
      </c>
      <c r="R1393" s="16"/>
    </row>
    <row r="1394" spans="1:20">
      <c r="A1394" t="s">
        <v>1384</v>
      </c>
      <c r="C1394">
        <v>58.8</v>
      </c>
      <c r="D1394">
        <v>53.5</v>
      </c>
      <c r="E1394">
        <v>48.2</v>
      </c>
      <c r="F1394">
        <v>48.2</v>
      </c>
      <c r="G1394" s="16">
        <v>3000</v>
      </c>
      <c r="H1394">
        <v>48.3</v>
      </c>
      <c r="I1394" s="16">
        <v>1000</v>
      </c>
      <c r="J1394">
        <v>48.6</v>
      </c>
      <c r="K1394">
        <v>100</v>
      </c>
      <c r="L1394">
        <v>53.5</v>
      </c>
      <c r="N1394">
        <v>0</v>
      </c>
      <c r="O1394">
        <v>53.5</v>
      </c>
      <c r="P1394" s="16">
        <v>1300</v>
      </c>
      <c r="Q1394">
        <v>55</v>
      </c>
      <c r="R1394" s="16">
        <v>1000</v>
      </c>
      <c r="S1394">
        <v>58.5</v>
      </c>
      <c r="T1394" s="16">
        <v>5700</v>
      </c>
    </row>
    <row r="1395" spans="1:20">
      <c r="A1395" t="s">
        <v>1177</v>
      </c>
      <c r="C1395">
        <v>11</v>
      </c>
      <c r="D1395">
        <v>7.9</v>
      </c>
      <c r="E1395">
        <v>4.8</v>
      </c>
      <c r="G1395" s="16"/>
      <c r="L1395">
        <v>7.9</v>
      </c>
      <c r="N1395">
        <v>0</v>
      </c>
      <c r="P1395" s="16"/>
      <c r="R1395" s="16"/>
    </row>
    <row r="1396" spans="1:20">
      <c r="A1396" t="s">
        <v>1207</v>
      </c>
      <c r="C1396">
        <v>4.8</v>
      </c>
      <c r="D1396">
        <v>4.2</v>
      </c>
      <c r="E1396">
        <v>3.6</v>
      </c>
      <c r="I1396" s="16"/>
      <c r="J1396">
        <v>4.8</v>
      </c>
      <c r="K1396" s="16">
        <v>200</v>
      </c>
      <c r="L1396">
        <v>4.2</v>
      </c>
      <c r="N1396">
        <v>0</v>
      </c>
      <c r="P1396" s="16"/>
      <c r="T1396" s="16"/>
    </row>
    <row r="1397" spans="1:20">
      <c r="A1397" t="s">
        <v>1343</v>
      </c>
      <c r="C1397">
        <v>13.8</v>
      </c>
      <c r="D1397">
        <v>12</v>
      </c>
      <c r="E1397">
        <v>10.199999999999999</v>
      </c>
      <c r="G1397" s="16"/>
      <c r="I1397" s="16"/>
      <c r="K1397" s="16"/>
      <c r="L1397">
        <v>12</v>
      </c>
      <c r="N1397">
        <v>0</v>
      </c>
      <c r="O1397">
        <v>13.8</v>
      </c>
      <c r="P1397" s="16">
        <v>1000</v>
      </c>
      <c r="R1397" s="16"/>
    </row>
    <row r="1398" spans="1:20">
      <c r="A1398" t="s">
        <v>1112</v>
      </c>
      <c r="C1398">
        <v>0.9</v>
      </c>
      <c r="D1398">
        <v>0.9</v>
      </c>
      <c r="E1398">
        <v>0.9</v>
      </c>
      <c r="I1398" s="16"/>
      <c r="K1398" s="16"/>
      <c r="P1398" s="16"/>
    </row>
    <row r="1399" spans="1:20">
      <c r="A1399" t="s">
        <v>1113</v>
      </c>
      <c r="C1399">
        <v>4</v>
      </c>
      <c r="D1399">
        <v>3.5</v>
      </c>
      <c r="E1399">
        <v>3</v>
      </c>
      <c r="G1399" s="16"/>
      <c r="H1399">
        <v>3</v>
      </c>
      <c r="I1399" s="16">
        <v>500</v>
      </c>
      <c r="J1399">
        <v>3.5</v>
      </c>
      <c r="K1399" s="16">
        <v>300</v>
      </c>
      <c r="L1399">
        <v>3.5</v>
      </c>
      <c r="N1399">
        <v>0</v>
      </c>
      <c r="P1399" s="16"/>
      <c r="R1399" s="16"/>
      <c r="T1399" s="16"/>
    </row>
    <row r="1400" spans="1:20">
      <c r="A1400" t="s">
        <v>1506</v>
      </c>
      <c r="C1400">
        <v>44.7</v>
      </c>
      <c r="D1400">
        <v>38.9</v>
      </c>
      <c r="E1400">
        <v>33.1</v>
      </c>
      <c r="L1400">
        <v>38.9</v>
      </c>
      <c r="N1400">
        <v>0</v>
      </c>
      <c r="O1400">
        <v>33.1</v>
      </c>
      <c r="P1400" s="16">
        <v>15200</v>
      </c>
      <c r="Q1400">
        <v>38.9</v>
      </c>
      <c r="R1400" s="16">
        <v>2000</v>
      </c>
      <c r="S1400">
        <v>39</v>
      </c>
      <c r="T1400" s="16">
        <v>700</v>
      </c>
    </row>
    <row r="1401" spans="1:20">
      <c r="A1401" t="s">
        <v>781</v>
      </c>
      <c r="C1401">
        <v>14.95</v>
      </c>
      <c r="D1401">
        <v>14</v>
      </c>
      <c r="E1401">
        <v>13.05</v>
      </c>
      <c r="F1401">
        <v>13.05</v>
      </c>
      <c r="G1401">
        <v>200</v>
      </c>
      <c r="H1401">
        <v>13.1</v>
      </c>
      <c r="I1401">
        <v>200</v>
      </c>
      <c r="J1401">
        <v>13.2</v>
      </c>
      <c r="K1401" s="16">
        <v>200</v>
      </c>
      <c r="L1401">
        <v>14</v>
      </c>
      <c r="N1401">
        <v>0</v>
      </c>
      <c r="O1401">
        <v>13.75</v>
      </c>
      <c r="P1401">
        <v>190</v>
      </c>
      <c r="Q1401">
        <v>13.8</v>
      </c>
      <c r="R1401" s="16">
        <v>900</v>
      </c>
      <c r="S1401">
        <v>14</v>
      </c>
      <c r="T1401" s="16">
        <v>1200</v>
      </c>
    </row>
    <row r="1402" spans="1:20">
      <c r="A1402" t="s">
        <v>1445</v>
      </c>
      <c r="C1402">
        <v>21</v>
      </c>
      <c r="D1402">
        <v>19.649999999999999</v>
      </c>
      <c r="E1402">
        <v>18.3</v>
      </c>
      <c r="F1402">
        <v>18.8</v>
      </c>
      <c r="G1402" s="16">
        <v>8400</v>
      </c>
      <c r="H1402">
        <v>19.100000000000001</v>
      </c>
      <c r="I1402">
        <v>200</v>
      </c>
      <c r="J1402">
        <v>19.149999999999999</v>
      </c>
      <c r="K1402">
        <v>400</v>
      </c>
      <c r="L1402">
        <v>19.649999999999999</v>
      </c>
      <c r="N1402">
        <v>0</v>
      </c>
      <c r="O1402">
        <v>19.8</v>
      </c>
      <c r="P1402" s="16">
        <v>500</v>
      </c>
      <c r="Q1402">
        <v>19.899999999999999</v>
      </c>
      <c r="R1402" s="16">
        <v>5000</v>
      </c>
      <c r="S1402">
        <v>20.2</v>
      </c>
      <c r="T1402" s="16">
        <v>10000</v>
      </c>
    </row>
    <row r="1403" spans="1:20">
      <c r="A1403" t="s">
        <v>1571</v>
      </c>
      <c r="C1403">
        <v>25.6</v>
      </c>
      <c r="D1403">
        <v>18.3</v>
      </c>
      <c r="E1403">
        <v>11</v>
      </c>
      <c r="G1403" s="16"/>
      <c r="I1403" s="16"/>
      <c r="K1403" s="16"/>
      <c r="L1403">
        <v>18.3</v>
      </c>
      <c r="N1403">
        <v>0</v>
      </c>
      <c r="P1403" s="16"/>
    </row>
    <row r="1404" spans="1:20">
      <c r="A1404" t="s">
        <v>1151</v>
      </c>
      <c r="C1404">
        <v>12.8</v>
      </c>
      <c r="D1404">
        <v>11.2</v>
      </c>
      <c r="E1404">
        <v>9.6</v>
      </c>
      <c r="J1404">
        <v>9.6999999999999993</v>
      </c>
      <c r="K1404">
        <v>500</v>
      </c>
      <c r="L1404">
        <v>11.2</v>
      </c>
      <c r="N1404">
        <v>0</v>
      </c>
      <c r="P1404" s="16"/>
      <c r="T1404" s="16"/>
    </row>
    <row r="1405" spans="1:20">
      <c r="A1405" t="s">
        <v>495</v>
      </c>
      <c r="C1405">
        <v>13.2</v>
      </c>
      <c r="D1405">
        <v>12</v>
      </c>
      <c r="E1405">
        <v>10.8</v>
      </c>
      <c r="I1405" s="16"/>
      <c r="L1405">
        <v>12</v>
      </c>
      <c r="N1405">
        <v>0</v>
      </c>
      <c r="O1405">
        <v>10.8</v>
      </c>
      <c r="P1405" s="16">
        <v>1000</v>
      </c>
      <c r="Q1405">
        <v>12</v>
      </c>
      <c r="R1405" s="16">
        <v>1000</v>
      </c>
      <c r="S1405">
        <v>12.4</v>
      </c>
      <c r="T1405" s="16">
        <v>1000</v>
      </c>
    </row>
    <row r="1406" spans="1:20">
      <c r="A1406" t="s">
        <v>1329</v>
      </c>
      <c r="C1406">
        <v>14</v>
      </c>
      <c r="D1406">
        <v>10</v>
      </c>
      <c r="E1406">
        <v>6</v>
      </c>
      <c r="G1406" s="16"/>
      <c r="I1406" s="16"/>
      <c r="K1406" s="16"/>
      <c r="L1406">
        <v>10</v>
      </c>
      <c r="N1406">
        <v>0</v>
      </c>
      <c r="P1406" s="16"/>
      <c r="R1406" s="16"/>
    </row>
    <row r="1407" spans="1:20">
      <c r="A1407" t="s">
        <v>224</v>
      </c>
      <c r="C1407">
        <v>3.26</v>
      </c>
      <c r="D1407">
        <v>3.05</v>
      </c>
      <c r="E1407">
        <v>2.84</v>
      </c>
      <c r="F1407">
        <v>2.89</v>
      </c>
      <c r="G1407" s="16">
        <v>5000</v>
      </c>
      <c r="H1407">
        <v>2.9</v>
      </c>
      <c r="I1407" s="16">
        <v>4000</v>
      </c>
      <c r="J1407">
        <v>2.91</v>
      </c>
      <c r="K1407" s="16">
        <v>9000</v>
      </c>
      <c r="L1407">
        <v>3.05</v>
      </c>
      <c r="N1407">
        <v>0</v>
      </c>
      <c r="O1407">
        <v>3.04</v>
      </c>
      <c r="P1407" s="16">
        <v>5000</v>
      </c>
      <c r="Q1407">
        <v>3.05</v>
      </c>
      <c r="R1407" s="16">
        <v>13000</v>
      </c>
      <c r="S1407">
        <v>3.09</v>
      </c>
      <c r="T1407" s="16">
        <v>5000</v>
      </c>
    </row>
    <row r="1408" spans="1:20">
      <c r="A1408" t="s">
        <v>1114</v>
      </c>
      <c r="C1408">
        <v>41.4</v>
      </c>
      <c r="D1408">
        <v>36</v>
      </c>
      <c r="E1408">
        <v>30.6</v>
      </c>
      <c r="L1408">
        <v>36</v>
      </c>
      <c r="N1408">
        <v>0</v>
      </c>
      <c r="O1408">
        <v>30.6</v>
      </c>
      <c r="P1408" s="16">
        <v>3000</v>
      </c>
    </row>
    <row r="1409" spans="1:20">
      <c r="A1409" t="s">
        <v>1507</v>
      </c>
      <c r="C1409">
        <v>13.5</v>
      </c>
      <c r="D1409">
        <v>9.6999999999999993</v>
      </c>
      <c r="E1409">
        <v>5.9</v>
      </c>
      <c r="I1409" s="16"/>
      <c r="K1409" s="16"/>
      <c r="L1409">
        <v>9.6999999999999993</v>
      </c>
      <c r="N1409">
        <v>0</v>
      </c>
      <c r="P1409" s="16"/>
      <c r="R1409" s="16"/>
      <c r="T1409" s="16"/>
    </row>
    <row r="1410" spans="1:20">
      <c r="A1410" t="s">
        <v>1364</v>
      </c>
      <c r="C1410">
        <v>13.4</v>
      </c>
      <c r="D1410">
        <v>11.7</v>
      </c>
      <c r="E1410">
        <v>10</v>
      </c>
      <c r="F1410">
        <v>10</v>
      </c>
      <c r="G1410" s="16">
        <v>1000</v>
      </c>
      <c r="H1410">
        <v>11.4</v>
      </c>
      <c r="I1410">
        <v>300</v>
      </c>
      <c r="J1410">
        <v>11.5</v>
      </c>
      <c r="K1410" s="16">
        <v>100</v>
      </c>
      <c r="L1410">
        <v>11.7</v>
      </c>
      <c r="N1410">
        <v>0</v>
      </c>
      <c r="R1410" s="16"/>
    </row>
    <row r="1411" spans="1:20">
      <c r="A1411" t="s">
        <v>1242</v>
      </c>
      <c r="C1411">
        <v>34.5</v>
      </c>
      <c r="D1411">
        <v>24.7</v>
      </c>
      <c r="E1411">
        <v>14.9</v>
      </c>
      <c r="L1411">
        <v>24.7</v>
      </c>
      <c r="N1411">
        <v>0</v>
      </c>
      <c r="R1411" s="16"/>
    </row>
    <row r="1412" spans="1:20">
      <c r="A1412" t="s">
        <v>1330</v>
      </c>
      <c r="C1412">
        <v>9.6999999999999993</v>
      </c>
      <c r="D1412">
        <v>8.5</v>
      </c>
      <c r="E1412">
        <v>7.3</v>
      </c>
      <c r="K1412" s="16"/>
      <c r="L1412">
        <v>8.5</v>
      </c>
      <c r="N1412">
        <v>0</v>
      </c>
      <c r="P1412" s="16"/>
      <c r="R1412" s="16"/>
      <c r="T1412" s="16"/>
    </row>
    <row r="1413" spans="1:20">
      <c r="A1413" t="s">
        <v>1115</v>
      </c>
      <c r="C1413">
        <v>0.3</v>
      </c>
      <c r="D1413">
        <v>0.3</v>
      </c>
      <c r="E1413">
        <v>0.3</v>
      </c>
      <c r="G1413" s="16"/>
      <c r="I1413" s="16"/>
      <c r="K1413" s="16"/>
      <c r="R1413" s="16"/>
      <c r="T1413" s="16"/>
    </row>
    <row r="1414" spans="1:20">
      <c r="A1414" t="s">
        <v>497</v>
      </c>
      <c r="C1414">
        <v>13.8</v>
      </c>
      <c r="D1414">
        <v>12.6</v>
      </c>
      <c r="E1414">
        <v>11.4</v>
      </c>
      <c r="G1414" s="16"/>
      <c r="I1414" s="16"/>
      <c r="J1414">
        <v>11.7</v>
      </c>
      <c r="K1414" s="16">
        <v>300</v>
      </c>
      <c r="L1414">
        <v>12.6</v>
      </c>
      <c r="N1414">
        <v>0</v>
      </c>
      <c r="O1414">
        <v>13.8</v>
      </c>
      <c r="P1414" s="16">
        <v>100</v>
      </c>
      <c r="R1414" s="16"/>
      <c r="T1414" s="16"/>
    </row>
    <row r="1415" spans="1:20">
      <c r="A1415" t="s">
        <v>498</v>
      </c>
      <c r="C1415">
        <v>0.3</v>
      </c>
      <c r="D1415">
        <v>0.3</v>
      </c>
      <c r="E1415">
        <v>0.3</v>
      </c>
      <c r="K1415" s="16"/>
      <c r="P1415" s="16"/>
    </row>
    <row r="1416" spans="1:20">
      <c r="A1416" t="s">
        <v>499</v>
      </c>
      <c r="C1416">
        <v>15.7</v>
      </c>
      <c r="D1416">
        <v>14.3</v>
      </c>
      <c r="E1416">
        <v>12.9</v>
      </c>
      <c r="G1416" s="16"/>
      <c r="I1416" s="16"/>
      <c r="K1416" s="16"/>
      <c r="L1416">
        <v>14.3</v>
      </c>
      <c r="N1416">
        <v>0</v>
      </c>
      <c r="O1416">
        <v>12.9</v>
      </c>
      <c r="P1416" s="16">
        <v>1500</v>
      </c>
      <c r="Q1416">
        <v>14.3</v>
      </c>
      <c r="R1416" s="16">
        <v>900</v>
      </c>
    </row>
    <row r="1417" spans="1:20">
      <c r="A1417" t="s">
        <v>1365</v>
      </c>
      <c r="C1417">
        <v>14.1</v>
      </c>
      <c r="D1417">
        <v>10.1</v>
      </c>
      <c r="E1417">
        <v>6.1</v>
      </c>
      <c r="K1417" s="16"/>
      <c r="L1417">
        <v>10.1</v>
      </c>
      <c r="N1417">
        <v>0</v>
      </c>
      <c r="P1417" s="16"/>
      <c r="T1417" s="16"/>
    </row>
    <row r="1418" spans="1:20">
      <c r="A1418" t="s">
        <v>504</v>
      </c>
      <c r="C1418">
        <v>14.3</v>
      </c>
      <c r="D1418">
        <v>13</v>
      </c>
      <c r="E1418">
        <v>11.7</v>
      </c>
      <c r="H1418">
        <v>12</v>
      </c>
      <c r="I1418">
        <v>200</v>
      </c>
      <c r="J1418">
        <v>12.1</v>
      </c>
      <c r="K1418">
        <v>100</v>
      </c>
      <c r="L1418">
        <v>13</v>
      </c>
      <c r="N1418">
        <v>0</v>
      </c>
      <c r="O1418">
        <v>13.9</v>
      </c>
      <c r="P1418" s="16">
        <v>100</v>
      </c>
      <c r="Q1418">
        <v>14</v>
      </c>
      <c r="R1418">
        <v>400</v>
      </c>
      <c r="S1418">
        <v>14.3</v>
      </c>
      <c r="T1418" s="16">
        <v>200</v>
      </c>
    </row>
    <row r="1419" spans="1:20">
      <c r="A1419" t="s">
        <v>506</v>
      </c>
      <c r="C1419">
        <v>1.1000000000000001</v>
      </c>
      <c r="D1419">
        <v>1</v>
      </c>
      <c r="E1419">
        <v>0.9</v>
      </c>
      <c r="I1419" s="16"/>
      <c r="L1419">
        <v>1</v>
      </c>
      <c r="N1419">
        <v>0</v>
      </c>
      <c r="O1419">
        <v>0.9</v>
      </c>
      <c r="P1419" s="16">
        <v>100</v>
      </c>
      <c r="Q1419">
        <v>1</v>
      </c>
      <c r="R1419" s="16">
        <v>200</v>
      </c>
    </row>
    <row r="1420" spans="1:20">
      <c r="A1420" t="s">
        <v>507</v>
      </c>
      <c r="C1420">
        <v>8.5</v>
      </c>
      <c r="D1420">
        <v>7.8</v>
      </c>
      <c r="E1420">
        <v>7.1</v>
      </c>
      <c r="J1420">
        <v>7.2</v>
      </c>
      <c r="K1420" s="16">
        <v>100</v>
      </c>
      <c r="L1420">
        <v>7.8</v>
      </c>
      <c r="N1420">
        <v>0</v>
      </c>
      <c r="O1420">
        <v>8.1999999999999993</v>
      </c>
      <c r="P1420" s="16">
        <v>900</v>
      </c>
    </row>
    <row r="1421" spans="1:20">
      <c r="A1421" t="s">
        <v>508</v>
      </c>
      <c r="C1421">
        <v>12.6</v>
      </c>
      <c r="D1421">
        <v>11.5</v>
      </c>
      <c r="E1421">
        <v>10.4</v>
      </c>
      <c r="H1421">
        <v>10.4</v>
      </c>
      <c r="I1421" s="16">
        <v>2600</v>
      </c>
      <c r="J1421">
        <v>10.5</v>
      </c>
      <c r="K1421" s="16">
        <v>700</v>
      </c>
      <c r="L1421">
        <v>11.5</v>
      </c>
      <c r="N1421">
        <v>0</v>
      </c>
      <c r="O1421">
        <v>11.9</v>
      </c>
      <c r="P1421" s="16">
        <v>400</v>
      </c>
      <c r="Q1421">
        <v>12</v>
      </c>
      <c r="R1421" s="16">
        <v>2900</v>
      </c>
      <c r="S1421">
        <v>12.5</v>
      </c>
      <c r="T1421" s="16">
        <v>2000</v>
      </c>
    </row>
    <row r="1422" spans="1:20">
      <c r="A1422" t="s">
        <v>509</v>
      </c>
      <c r="C1422">
        <v>12.6</v>
      </c>
      <c r="D1422">
        <v>11.5</v>
      </c>
      <c r="E1422">
        <v>10.4</v>
      </c>
      <c r="G1422" s="16"/>
      <c r="I1422" s="16"/>
      <c r="J1422">
        <v>11.5</v>
      </c>
      <c r="K1422" s="16">
        <v>300</v>
      </c>
      <c r="L1422">
        <v>11.5</v>
      </c>
      <c r="N1422">
        <v>0</v>
      </c>
      <c r="P1422" s="16"/>
      <c r="R1422" s="16"/>
      <c r="T1422" s="16"/>
    </row>
    <row r="1423" spans="1:20">
      <c r="A1423" t="s">
        <v>510</v>
      </c>
      <c r="C1423">
        <v>11.7</v>
      </c>
      <c r="D1423">
        <v>10.7</v>
      </c>
      <c r="E1423">
        <v>9.6999999999999993</v>
      </c>
      <c r="G1423" s="16"/>
      <c r="H1423">
        <v>10</v>
      </c>
      <c r="I1423" s="16">
        <v>200</v>
      </c>
      <c r="J1423">
        <v>10.3</v>
      </c>
      <c r="K1423" s="16">
        <v>1000</v>
      </c>
      <c r="L1423">
        <v>10.7</v>
      </c>
      <c r="N1423">
        <v>0</v>
      </c>
      <c r="O1423">
        <v>11.4</v>
      </c>
      <c r="P1423" s="16">
        <v>10000</v>
      </c>
      <c r="Q1423">
        <v>11.5</v>
      </c>
      <c r="R1423" s="16">
        <v>1700</v>
      </c>
      <c r="S1423">
        <v>11.6</v>
      </c>
      <c r="T1423">
        <v>200</v>
      </c>
    </row>
    <row r="1424" spans="1:20">
      <c r="A1424" t="s">
        <v>1331</v>
      </c>
      <c r="C1424">
        <v>11.2</v>
      </c>
      <c r="D1424">
        <v>8</v>
      </c>
      <c r="E1424">
        <v>4.8</v>
      </c>
      <c r="L1424">
        <v>8</v>
      </c>
      <c r="N1424">
        <v>0</v>
      </c>
      <c r="P1424" s="16"/>
      <c r="T1424" s="16"/>
    </row>
    <row r="1425" spans="1:20">
      <c r="A1425" t="s">
        <v>511</v>
      </c>
      <c r="C1425">
        <v>19.5</v>
      </c>
      <c r="D1425">
        <v>17.8</v>
      </c>
      <c r="E1425">
        <v>16.100000000000001</v>
      </c>
      <c r="G1425" s="16"/>
      <c r="I1425" s="16"/>
      <c r="J1425">
        <v>16.100000000000001</v>
      </c>
      <c r="K1425" s="16">
        <v>100</v>
      </c>
      <c r="L1425">
        <v>17.8</v>
      </c>
      <c r="N1425">
        <v>0</v>
      </c>
      <c r="P1425" s="16"/>
      <c r="R1425" s="16"/>
      <c r="T1425" s="16"/>
    </row>
    <row r="1426" spans="1:20">
      <c r="A1426" t="s">
        <v>1116</v>
      </c>
      <c r="C1426">
        <v>6.4</v>
      </c>
      <c r="D1426">
        <v>5.6</v>
      </c>
      <c r="E1426">
        <v>4.8</v>
      </c>
      <c r="I1426" s="16"/>
      <c r="J1426">
        <v>5</v>
      </c>
      <c r="K1426" s="16">
        <v>10000</v>
      </c>
      <c r="L1426">
        <v>5.6</v>
      </c>
      <c r="N1426">
        <v>0</v>
      </c>
      <c r="P1426" s="16"/>
      <c r="R1426" s="16"/>
    </row>
    <row r="1427" spans="1:20">
      <c r="A1427" t="s">
        <v>514</v>
      </c>
      <c r="C1427">
        <v>32.6</v>
      </c>
      <c r="D1427">
        <v>29.7</v>
      </c>
      <c r="E1427">
        <v>26.8</v>
      </c>
      <c r="I1427" s="16"/>
      <c r="K1427" s="16"/>
      <c r="L1427">
        <v>29.7</v>
      </c>
      <c r="N1427">
        <v>0</v>
      </c>
      <c r="O1427">
        <v>30</v>
      </c>
      <c r="P1427" s="16">
        <v>500</v>
      </c>
      <c r="Q1427">
        <v>32</v>
      </c>
      <c r="R1427" s="16">
        <v>800</v>
      </c>
    </row>
    <row r="1428" spans="1:20">
      <c r="A1428" t="s">
        <v>1642</v>
      </c>
      <c r="C1428">
        <v>22.5</v>
      </c>
      <c r="D1428">
        <v>19.600000000000001</v>
      </c>
      <c r="E1428">
        <v>16.7</v>
      </c>
      <c r="I1428" s="16"/>
      <c r="K1428" s="16"/>
      <c r="L1428">
        <v>19.600000000000001</v>
      </c>
      <c r="N1428">
        <v>0</v>
      </c>
      <c r="P1428" s="16"/>
      <c r="R1428" s="16"/>
      <c r="T1428" s="16"/>
    </row>
    <row r="1429" spans="1:20">
      <c r="A1429" t="s">
        <v>1118</v>
      </c>
      <c r="C1429">
        <v>11.2</v>
      </c>
      <c r="D1429">
        <v>9.8000000000000007</v>
      </c>
      <c r="E1429">
        <v>8.4</v>
      </c>
      <c r="G1429" s="16"/>
      <c r="H1429">
        <v>8.8000000000000007</v>
      </c>
      <c r="I1429" s="16">
        <v>100</v>
      </c>
      <c r="J1429">
        <v>11.2</v>
      </c>
      <c r="K1429" s="16">
        <v>2300</v>
      </c>
      <c r="L1429">
        <v>9.8000000000000007</v>
      </c>
      <c r="N1429">
        <v>0</v>
      </c>
      <c r="P1429" s="16"/>
      <c r="R1429" s="16"/>
      <c r="T1429" s="16"/>
    </row>
    <row r="1430" spans="1:20">
      <c r="A1430" t="s">
        <v>1431</v>
      </c>
      <c r="C1430">
        <v>33.15</v>
      </c>
      <c r="D1430">
        <v>31</v>
      </c>
      <c r="E1430">
        <v>28.85</v>
      </c>
      <c r="F1430">
        <v>30.6</v>
      </c>
      <c r="G1430" s="16">
        <v>2000</v>
      </c>
      <c r="H1430">
        <v>30.7</v>
      </c>
      <c r="I1430" s="16">
        <v>1900</v>
      </c>
      <c r="J1430">
        <v>31</v>
      </c>
      <c r="K1430" s="16">
        <v>1000</v>
      </c>
      <c r="L1430">
        <v>31</v>
      </c>
      <c r="N1430">
        <v>0</v>
      </c>
      <c r="O1430">
        <v>31.2</v>
      </c>
      <c r="P1430" s="16">
        <v>200</v>
      </c>
      <c r="Q1430">
        <v>31.3</v>
      </c>
      <c r="R1430" s="16">
        <v>1000</v>
      </c>
      <c r="S1430">
        <v>31.5</v>
      </c>
      <c r="T1430">
        <v>250</v>
      </c>
    </row>
    <row r="1431" spans="1:20">
      <c r="A1431" t="s">
        <v>1119</v>
      </c>
      <c r="C1431">
        <v>13.4</v>
      </c>
      <c r="D1431">
        <v>11.7</v>
      </c>
      <c r="E1431">
        <v>10</v>
      </c>
      <c r="G1431" s="16"/>
      <c r="H1431">
        <v>10.5</v>
      </c>
      <c r="I1431" s="16">
        <v>200</v>
      </c>
      <c r="J1431">
        <v>11.7</v>
      </c>
      <c r="K1431" s="16">
        <v>1000</v>
      </c>
      <c r="L1431">
        <v>11.7</v>
      </c>
      <c r="N1431">
        <v>0</v>
      </c>
      <c r="O1431">
        <v>13.4</v>
      </c>
      <c r="P1431" s="16">
        <v>100</v>
      </c>
      <c r="R1431" s="16"/>
      <c r="T1431" s="16"/>
    </row>
    <row r="1432" spans="1:20">
      <c r="A1432" t="s">
        <v>516</v>
      </c>
      <c r="C1432">
        <v>13</v>
      </c>
      <c r="D1432">
        <v>11.9</v>
      </c>
      <c r="E1432">
        <v>10.8</v>
      </c>
      <c r="G1432" s="16"/>
      <c r="I1432" s="16"/>
      <c r="K1432" s="16"/>
      <c r="L1432">
        <v>11.9</v>
      </c>
      <c r="N1432">
        <v>0</v>
      </c>
      <c r="O1432">
        <v>11.9</v>
      </c>
      <c r="P1432" s="16">
        <v>400</v>
      </c>
      <c r="Q1432">
        <v>12</v>
      </c>
      <c r="R1432" s="16">
        <v>600</v>
      </c>
      <c r="S1432">
        <v>12.1</v>
      </c>
      <c r="T1432" s="16">
        <v>5000</v>
      </c>
    </row>
    <row r="1433" spans="1:20">
      <c r="A1433" t="s">
        <v>517</v>
      </c>
      <c r="C1433">
        <v>11.4</v>
      </c>
      <c r="D1433">
        <v>10.4</v>
      </c>
      <c r="E1433">
        <v>9.4</v>
      </c>
      <c r="K1433" s="16"/>
      <c r="L1433">
        <v>10.4</v>
      </c>
      <c r="N1433">
        <v>0</v>
      </c>
      <c r="O1433">
        <v>11</v>
      </c>
      <c r="P1433">
        <v>500</v>
      </c>
    </row>
    <row r="1434" spans="1:20">
      <c r="A1434" t="s">
        <v>518</v>
      </c>
      <c r="C1434">
        <v>11.5</v>
      </c>
      <c r="D1434">
        <v>10.5</v>
      </c>
      <c r="E1434">
        <v>9.5</v>
      </c>
      <c r="H1434">
        <v>9.5</v>
      </c>
      <c r="I1434" s="16">
        <v>5000</v>
      </c>
      <c r="J1434">
        <v>9.6</v>
      </c>
      <c r="K1434" s="16">
        <v>100</v>
      </c>
      <c r="L1434">
        <v>10.5</v>
      </c>
      <c r="N1434">
        <v>0</v>
      </c>
      <c r="O1434">
        <v>10.9</v>
      </c>
      <c r="P1434">
        <v>100</v>
      </c>
      <c r="Q1434">
        <v>11</v>
      </c>
      <c r="R1434" s="16">
        <v>1800</v>
      </c>
    </row>
    <row r="1435" spans="1:20">
      <c r="A1435" t="s">
        <v>519</v>
      </c>
      <c r="C1435">
        <v>9.3000000000000007</v>
      </c>
      <c r="D1435">
        <v>8.5</v>
      </c>
      <c r="E1435">
        <v>7.7</v>
      </c>
      <c r="F1435">
        <v>7.7</v>
      </c>
      <c r="G1435" s="16">
        <v>1000</v>
      </c>
      <c r="H1435">
        <v>7.8</v>
      </c>
      <c r="I1435" s="16">
        <v>400</v>
      </c>
      <c r="J1435">
        <v>7.9</v>
      </c>
      <c r="K1435">
        <v>100</v>
      </c>
      <c r="L1435">
        <v>8.5</v>
      </c>
      <c r="N1435">
        <v>0</v>
      </c>
      <c r="O1435">
        <v>9.1999999999999993</v>
      </c>
      <c r="P1435" s="16">
        <v>400</v>
      </c>
      <c r="Q1435">
        <v>9.3000000000000007</v>
      </c>
      <c r="R1435" s="16">
        <v>1000</v>
      </c>
    </row>
    <row r="1436" spans="1:20">
      <c r="A1436" t="s">
        <v>520</v>
      </c>
      <c r="C1436">
        <v>7.5</v>
      </c>
      <c r="D1436">
        <v>6.9</v>
      </c>
      <c r="E1436">
        <v>6.3</v>
      </c>
      <c r="J1436">
        <v>6.3</v>
      </c>
      <c r="K1436">
        <v>100</v>
      </c>
      <c r="L1436">
        <v>6.9</v>
      </c>
      <c r="N1436">
        <v>0</v>
      </c>
      <c r="O1436">
        <v>7.5</v>
      </c>
      <c r="P1436" s="16">
        <v>200</v>
      </c>
      <c r="R1436" s="16"/>
    </row>
    <row r="1437" spans="1:20">
      <c r="A1437" t="s">
        <v>1333</v>
      </c>
      <c r="C1437">
        <v>13</v>
      </c>
      <c r="D1437">
        <v>9.3000000000000007</v>
      </c>
      <c r="E1437">
        <v>5.6</v>
      </c>
      <c r="I1437" s="16"/>
      <c r="K1437" s="16"/>
      <c r="L1437">
        <v>9.3000000000000007</v>
      </c>
      <c r="N1437">
        <v>0</v>
      </c>
      <c r="P1437" s="16"/>
    </row>
    <row r="1438" spans="1:20">
      <c r="A1438" t="s">
        <v>1120</v>
      </c>
      <c r="C1438">
        <v>11.8</v>
      </c>
      <c r="D1438">
        <v>10.3</v>
      </c>
      <c r="E1438">
        <v>8.8000000000000007</v>
      </c>
      <c r="G1438" s="16"/>
      <c r="I1438" s="16"/>
      <c r="K1438" s="16"/>
      <c r="L1438">
        <v>10.3</v>
      </c>
      <c r="N1438">
        <v>0</v>
      </c>
      <c r="O1438">
        <v>11.7</v>
      </c>
      <c r="P1438" s="16">
        <v>500</v>
      </c>
      <c r="R1438" s="16"/>
      <c r="T1438" s="16"/>
    </row>
    <row r="1439" spans="1:20">
      <c r="A1439" t="s">
        <v>521</v>
      </c>
      <c r="C1439">
        <v>6.9</v>
      </c>
      <c r="D1439">
        <v>6</v>
      </c>
      <c r="E1439">
        <v>5.0999999999999996</v>
      </c>
      <c r="K1439" s="16"/>
      <c r="L1439">
        <v>6</v>
      </c>
      <c r="N1439">
        <v>0</v>
      </c>
      <c r="O1439">
        <v>6.5</v>
      </c>
      <c r="P1439" s="16">
        <v>100</v>
      </c>
      <c r="Q1439">
        <v>6.8</v>
      </c>
      <c r="R1439" s="16">
        <v>2000</v>
      </c>
    </row>
    <row r="1440" spans="1:20">
      <c r="A1440" t="s">
        <v>884</v>
      </c>
      <c r="C1440">
        <v>56.9</v>
      </c>
      <c r="D1440">
        <v>49.5</v>
      </c>
      <c r="E1440">
        <v>42.1</v>
      </c>
      <c r="F1440">
        <v>49.3</v>
      </c>
      <c r="G1440" s="16">
        <v>2000</v>
      </c>
      <c r="H1440">
        <v>49.4</v>
      </c>
      <c r="I1440" s="16">
        <v>3000</v>
      </c>
      <c r="J1440">
        <v>49.5</v>
      </c>
      <c r="K1440" s="16">
        <v>7600</v>
      </c>
      <c r="L1440">
        <v>49.5</v>
      </c>
      <c r="N1440">
        <v>0</v>
      </c>
      <c r="O1440">
        <v>49.9</v>
      </c>
      <c r="P1440" s="16">
        <v>800</v>
      </c>
      <c r="Q1440">
        <v>50</v>
      </c>
      <c r="R1440" s="16">
        <v>2100</v>
      </c>
      <c r="S1440">
        <v>51</v>
      </c>
      <c r="T1440">
        <v>600</v>
      </c>
    </row>
    <row r="1441" spans="1:20">
      <c r="A1441" t="s">
        <v>1121</v>
      </c>
      <c r="C1441">
        <v>16.399999999999999</v>
      </c>
      <c r="D1441">
        <v>14.3</v>
      </c>
      <c r="E1441">
        <v>12.2</v>
      </c>
      <c r="G1441" s="16"/>
      <c r="L1441">
        <v>14.3</v>
      </c>
      <c r="N1441">
        <v>0</v>
      </c>
      <c r="O1441">
        <v>16.399999999999999</v>
      </c>
      <c r="P1441" s="16">
        <v>100</v>
      </c>
      <c r="R1441" s="16"/>
      <c r="T1441" s="16"/>
    </row>
    <row r="1442" spans="1:20">
      <c r="A1442" t="s">
        <v>522</v>
      </c>
      <c r="C1442">
        <v>20.9</v>
      </c>
      <c r="D1442">
        <v>19</v>
      </c>
      <c r="E1442">
        <v>17.100000000000001</v>
      </c>
      <c r="J1442">
        <v>17.2</v>
      </c>
      <c r="K1442" s="16">
        <v>100</v>
      </c>
      <c r="L1442">
        <v>19</v>
      </c>
      <c r="N1442">
        <v>0</v>
      </c>
      <c r="O1442">
        <v>20.9</v>
      </c>
      <c r="P1442" s="16">
        <v>200</v>
      </c>
      <c r="R1442" s="16"/>
    </row>
    <row r="1443" spans="1:20">
      <c r="A1443" t="s">
        <v>1636</v>
      </c>
      <c r="C1443">
        <v>28.5</v>
      </c>
      <c r="D1443">
        <v>24.8</v>
      </c>
      <c r="E1443">
        <v>21.1</v>
      </c>
      <c r="K1443" s="16"/>
      <c r="L1443">
        <v>24.8</v>
      </c>
      <c r="N1443">
        <v>0</v>
      </c>
      <c r="O1443">
        <v>21.1</v>
      </c>
      <c r="P1443" s="16">
        <v>300</v>
      </c>
      <c r="Q1443">
        <v>23</v>
      </c>
      <c r="R1443" s="16">
        <v>5100</v>
      </c>
      <c r="S1443">
        <v>24.8</v>
      </c>
      <c r="T1443">
        <v>100</v>
      </c>
    </row>
    <row r="1444" spans="1:20">
      <c r="A1444" t="s">
        <v>1456</v>
      </c>
      <c r="C1444">
        <v>12</v>
      </c>
      <c r="D1444">
        <v>10.5</v>
      </c>
      <c r="E1444">
        <v>9</v>
      </c>
      <c r="F1444">
        <v>9.8000000000000007</v>
      </c>
      <c r="G1444" s="16">
        <v>5000</v>
      </c>
      <c r="H1444">
        <v>9.9</v>
      </c>
      <c r="I1444" s="16">
        <v>5000</v>
      </c>
      <c r="J1444">
        <v>10</v>
      </c>
      <c r="K1444" s="16">
        <v>3000</v>
      </c>
      <c r="L1444">
        <v>10.5</v>
      </c>
      <c r="N1444">
        <v>0</v>
      </c>
      <c r="P1444" s="16"/>
      <c r="R1444" s="16"/>
    </row>
    <row r="1445" spans="1:20">
      <c r="A1445" t="s">
        <v>1415</v>
      </c>
      <c r="C1445">
        <v>9.1999999999999993</v>
      </c>
      <c r="D1445">
        <v>8</v>
      </c>
      <c r="E1445">
        <v>6.8</v>
      </c>
      <c r="I1445" s="16"/>
      <c r="J1445">
        <v>8</v>
      </c>
      <c r="K1445" s="16">
        <v>2800</v>
      </c>
      <c r="L1445">
        <v>8</v>
      </c>
      <c r="N1445">
        <v>0</v>
      </c>
      <c r="O1445">
        <v>9</v>
      </c>
      <c r="P1445" s="16">
        <v>400</v>
      </c>
      <c r="R1445" s="16"/>
    </row>
    <row r="1446" spans="1:20">
      <c r="A1446" t="s">
        <v>1123</v>
      </c>
      <c r="C1446">
        <v>7.5</v>
      </c>
      <c r="D1446">
        <v>5.4</v>
      </c>
      <c r="E1446">
        <v>3.3</v>
      </c>
      <c r="L1446">
        <v>5.4</v>
      </c>
      <c r="N1446">
        <v>0</v>
      </c>
      <c r="O1446">
        <v>7.2</v>
      </c>
      <c r="P1446" s="16">
        <v>1400</v>
      </c>
    </row>
    <row r="1447" spans="1:20">
      <c r="A1447" t="s">
        <v>524</v>
      </c>
      <c r="C1447">
        <v>10.199999999999999</v>
      </c>
      <c r="D1447">
        <v>9.3000000000000007</v>
      </c>
      <c r="E1447">
        <v>8.4</v>
      </c>
      <c r="L1447">
        <v>9.3000000000000007</v>
      </c>
      <c r="N1447">
        <v>0</v>
      </c>
      <c r="P1447" s="16"/>
      <c r="R1447" s="16"/>
      <c r="T1447" s="16"/>
    </row>
    <row r="1448" spans="1:20">
      <c r="A1448" t="s">
        <v>1221</v>
      </c>
      <c r="C1448">
        <v>20.2</v>
      </c>
      <c r="D1448">
        <v>17.600000000000001</v>
      </c>
      <c r="E1448">
        <v>15</v>
      </c>
      <c r="F1448">
        <v>15</v>
      </c>
      <c r="G1448">
        <v>100</v>
      </c>
      <c r="H1448">
        <v>15.1</v>
      </c>
      <c r="I1448" s="16">
        <v>200</v>
      </c>
      <c r="J1448">
        <v>15.5</v>
      </c>
      <c r="K1448" s="16">
        <v>100</v>
      </c>
      <c r="L1448">
        <v>17.600000000000001</v>
      </c>
      <c r="N1448">
        <v>0</v>
      </c>
      <c r="O1448">
        <v>17</v>
      </c>
      <c r="P1448" s="16">
        <v>1000</v>
      </c>
      <c r="Q1448">
        <v>17.600000000000001</v>
      </c>
      <c r="R1448" s="16">
        <v>1000</v>
      </c>
      <c r="S1448">
        <v>17.7</v>
      </c>
      <c r="T1448">
        <v>700</v>
      </c>
    </row>
    <row r="1449" spans="1:20">
      <c r="A1449" t="s">
        <v>887</v>
      </c>
      <c r="C1449">
        <v>14.9</v>
      </c>
      <c r="D1449">
        <v>13</v>
      </c>
      <c r="E1449">
        <v>11.1</v>
      </c>
      <c r="H1449">
        <v>11.2</v>
      </c>
      <c r="I1449" s="16">
        <v>1200</v>
      </c>
      <c r="J1449">
        <v>11.5</v>
      </c>
      <c r="K1449" s="16">
        <v>2100</v>
      </c>
      <c r="L1449">
        <v>13</v>
      </c>
      <c r="N1449">
        <v>0</v>
      </c>
      <c r="O1449">
        <v>12.6</v>
      </c>
      <c r="P1449">
        <v>100</v>
      </c>
      <c r="Q1449">
        <v>12.8</v>
      </c>
      <c r="R1449" s="16">
        <v>700</v>
      </c>
      <c r="S1449">
        <v>13</v>
      </c>
      <c r="T1449" s="16">
        <v>2000</v>
      </c>
    </row>
    <row r="1450" spans="1:20">
      <c r="A1450" t="s">
        <v>897</v>
      </c>
      <c r="C1450">
        <v>14</v>
      </c>
      <c r="D1450">
        <v>10</v>
      </c>
      <c r="E1450">
        <v>6</v>
      </c>
      <c r="G1450" s="16"/>
      <c r="I1450" s="16"/>
      <c r="K1450" s="16"/>
      <c r="L1450">
        <v>10</v>
      </c>
      <c r="N1450">
        <v>0</v>
      </c>
      <c r="O1450">
        <v>10</v>
      </c>
      <c r="P1450" s="16">
        <v>300</v>
      </c>
      <c r="R1450" s="16"/>
      <c r="T1450" s="16"/>
    </row>
    <row r="1451" spans="1:20">
      <c r="A1451" t="s">
        <v>1610</v>
      </c>
      <c r="C1451">
        <v>7.4</v>
      </c>
      <c r="D1451">
        <v>6.5</v>
      </c>
      <c r="E1451">
        <v>5.6</v>
      </c>
      <c r="I1451" s="16"/>
      <c r="K1451" s="16"/>
      <c r="L1451">
        <v>6.5</v>
      </c>
      <c r="N1451">
        <v>0</v>
      </c>
      <c r="O1451">
        <v>6.4</v>
      </c>
      <c r="P1451" s="16">
        <v>600</v>
      </c>
      <c r="Q1451">
        <v>6.5</v>
      </c>
      <c r="R1451" s="16">
        <v>2600</v>
      </c>
      <c r="T1451" s="16"/>
    </row>
    <row r="1452" spans="1:20">
      <c r="A1452" t="s">
        <v>614</v>
      </c>
      <c r="C1452">
        <v>6.7</v>
      </c>
      <c r="D1452">
        <v>6.1</v>
      </c>
      <c r="E1452">
        <v>5.5</v>
      </c>
      <c r="F1452">
        <v>5.8</v>
      </c>
      <c r="G1452" s="16">
        <v>7000</v>
      </c>
      <c r="H1452">
        <v>5.9</v>
      </c>
      <c r="I1452" s="16">
        <v>5100</v>
      </c>
      <c r="J1452">
        <v>6</v>
      </c>
      <c r="K1452" s="16">
        <v>2500</v>
      </c>
      <c r="L1452">
        <v>6.1</v>
      </c>
      <c r="N1452">
        <v>0</v>
      </c>
      <c r="O1452">
        <v>6.1</v>
      </c>
      <c r="P1452" s="16">
        <v>100</v>
      </c>
      <c r="Q1452">
        <v>6.2</v>
      </c>
      <c r="R1452" s="16">
        <v>40000</v>
      </c>
      <c r="S1452">
        <v>6.3</v>
      </c>
      <c r="T1452" s="16">
        <v>7100</v>
      </c>
    </row>
    <row r="1453" spans="1:20">
      <c r="A1453" t="s">
        <v>1124</v>
      </c>
      <c r="C1453">
        <v>23.4</v>
      </c>
      <c r="D1453">
        <v>20.399999999999999</v>
      </c>
      <c r="E1453">
        <v>17.399999999999999</v>
      </c>
      <c r="J1453">
        <v>17.399999999999999</v>
      </c>
      <c r="K1453">
        <v>400</v>
      </c>
      <c r="L1453">
        <v>20.399999999999999</v>
      </c>
      <c r="N1453">
        <v>0</v>
      </c>
      <c r="O1453">
        <v>23</v>
      </c>
      <c r="P1453" s="16">
        <v>200</v>
      </c>
      <c r="Q1453">
        <v>23.3</v>
      </c>
      <c r="R1453" s="16">
        <v>1100</v>
      </c>
      <c r="S1453">
        <v>23.4</v>
      </c>
      <c r="T1453" s="16">
        <v>1600</v>
      </c>
    </row>
    <row r="1454" spans="1:20">
      <c r="A1454" t="s">
        <v>1125</v>
      </c>
      <c r="C1454">
        <v>0.5</v>
      </c>
      <c r="D1454">
        <v>0.5</v>
      </c>
      <c r="E1454">
        <v>0.5</v>
      </c>
      <c r="I1454" s="16"/>
      <c r="K1454" s="16"/>
      <c r="P1454" s="16"/>
      <c r="R1454" s="16"/>
      <c r="T1454" s="16"/>
    </row>
    <row r="1455" spans="1:20">
      <c r="A1455" t="s">
        <v>527</v>
      </c>
      <c r="C1455">
        <v>14.7</v>
      </c>
      <c r="D1455">
        <v>13.4</v>
      </c>
      <c r="E1455">
        <v>12.1</v>
      </c>
      <c r="I1455" s="16"/>
      <c r="K1455" s="16"/>
      <c r="L1455">
        <v>13.4</v>
      </c>
      <c r="N1455">
        <v>0</v>
      </c>
      <c r="O1455">
        <v>13.3</v>
      </c>
      <c r="P1455" s="16">
        <v>1200</v>
      </c>
      <c r="Q1455">
        <v>14.5</v>
      </c>
      <c r="R1455" s="16">
        <v>70000</v>
      </c>
      <c r="T1455" s="16"/>
    </row>
    <row r="1456" spans="1:20">
      <c r="A1456" t="s">
        <v>1150</v>
      </c>
      <c r="C1456">
        <v>32.299999999999997</v>
      </c>
      <c r="D1456">
        <v>28.1</v>
      </c>
      <c r="E1456">
        <v>23.9</v>
      </c>
      <c r="F1456">
        <v>25</v>
      </c>
      <c r="G1456">
        <v>300</v>
      </c>
      <c r="H1456">
        <v>25.1</v>
      </c>
      <c r="I1456">
        <v>100</v>
      </c>
      <c r="J1456">
        <v>26</v>
      </c>
      <c r="K1456" s="16">
        <v>100</v>
      </c>
      <c r="L1456">
        <v>28.1</v>
      </c>
      <c r="N1456">
        <v>0</v>
      </c>
      <c r="O1456">
        <v>32</v>
      </c>
      <c r="P1456" s="16">
        <v>900</v>
      </c>
      <c r="Q1456">
        <v>32.299999999999997</v>
      </c>
      <c r="R1456" s="16">
        <v>100</v>
      </c>
      <c r="T1456" s="16"/>
    </row>
    <row r="1457" spans="1:20">
      <c r="A1457" t="s">
        <v>864</v>
      </c>
      <c r="C1457">
        <v>24.4</v>
      </c>
      <c r="D1457">
        <v>21.3</v>
      </c>
      <c r="E1457">
        <v>18.2</v>
      </c>
      <c r="I1457" s="16"/>
      <c r="K1457" s="16"/>
      <c r="L1457">
        <v>21.3</v>
      </c>
      <c r="N1457">
        <v>0</v>
      </c>
      <c r="O1457">
        <v>20.9</v>
      </c>
      <c r="P1457" s="16">
        <v>1000</v>
      </c>
      <c r="Q1457">
        <v>21</v>
      </c>
      <c r="R1457" s="16">
        <v>1000</v>
      </c>
      <c r="S1457">
        <v>21.5</v>
      </c>
      <c r="T1457" s="16">
        <v>1000</v>
      </c>
    </row>
    <row r="1458" spans="1:20">
      <c r="A1458" t="s">
        <v>231</v>
      </c>
      <c r="C1458">
        <v>0.7</v>
      </c>
      <c r="D1458">
        <v>0.7</v>
      </c>
      <c r="E1458">
        <v>0.7</v>
      </c>
      <c r="I1458" s="16"/>
      <c r="P1458" s="16"/>
      <c r="R1458" s="16"/>
    </row>
    <row r="1459" spans="1:20">
      <c r="A1459" t="s">
        <v>1508</v>
      </c>
      <c r="C1459">
        <v>6.4</v>
      </c>
      <c r="D1459">
        <v>4.5999999999999996</v>
      </c>
      <c r="E1459">
        <v>2.8</v>
      </c>
      <c r="J1459">
        <v>3.5</v>
      </c>
      <c r="K1459" s="16">
        <v>3000</v>
      </c>
      <c r="L1459">
        <v>4.5999999999999996</v>
      </c>
      <c r="N1459">
        <v>0</v>
      </c>
      <c r="P1459" s="16"/>
      <c r="R1459" s="16"/>
    </row>
    <row r="1460" spans="1:20">
      <c r="A1460" t="s">
        <v>1509</v>
      </c>
      <c r="C1460">
        <v>13.5</v>
      </c>
      <c r="D1460">
        <v>11.8</v>
      </c>
      <c r="E1460">
        <v>10.1</v>
      </c>
      <c r="I1460" s="16"/>
      <c r="K1460" s="16"/>
      <c r="L1460">
        <v>11.8</v>
      </c>
      <c r="N1460">
        <v>0</v>
      </c>
      <c r="O1460">
        <v>11.8</v>
      </c>
      <c r="P1460" s="16">
        <v>5800</v>
      </c>
      <c r="Q1460">
        <v>13.5</v>
      </c>
      <c r="R1460" s="16">
        <v>11600</v>
      </c>
      <c r="T1460" s="16"/>
    </row>
    <row r="1461" spans="1:20">
      <c r="A1461" t="s">
        <v>1126</v>
      </c>
      <c r="C1461">
        <v>15.8</v>
      </c>
      <c r="D1461">
        <v>11.3</v>
      </c>
      <c r="E1461">
        <v>6.8</v>
      </c>
      <c r="K1461" s="16"/>
      <c r="L1461">
        <v>11.3</v>
      </c>
      <c r="N1461">
        <v>0</v>
      </c>
      <c r="P1461" s="16"/>
    </row>
    <row r="1462" spans="1:20">
      <c r="A1462" t="s">
        <v>647</v>
      </c>
      <c r="C1462">
        <v>23.45</v>
      </c>
      <c r="D1462">
        <v>21.95</v>
      </c>
      <c r="E1462">
        <v>20.45</v>
      </c>
      <c r="I1462" s="16"/>
      <c r="K1462" s="16"/>
      <c r="L1462">
        <v>21.95</v>
      </c>
      <c r="N1462">
        <v>0</v>
      </c>
      <c r="O1462">
        <v>20.45</v>
      </c>
      <c r="P1462" s="16">
        <v>1680</v>
      </c>
      <c r="Q1462">
        <v>22</v>
      </c>
      <c r="R1462" s="16">
        <v>50</v>
      </c>
      <c r="S1462">
        <v>22.6</v>
      </c>
      <c r="T1462" s="16">
        <v>100</v>
      </c>
    </row>
    <row r="1463" spans="1:20">
      <c r="A1463" t="s">
        <v>1448</v>
      </c>
      <c r="C1463">
        <v>2.7</v>
      </c>
      <c r="D1463">
        <v>2.4</v>
      </c>
      <c r="E1463">
        <v>2.1</v>
      </c>
      <c r="H1463">
        <v>2.2000000000000002</v>
      </c>
      <c r="I1463" s="16">
        <v>100</v>
      </c>
      <c r="J1463">
        <v>2.2999999999999998</v>
      </c>
      <c r="K1463" s="16">
        <v>16000</v>
      </c>
      <c r="L1463">
        <v>2.4</v>
      </c>
      <c r="N1463">
        <v>0</v>
      </c>
      <c r="O1463">
        <v>2.7</v>
      </c>
      <c r="P1463" s="16">
        <v>100</v>
      </c>
      <c r="T1463" s="16"/>
    </row>
    <row r="1464" spans="1:20">
      <c r="A1464" t="s">
        <v>742</v>
      </c>
      <c r="C1464">
        <v>2.8</v>
      </c>
      <c r="D1464">
        <v>2.6</v>
      </c>
      <c r="E1464">
        <v>2.4</v>
      </c>
      <c r="J1464">
        <v>2.4</v>
      </c>
      <c r="K1464" s="16">
        <v>9000</v>
      </c>
      <c r="L1464">
        <v>2.6</v>
      </c>
      <c r="N1464">
        <v>0</v>
      </c>
      <c r="O1464">
        <v>2.6</v>
      </c>
      <c r="P1464" s="16">
        <v>7300</v>
      </c>
      <c r="Q1464">
        <v>2.8</v>
      </c>
      <c r="R1464" s="16">
        <v>1500</v>
      </c>
      <c r="T1464" s="16"/>
    </row>
    <row r="1465" spans="1:20">
      <c r="A1465" t="s">
        <v>804</v>
      </c>
      <c r="C1465">
        <v>10.4</v>
      </c>
      <c r="D1465">
        <v>9.5</v>
      </c>
      <c r="E1465">
        <v>8.6</v>
      </c>
      <c r="I1465" s="16"/>
      <c r="K1465" s="16"/>
      <c r="L1465">
        <v>9.5</v>
      </c>
      <c r="N1465">
        <v>0</v>
      </c>
      <c r="O1465">
        <v>9.1</v>
      </c>
      <c r="P1465" s="16">
        <v>2000</v>
      </c>
      <c r="Q1465">
        <v>9.1999999999999993</v>
      </c>
      <c r="R1465" s="16">
        <v>3500</v>
      </c>
      <c r="S1465">
        <v>9.3000000000000007</v>
      </c>
      <c r="T1465" s="16">
        <v>1800</v>
      </c>
    </row>
    <row r="1466" spans="1:20">
      <c r="A1466" t="s">
        <v>728</v>
      </c>
      <c r="C1466">
        <v>60.7</v>
      </c>
      <c r="D1466">
        <v>55.2</v>
      </c>
      <c r="E1466">
        <v>49.7</v>
      </c>
      <c r="I1466" s="16"/>
      <c r="K1466" s="16"/>
      <c r="L1466">
        <v>55.2</v>
      </c>
      <c r="N1466">
        <v>0</v>
      </c>
      <c r="P1466" s="16"/>
      <c r="R1466" s="16"/>
      <c r="T1466" s="16"/>
    </row>
    <row r="1467" spans="1:20">
      <c r="A1467" t="s">
        <v>234</v>
      </c>
      <c r="C1467">
        <v>0.9</v>
      </c>
      <c r="D1467">
        <v>0.9</v>
      </c>
      <c r="E1467">
        <v>0.9</v>
      </c>
      <c r="I1467" s="16"/>
      <c r="K1467" s="16"/>
      <c r="P1467" s="16"/>
      <c r="R1467" s="16"/>
      <c r="T1467" s="16"/>
    </row>
    <row r="1468" spans="1:20">
      <c r="A1468" t="s">
        <v>903</v>
      </c>
      <c r="C1468">
        <v>9.8000000000000007</v>
      </c>
      <c r="D1468">
        <v>8.6</v>
      </c>
      <c r="E1468">
        <v>7.4</v>
      </c>
      <c r="G1468" s="16"/>
      <c r="I1468" s="16"/>
      <c r="J1468">
        <v>7.4</v>
      </c>
      <c r="K1468" s="16">
        <v>100</v>
      </c>
      <c r="L1468">
        <v>8.6</v>
      </c>
      <c r="N1468">
        <v>0</v>
      </c>
      <c r="O1468">
        <v>8.6</v>
      </c>
      <c r="P1468" s="16">
        <v>5000</v>
      </c>
      <c r="R1468" s="16"/>
      <c r="T1468" s="16"/>
    </row>
    <row r="1469" spans="1:20">
      <c r="A1469" t="s">
        <v>531</v>
      </c>
      <c r="C1469">
        <v>30</v>
      </c>
      <c r="D1469">
        <v>27.3</v>
      </c>
      <c r="E1469">
        <v>24.6</v>
      </c>
      <c r="G1469" s="16"/>
      <c r="J1469">
        <v>25</v>
      </c>
      <c r="K1469">
        <v>100</v>
      </c>
      <c r="L1469">
        <v>27.3</v>
      </c>
      <c r="N1469">
        <v>0</v>
      </c>
      <c r="P1469" s="16"/>
      <c r="R1469" s="16"/>
      <c r="T1469" s="16"/>
    </row>
    <row r="1470" spans="1:20">
      <c r="A1470" t="s">
        <v>1127</v>
      </c>
      <c r="C1470">
        <v>0.9</v>
      </c>
      <c r="D1470">
        <v>0.9</v>
      </c>
      <c r="E1470">
        <v>0.9</v>
      </c>
      <c r="I1470" s="16"/>
      <c r="K1470" s="16"/>
      <c r="P1470" s="16"/>
      <c r="R1470" s="16"/>
      <c r="T1470" s="16"/>
    </row>
    <row r="1471" spans="1:20">
      <c r="A1471" t="s">
        <v>1128</v>
      </c>
      <c r="C1471">
        <v>7.9</v>
      </c>
      <c r="D1471">
        <v>5.7</v>
      </c>
      <c r="E1471">
        <v>3.5</v>
      </c>
      <c r="I1471" s="16"/>
      <c r="K1471" s="16"/>
      <c r="L1471">
        <v>5.7</v>
      </c>
      <c r="N1471">
        <v>0</v>
      </c>
      <c r="P1471" s="16"/>
    </row>
    <row r="1472" spans="1:20">
      <c r="A1472" t="s">
        <v>532</v>
      </c>
      <c r="C1472">
        <v>0.8</v>
      </c>
      <c r="D1472">
        <v>0.8</v>
      </c>
      <c r="E1472">
        <v>0.8</v>
      </c>
      <c r="P1472" s="16"/>
      <c r="R1472" s="16"/>
      <c r="T1472" s="16"/>
    </row>
    <row r="1473" spans="1:20">
      <c r="A1473" t="s">
        <v>1335</v>
      </c>
      <c r="C1473">
        <v>25.8</v>
      </c>
      <c r="D1473">
        <v>22.5</v>
      </c>
      <c r="E1473">
        <v>19.2</v>
      </c>
      <c r="K1473" s="16"/>
      <c r="L1473">
        <v>22.5</v>
      </c>
      <c r="N1473">
        <v>0</v>
      </c>
      <c r="O1473">
        <v>19.2</v>
      </c>
      <c r="P1473">
        <v>100</v>
      </c>
      <c r="Q1473">
        <v>25.8</v>
      </c>
      <c r="R1473">
        <v>100</v>
      </c>
    </row>
    <row r="1474" spans="1:20">
      <c r="A1474" t="s">
        <v>1532</v>
      </c>
      <c r="C1474">
        <v>15.5</v>
      </c>
      <c r="D1474">
        <v>11.1</v>
      </c>
      <c r="E1474">
        <v>6.7</v>
      </c>
      <c r="I1474" s="16"/>
      <c r="K1474" s="16"/>
      <c r="L1474">
        <v>11.1</v>
      </c>
      <c r="N1474">
        <v>0</v>
      </c>
      <c r="P1474" s="16"/>
      <c r="R1474" s="16"/>
      <c r="T1474" s="16"/>
    </row>
    <row r="1475" spans="1:20">
      <c r="A1475" t="s">
        <v>1129</v>
      </c>
      <c r="C1475">
        <v>11.5</v>
      </c>
      <c r="D1475">
        <v>10</v>
      </c>
      <c r="E1475">
        <v>8.5</v>
      </c>
      <c r="F1475">
        <v>8.6</v>
      </c>
      <c r="G1475">
        <v>100</v>
      </c>
      <c r="H1475">
        <v>8.8000000000000007</v>
      </c>
      <c r="I1475">
        <v>100</v>
      </c>
      <c r="J1475">
        <v>10</v>
      </c>
      <c r="K1475" s="16">
        <v>1000</v>
      </c>
      <c r="L1475">
        <v>10</v>
      </c>
      <c r="N1475">
        <v>0</v>
      </c>
      <c r="P1475" s="16"/>
      <c r="R1475" s="16"/>
      <c r="T1475" s="16"/>
    </row>
    <row r="1476" spans="1:20">
      <c r="A1476" t="s">
        <v>1643</v>
      </c>
      <c r="C1476">
        <v>7.9</v>
      </c>
      <c r="D1476">
        <v>6.9</v>
      </c>
      <c r="E1476">
        <v>5.9</v>
      </c>
      <c r="F1476">
        <v>5.9</v>
      </c>
      <c r="G1476" s="16">
        <v>700</v>
      </c>
      <c r="H1476">
        <v>6</v>
      </c>
      <c r="I1476" s="16">
        <v>600</v>
      </c>
      <c r="J1476">
        <v>6.1</v>
      </c>
      <c r="K1476" s="16">
        <v>100</v>
      </c>
      <c r="L1476">
        <v>6.9</v>
      </c>
      <c r="N1476">
        <v>0</v>
      </c>
      <c r="O1476">
        <v>7.9</v>
      </c>
      <c r="P1476">
        <v>100</v>
      </c>
    </row>
    <row r="1477" spans="1:20">
      <c r="A1477" t="s">
        <v>1130</v>
      </c>
      <c r="C1477">
        <v>1.6</v>
      </c>
      <c r="D1477">
        <v>1.4</v>
      </c>
      <c r="E1477">
        <v>1.2</v>
      </c>
      <c r="G1477" s="16"/>
      <c r="K1477" s="16"/>
      <c r="L1477">
        <v>1.4</v>
      </c>
      <c r="N1477">
        <v>0</v>
      </c>
      <c r="O1477">
        <v>1.4</v>
      </c>
      <c r="P1477" s="16">
        <v>500</v>
      </c>
      <c r="R1477" s="16"/>
      <c r="T1477" s="16"/>
    </row>
    <row r="1478" spans="1:20">
      <c r="A1478" t="s">
        <v>1462</v>
      </c>
      <c r="C1478">
        <v>10.7</v>
      </c>
      <c r="D1478">
        <v>9.8000000000000007</v>
      </c>
      <c r="E1478">
        <v>8.9</v>
      </c>
      <c r="F1478">
        <v>9</v>
      </c>
      <c r="G1478">
        <v>100</v>
      </c>
      <c r="H1478">
        <v>9.6</v>
      </c>
      <c r="I1478" s="16">
        <v>5000</v>
      </c>
      <c r="J1478">
        <v>9.6999999999999993</v>
      </c>
      <c r="K1478" s="16">
        <v>4500</v>
      </c>
      <c r="L1478">
        <v>9.8000000000000007</v>
      </c>
      <c r="N1478">
        <v>0</v>
      </c>
    </row>
    <row r="1479" spans="1:20">
      <c r="A1479" t="s">
        <v>1148</v>
      </c>
      <c r="C1479">
        <v>45.6</v>
      </c>
      <c r="D1479">
        <v>39.700000000000003</v>
      </c>
      <c r="E1479">
        <v>33.799999999999997</v>
      </c>
      <c r="F1479">
        <v>34.1</v>
      </c>
      <c r="G1479" s="16">
        <v>1000</v>
      </c>
      <c r="H1479">
        <v>38.200000000000003</v>
      </c>
      <c r="I1479">
        <v>100</v>
      </c>
      <c r="J1479">
        <v>38.5</v>
      </c>
      <c r="K1479" s="16">
        <v>400</v>
      </c>
      <c r="L1479">
        <v>39.700000000000003</v>
      </c>
      <c r="N1479">
        <v>0</v>
      </c>
      <c r="O1479">
        <v>41.7</v>
      </c>
      <c r="P1479">
        <v>100</v>
      </c>
      <c r="Q1479">
        <v>41.8</v>
      </c>
      <c r="R1479">
        <v>100</v>
      </c>
      <c r="S1479">
        <v>41.9</v>
      </c>
      <c r="T1479">
        <v>500</v>
      </c>
    </row>
    <row r="1480" spans="1:20">
      <c r="A1480" t="s">
        <v>1131</v>
      </c>
      <c r="C1480">
        <v>1.2</v>
      </c>
      <c r="D1480">
        <v>1.1000000000000001</v>
      </c>
      <c r="E1480">
        <v>1</v>
      </c>
      <c r="I1480" s="16"/>
      <c r="K1480" s="16"/>
      <c r="L1480">
        <v>1.1000000000000001</v>
      </c>
      <c r="N1480">
        <v>0</v>
      </c>
      <c r="P1480" s="16"/>
    </row>
    <row r="1481" spans="1:20">
      <c r="A1481" t="s">
        <v>1132</v>
      </c>
      <c r="C1481">
        <v>0.8</v>
      </c>
      <c r="D1481">
        <v>0.8</v>
      </c>
      <c r="E1481">
        <v>0.8</v>
      </c>
      <c r="I1481" s="16"/>
      <c r="K1481" s="16"/>
      <c r="T1481" s="16"/>
    </row>
    <row r="1482" spans="1:20">
      <c r="A1482" t="s">
        <v>1133</v>
      </c>
      <c r="C1482">
        <v>9.6999999999999993</v>
      </c>
      <c r="D1482">
        <v>8.5</v>
      </c>
      <c r="E1482">
        <v>7.3</v>
      </c>
      <c r="G1482" s="16"/>
      <c r="H1482">
        <v>7.4</v>
      </c>
      <c r="I1482">
        <v>200</v>
      </c>
      <c r="J1482">
        <v>8</v>
      </c>
      <c r="K1482" s="16">
        <v>200</v>
      </c>
      <c r="L1482">
        <v>8.5</v>
      </c>
      <c r="N1482">
        <v>0</v>
      </c>
      <c r="R1482" s="16"/>
      <c r="T1482" s="16"/>
    </row>
    <row r="1483" spans="1:20">
      <c r="A1483" t="s">
        <v>822</v>
      </c>
      <c r="C1483">
        <v>8.9</v>
      </c>
      <c r="D1483">
        <v>7.8</v>
      </c>
      <c r="E1483">
        <v>6.7</v>
      </c>
      <c r="G1483" s="16"/>
      <c r="K1483" s="16"/>
      <c r="L1483">
        <v>7.8</v>
      </c>
      <c r="N1483">
        <v>0</v>
      </c>
      <c r="O1483">
        <v>8.6999999999999993</v>
      </c>
      <c r="P1483" s="16">
        <v>2700</v>
      </c>
      <c r="Q1483">
        <v>8.8000000000000007</v>
      </c>
      <c r="R1483" s="16">
        <v>1200</v>
      </c>
      <c r="S1483">
        <v>8.9</v>
      </c>
      <c r="T1483" s="16">
        <v>2300</v>
      </c>
    </row>
    <row r="1484" spans="1:20">
      <c r="A1484" t="s">
        <v>533</v>
      </c>
      <c r="C1484">
        <v>10.7</v>
      </c>
      <c r="D1484">
        <v>9.8000000000000007</v>
      </c>
      <c r="E1484">
        <v>8.9</v>
      </c>
      <c r="I1484" s="16"/>
      <c r="J1484">
        <v>8.9</v>
      </c>
      <c r="K1484" s="16">
        <v>300</v>
      </c>
      <c r="L1484">
        <v>9.8000000000000007</v>
      </c>
      <c r="N1484">
        <v>0</v>
      </c>
      <c r="O1484">
        <v>9.6</v>
      </c>
      <c r="P1484" s="16">
        <v>300</v>
      </c>
      <c r="Q1484">
        <v>9.8000000000000007</v>
      </c>
      <c r="R1484" s="16">
        <v>1000</v>
      </c>
      <c r="S1484">
        <v>10</v>
      </c>
      <c r="T1484">
        <v>400</v>
      </c>
    </row>
    <row r="1485" spans="1:20">
      <c r="A1485" t="s">
        <v>1698</v>
      </c>
      <c r="C1485">
        <v>2.8</v>
      </c>
      <c r="D1485">
        <v>2.5</v>
      </c>
      <c r="E1485">
        <v>2.2000000000000002</v>
      </c>
      <c r="G1485" s="16"/>
      <c r="J1485">
        <v>2.2000000000000002</v>
      </c>
      <c r="K1485" s="16">
        <v>800</v>
      </c>
      <c r="L1485">
        <v>2.5</v>
      </c>
      <c r="N1485">
        <v>0</v>
      </c>
      <c r="O1485">
        <v>2.8</v>
      </c>
      <c r="P1485" s="16">
        <v>1200</v>
      </c>
      <c r="R1485" s="16"/>
    </row>
    <row r="1486" spans="1:20">
      <c r="A1486" t="s">
        <v>1135</v>
      </c>
      <c r="C1486">
        <v>8.3000000000000007</v>
      </c>
      <c r="D1486">
        <v>7.3</v>
      </c>
      <c r="E1486">
        <v>6.3</v>
      </c>
      <c r="F1486">
        <v>6.4</v>
      </c>
      <c r="G1486">
        <v>100</v>
      </c>
      <c r="H1486">
        <v>7</v>
      </c>
      <c r="I1486">
        <v>100</v>
      </c>
      <c r="J1486">
        <v>7.3</v>
      </c>
      <c r="K1486">
        <v>300</v>
      </c>
      <c r="L1486">
        <v>7.3</v>
      </c>
      <c r="N1486">
        <v>0</v>
      </c>
      <c r="P1486" s="16"/>
      <c r="R1486" s="16"/>
    </row>
    <row r="1487" spans="1:20">
      <c r="A1487" t="s">
        <v>743</v>
      </c>
      <c r="C1487">
        <v>12.2</v>
      </c>
      <c r="D1487">
        <v>11.1</v>
      </c>
      <c r="E1487">
        <v>10</v>
      </c>
      <c r="L1487">
        <v>11.1</v>
      </c>
      <c r="N1487">
        <v>0</v>
      </c>
      <c r="P1487" s="16"/>
    </row>
    <row r="1488" spans="1:20">
      <c r="A1488" t="s">
        <v>1136</v>
      </c>
      <c r="C1488">
        <v>3.2</v>
      </c>
      <c r="D1488">
        <v>2.8</v>
      </c>
      <c r="E1488">
        <v>2.4</v>
      </c>
      <c r="L1488">
        <v>2.8</v>
      </c>
      <c r="N1488">
        <v>0</v>
      </c>
      <c r="P1488" s="16"/>
      <c r="R1488" s="16"/>
    </row>
    <row r="1489" spans="1:20">
      <c r="A1489" t="s">
        <v>865</v>
      </c>
      <c r="C1489">
        <v>6.7</v>
      </c>
      <c r="D1489">
        <v>6.1</v>
      </c>
      <c r="E1489">
        <v>5.5</v>
      </c>
      <c r="J1489">
        <v>5.5</v>
      </c>
      <c r="K1489" s="16">
        <v>3000</v>
      </c>
      <c r="L1489">
        <v>6.1</v>
      </c>
      <c r="N1489">
        <v>0</v>
      </c>
      <c r="O1489">
        <v>6</v>
      </c>
      <c r="P1489" s="16">
        <v>5000</v>
      </c>
      <c r="Q1489">
        <v>6.6</v>
      </c>
      <c r="R1489" s="16">
        <v>12000</v>
      </c>
      <c r="S1489">
        <v>6.7</v>
      </c>
      <c r="T1489" s="16">
        <v>300</v>
      </c>
    </row>
    <row r="1490" spans="1:20">
      <c r="A1490" t="s">
        <v>534</v>
      </c>
      <c r="C1490">
        <v>24.7</v>
      </c>
      <c r="D1490">
        <v>22.5</v>
      </c>
      <c r="E1490">
        <v>20.3</v>
      </c>
      <c r="I1490" s="16"/>
      <c r="L1490">
        <v>22.5</v>
      </c>
      <c r="N1490">
        <v>0</v>
      </c>
      <c r="P1490" s="16"/>
      <c r="R1490" s="16"/>
      <c r="T1490" s="16"/>
    </row>
    <row r="1491" spans="1:20">
      <c r="A1491" t="s">
        <v>1137</v>
      </c>
      <c r="C1491">
        <v>30.5</v>
      </c>
      <c r="D1491">
        <v>21.8</v>
      </c>
      <c r="E1491">
        <v>13.1</v>
      </c>
      <c r="K1491" s="16"/>
      <c r="L1491">
        <v>21.8</v>
      </c>
      <c r="N1491">
        <v>0</v>
      </c>
      <c r="P1491" s="16"/>
      <c r="R1491" s="16"/>
      <c r="T1491" s="16"/>
    </row>
    <row r="1492" spans="1:20">
      <c r="A1492" t="s">
        <v>1336</v>
      </c>
      <c r="C1492">
        <v>22.1</v>
      </c>
      <c r="D1492">
        <v>19.3</v>
      </c>
      <c r="E1492">
        <v>16.5</v>
      </c>
      <c r="F1492">
        <v>16.5</v>
      </c>
      <c r="G1492" s="16">
        <v>1000</v>
      </c>
      <c r="H1492">
        <v>16.600000000000001</v>
      </c>
      <c r="I1492">
        <v>500</v>
      </c>
      <c r="J1492">
        <v>17.5</v>
      </c>
      <c r="K1492" s="16">
        <v>100</v>
      </c>
      <c r="L1492">
        <v>19.3</v>
      </c>
      <c r="N1492">
        <v>0</v>
      </c>
      <c r="O1492">
        <v>18.5</v>
      </c>
      <c r="P1492">
        <v>300</v>
      </c>
      <c r="Q1492">
        <v>20</v>
      </c>
      <c r="R1492" s="16">
        <v>1000</v>
      </c>
      <c r="S1492">
        <v>22</v>
      </c>
      <c r="T1492" s="16">
        <v>3200</v>
      </c>
    </row>
    <row r="1493" spans="1:20">
      <c r="A1493" t="s">
        <v>537</v>
      </c>
      <c r="C1493">
        <v>19</v>
      </c>
      <c r="D1493">
        <v>17.3</v>
      </c>
      <c r="E1493">
        <v>15.6</v>
      </c>
      <c r="G1493" s="16"/>
      <c r="K1493" s="16"/>
      <c r="L1493">
        <v>17.3</v>
      </c>
      <c r="N1493">
        <v>0</v>
      </c>
      <c r="O1493">
        <v>17.3</v>
      </c>
      <c r="P1493" s="16">
        <v>1500</v>
      </c>
      <c r="Q1493">
        <v>18.399999999999999</v>
      </c>
      <c r="R1493">
        <v>400</v>
      </c>
      <c r="S1493">
        <v>19</v>
      </c>
      <c r="T1493">
        <v>100</v>
      </c>
    </row>
    <row r="1494" spans="1:20">
      <c r="A1494" t="s">
        <v>1138</v>
      </c>
      <c r="C1494">
        <v>3</v>
      </c>
      <c r="D1494">
        <v>2.2000000000000002</v>
      </c>
      <c r="E1494">
        <v>1.4</v>
      </c>
      <c r="K1494" s="16"/>
      <c r="L1494">
        <v>2.2000000000000002</v>
      </c>
      <c r="N1494">
        <v>0</v>
      </c>
      <c r="P1494" s="16"/>
      <c r="R1494" s="16"/>
    </row>
    <row r="1495" spans="1:20">
      <c r="A1495" t="s">
        <v>1542</v>
      </c>
      <c r="C1495">
        <v>14</v>
      </c>
      <c r="D1495">
        <v>10</v>
      </c>
      <c r="E1495">
        <v>6</v>
      </c>
      <c r="G1495" s="16"/>
      <c r="I1495" s="16"/>
      <c r="K1495" s="16"/>
      <c r="L1495">
        <v>10</v>
      </c>
      <c r="N1495">
        <v>0</v>
      </c>
      <c r="P1495" s="16"/>
      <c r="R1495" s="16"/>
      <c r="T1495" s="16"/>
    </row>
    <row r="1496" spans="1:20">
      <c r="A1496" t="s">
        <v>1251</v>
      </c>
      <c r="C1496">
        <v>4.2</v>
      </c>
      <c r="D1496">
        <v>3.7</v>
      </c>
      <c r="E1496">
        <v>3.2</v>
      </c>
      <c r="H1496">
        <v>3.2</v>
      </c>
      <c r="I1496" s="16">
        <v>2000</v>
      </c>
      <c r="J1496">
        <v>3.3</v>
      </c>
      <c r="K1496" s="16">
        <v>200</v>
      </c>
      <c r="L1496">
        <v>3.7</v>
      </c>
      <c r="N1496">
        <v>0</v>
      </c>
      <c r="O1496">
        <v>4.2</v>
      </c>
      <c r="P1496" s="16">
        <v>2200</v>
      </c>
      <c r="R1496" s="16"/>
    </row>
    <row r="1497" spans="1:20">
      <c r="A1497" t="s">
        <v>1588</v>
      </c>
      <c r="C1497">
        <v>14.3</v>
      </c>
      <c r="D1497">
        <v>13</v>
      </c>
      <c r="E1497">
        <v>11.7</v>
      </c>
      <c r="L1497">
        <v>13</v>
      </c>
      <c r="N1497">
        <v>0</v>
      </c>
      <c r="O1497">
        <v>14.3</v>
      </c>
      <c r="P1497">
        <v>200</v>
      </c>
    </row>
    <row r="1498" spans="1:20">
      <c r="A1498" t="s">
        <v>1711</v>
      </c>
      <c r="C1498">
        <v>19.7</v>
      </c>
      <c r="D1498">
        <v>17.2</v>
      </c>
      <c r="E1498">
        <v>14.7</v>
      </c>
      <c r="F1498">
        <v>14.9</v>
      </c>
      <c r="G1498">
        <v>100</v>
      </c>
      <c r="H1498">
        <v>15.5</v>
      </c>
      <c r="I1498" s="16">
        <v>2000</v>
      </c>
      <c r="J1498">
        <v>17</v>
      </c>
      <c r="K1498" s="16">
        <v>1000</v>
      </c>
      <c r="L1498">
        <v>17.2</v>
      </c>
      <c r="N1498">
        <v>0</v>
      </c>
    </row>
    <row r="1499" spans="1:20">
      <c r="A1499" t="s">
        <v>1337</v>
      </c>
      <c r="C1499">
        <v>0.3</v>
      </c>
      <c r="D1499">
        <v>0.3</v>
      </c>
      <c r="E1499">
        <v>0.3</v>
      </c>
      <c r="P1499" s="16"/>
      <c r="R1499" s="16"/>
    </row>
    <row r="1500" spans="1:20">
      <c r="A1500" t="s">
        <v>1157</v>
      </c>
      <c r="C1500">
        <v>23</v>
      </c>
      <c r="D1500">
        <v>20</v>
      </c>
      <c r="E1500">
        <v>17</v>
      </c>
      <c r="J1500">
        <v>19</v>
      </c>
      <c r="K1500" s="16">
        <v>200</v>
      </c>
      <c r="L1500">
        <v>20</v>
      </c>
      <c r="N1500">
        <v>0</v>
      </c>
      <c r="O1500">
        <v>23</v>
      </c>
      <c r="P1500" s="16">
        <v>100</v>
      </c>
      <c r="R1500" s="16"/>
      <c r="T1500" s="16"/>
    </row>
    <row r="1501" spans="1:20">
      <c r="A1501" t="s">
        <v>1712</v>
      </c>
      <c r="C1501">
        <v>15.4</v>
      </c>
      <c r="D1501">
        <v>11</v>
      </c>
      <c r="E1501">
        <v>6.6</v>
      </c>
      <c r="L1501">
        <v>11</v>
      </c>
      <c r="N1501">
        <v>0</v>
      </c>
      <c r="P1501" s="16"/>
    </row>
    <row r="1502" spans="1:20">
      <c r="A1502" t="s">
        <v>1139</v>
      </c>
      <c r="C1502">
        <v>4.5999999999999996</v>
      </c>
      <c r="D1502">
        <v>3.3</v>
      </c>
      <c r="E1502">
        <v>2</v>
      </c>
      <c r="G1502" s="16"/>
      <c r="I1502" s="16"/>
      <c r="K1502" s="16"/>
      <c r="L1502">
        <v>3.3</v>
      </c>
      <c r="N1502">
        <v>0</v>
      </c>
      <c r="P1502" s="16"/>
    </row>
    <row r="1503" spans="1:20">
      <c r="A1503" t="s">
        <v>891</v>
      </c>
      <c r="C1503">
        <v>6.6</v>
      </c>
      <c r="D1503">
        <v>5.8</v>
      </c>
      <c r="E1503">
        <v>5</v>
      </c>
      <c r="F1503">
        <v>5.3</v>
      </c>
      <c r="G1503" s="16">
        <v>1300</v>
      </c>
      <c r="H1503">
        <v>5.4</v>
      </c>
      <c r="I1503">
        <v>300</v>
      </c>
      <c r="J1503">
        <v>5.5</v>
      </c>
      <c r="K1503">
        <v>100</v>
      </c>
      <c r="L1503">
        <v>5.8</v>
      </c>
      <c r="N1503">
        <v>0</v>
      </c>
      <c r="O1503">
        <v>5.8</v>
      </c>
      <c r="P1503">
        <v>100</v>
      </c>
      <c r="Q1503">
        <v>5.9</v>
      </c>
      <c r="R1503">
        <v>100</v>
      </c>
      <c r="S1503">
        <v>6</v>
      </c>
      <c r="T1503">
        <v>100</v>
      </c>
    </row>
    <row r="1504" spans="1:20">
      <c r="A1504" t="s">
        <v>1140</v>
      </c>
      <c r="C1504">
        <v>13.4</v>
      </c>
      <c r="D1504">
        <v>11.7</v>
      </c>
      <c r="E1504">
        <v>10</v>
      </c>
      <c r="L1504">
        <v>11.7</v>
      </c>
      <c r="N1504">
        <v>0</v>
      </c>
    </row>
    <row r="1505" spans="1:100">
      <c r="A1505" t="s">
        <v>1178</v>
      </c>
      <c r="C1505">
        <v>11</v>
      </c>
      <c r="D1505">
        <v>7.9</v>
      </c>
      <c r="E1505">
        <v>4.8</v>
      </c>
      <c r="K1505" s="16"/>
      <c r="L1505">
        <v>7.9</v>
      </c>
      <c r="N1505">
        <v>0</v>
      </c>
      <c r="P1505" s="16"/>
      <c r="R1505" s="16"/>
      <c r="T1505" s="16"/>
    </row>
    <row r="1506" spans="1:100">
      <c r="A1506" t="s">
        <v>1511</v>
      </c>
      <c r="C1506">
        <v>44.7</v>
      </c>
      <c r="D1506">
        <v>38.9</v>
      </c>
      <c r="E1506">
        <v>33.1</v>
      </c>
      <c r="H1506">
        <v>33.1</v>
      </c>
      <c r="I1506" s="16">
        <v>1000</v>
      </c>
      <c r="J1506">
        <v>39</v>
      </c>
      <c r="K1506">
        <v>800</v>
      </c>
      <c r="L1506">
        <v>38.9</v>
      </c>
      <c r="N1506">
        <v>0</v>
      </c>
      <c r="O1506">
        <v>44</v>
      </c>
      <c r="P1506">
        <v>100</v>
      </c>
      <c r="Q1506">
        <v>44.7</v>
      </c>
      <c r="R1506">
        <v>200</v>
      </c>
    </row>
    <row r="1507" spans="1:100">
      <c r="A1507" s="15"/>
      <c r="B1507" s="15"/>
      <c r="C1507" s="15"/>
      <c r="D1507" s="15"/>
      <c r="E1507" s="15"/>
      <c r="F1507" s="15"/>
      <c r="G1507" s="15"/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6"/>
      <c r="S1507" s="15"/>
      <c r="T1507" s="15"/>
      <c r="U1507" s="15"/>
      <c r="V1507" s="15"/>
      <c r="W1507" s="15"/>
      <c r="X1507" s="15"/>
      <c r="Y1507" s="15"/>
      <c r="Z1507" s="15"/>
      <c r="AA1507" s="15"/>
      <c r="AB1507" s="15"/>
      <c r="AC1507" s="15"/>
      <c r="AD1507" s="15"/>
      <c r="AE1507" s="15"/>
      <c r="AF1507" s="15"/>
      <c r="AG1507" s="15"/>
      <c r="AH1507" s="15"/>
      <c r="AI1507" s="15"/>
      <c r="AJ1507" s="15"/>
      <c r="AK1507" s="15"/>
      <c r="AL1507" s="15"/>
      <c r="AM1507" s="15"/>
      <c r="AN1507" s="15"/>
      <c r="AO1507" s="15"/>
      <c r="AP1507" s="15"/>
      <c r="AQ1507" s="15"/>
      <c r="AR1507" s="15"/>
      <c r="AS1507" s="15"/>
      <c r="AT1507" s="15"/>
      <c r="AU1507" s="15"/>
      <c r="AV1507" s="15"/>
      <c r="AW1507" s="15"/>
      <c r="AX1507" s="15"/>
      <c r="AY1507" s="15"/>
      <c r="AZ1507" s="15"/>
      <c r="BA1507" s="15"/>
      <c r="BB1507" s="15"/>
      <c r="BC1507" s="15"/>
      <c r="BD1507" s="15"/>
      <c r="BE1507" s="15"/>
      <c r="BF1507" s="15"/>
      <c r="BG1507" s="15"/>
      <c r="BH1507" s="15"/>
      <c r="BI1507" s="15"/>
      <c r="BJ1507" s="15"/>
      <c r="BK1507" s="15"/>
      <c r="BL1507" s="15"/>
      <c r="BM1507" s="15"/>
      <c r="BN1507" s="15"/>
      <c r="BO1507" s="15"/>
      <c r="BP1507" s="15"/>
      <c r="BQ1507" s="15"/>
      <c r="BR1507" s="15"/>
      <c r="BS1507" s="15"/>
      <c r="BT1507" s="15"/>
      <c r="BU1507" s="15"/>
      <c r="BV1507" s="15"/>
      <c r="BW1507" s="15"/>
      <c r="BX1507" s="15"/>
      <c r="BY1507" s="15"/>
      <c r="BZ1507" s="15"/>
      <c r="CA1507" s="15"/>
      <c r="CB1507" s="15"/>
      <c r="CC1507" s="15"/>
      <c r="CD1507" s="15"/>
      <c r="CE1507" s="15"/>
      <c r="CF1507" s="15"/>
      <c r="CG1507" s="15"/>
      <c r="CH1507" s="15"/>
      <c r="CI1507" s="15"/>
      <c r="CJ1507" s="15"/>
      <c r="CK1507" s="15"/>
      <c r="CL1507" s="15"/>
      <c r="CM1507" s="15"/>
      <c r="CN1507" s="15"/>
      <c r="CO1507" s="15"/>
      <c r="CP1507" s="15"/>
      <c r="CQ1507" s="15"/>
      <c r="CR1507" s="15"/>
      <c r="CS1507" s="15"/>
      <c r="CT1507" s="15"/>
      <c r="CU1507" s="15"/>
      <c r="CV1507" s="15"/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workbookViewId="0">
      <pane xSplit="3" ySplit="1" topLeftCell="F2" activePane="bottomRight" state="frozen"/>
      <selection activeCell="K58" sqref="K58"/>
      <selection pane="topRight" activeCell="K58" sqref="K58"/>
      <selection pane="bottomLeft" activeCell="K58" sqref="K58"/>
      <selection pane="bottomRight" activeCell="K58" sqref="K58"/>
    </sheetView>
  </sheetViews>
  <sheetFormatPr defaultColWidth="8.85546875" defaultRowHeight="15"/>
  <cols>
    <col min="1" max="1" width="11.42578125" style="15" customWidth="1"/>
    <col min="2" max="3" width="8.85546875" style="15"/>
    <col min="4" max="6" width="15.42578125" style="15" bestFit="1" customWidth="1"/>
    <col min="7" max="7" width="16.140625" style="15" bestFit="1" customWidth="1"/>
    <col min="8" max="8" width="12.85546875" style="15" customWidth="1"/>
    <col min="9" max="9" width="11.42578125" style="15" customWidth="1"/>
    <col min="10" max="10" width="8.85546875" style="15"/>
    <col min="11" max="11" width="16.140625" style="15" customWidth="1"/>
    <col min="12" max="14" width="15.42578125" style="15" bestFit="1" customWidth="1"/>
    <col min="15" max="15" width="8.85546875" style="15"/>
    <col min="16" max="19" width="13.140625" style="1" bestFit="1" customWidth="1"/>
    <col min="20" max="23" width="12.140625" style="1" bestFit="1" customWidth="1"/>
    <col min="24" max="24" width="8.85546875" style="15"/>
    <col min="25" max="32" width="14.140625" style="15" bestFit="1" customWidth="1"/>
    <col min="33" max="16384" width="8.85546875" style="15"/>
  </cols>
  <sheetData>
    <row r="1" spans="1:32" ht="49.5" customHeight="1">
      <c r="A1" s="129" t="s">
        <v>0</v>
      </c>
      <c r="B1" s="130"/>
      <c r="C1" s="131"/>
      <c r="D1" s="55" t="s">
        <v>1424</v>
      </c>
      <c r="E1" s="55" t="s">
        <v>1573</v>
      </c>
      <c r="F1" s="55" t="s">
        <v>1611</v>
      </c>
      <c r="G1" s="55" t="s">
        <v>1612</v>
      </c>
      <c r="H1" s="143" t="s">
        <v>0</v>
      </c>
      <c r="I1" s="130"/>
      <c r="J1" s="131"/>
      <c r="K1" s="55" t="s">
        <v>1425</v>
      </c>
      <c r="L1" s="55" t="s">
        <v>1421</v>
      </c>
      <c r="M1" s="55" t="s">
        <v>1422</v>
      </c>
      <c r="N1" s="55" t="s">
        <v>1423</v>
      </c>
      <c r="P1" s="1" t="str">
        <f>REPLACE(D1,11,27,"")</f>
        <v>Quý 3/2017</v>
      </c>
      <c r="Q1" s="1" t="str">
        <f>REPLACE(E1,11,27,"")</f>
        <v>Quý 4/2017</v>
      </c>
      <c r="R1" s="1" t="str">
        <f>REPLACE(F1,11,27,"")</f>
        <v>Quý 1/2018</v>
      </c>
      <c r="S1" s="1" t="str">
        <f>REPLACE(G1,11,27,"")</f>
        <v>Quý 2/2018</v>
      </c>
      <c r="T1" s="1" t="str">
        <f>REPLACE(K1,11,27,"")</f>
        <v>Quý 3/2016</v>
      </c>
      <c r="U1" s="1" t="str">
        <f>REPLACE(L1,11,27,"")</f>
        <v>Quý 4/2016</v>
      </c>
      <c r="V1" s="1" t="str">
        <f>REPLACE(M1,11,27,"")</f>
        <v>Quý 1/2017</v>
      </c>
      <c r="W1" s="1" t="str">
        <f>REPLACE(N1,11,27,"")</f>
        <v>Quý 2/2017</v>
      </c>
      <c r="Y1" s="3" t="str">
        <f>T1</f>
        <v>Quý 3/2016</v>
      </c>
      <c r="Z1" s="3" t="str">
        <f>U1</f>
        <v>Quý 4/2016</v>
      </c>
      <c r="AA1" s="3" t="str">
        <f>V1</f>
        <v>Quý 1/2017</v>
      </c>
      <c r="AB1" s="3" t="str">
        <f>W1</f>
        <v>Quý 2/2017</v>
      </c>
      <c r="AC1" s="3" t="str">
        <f>P1</f>
        <v>Quý 3/2017</v>
      </c>
      <c r="AD1" s="3" t="str">
        <f>Q1</f>
        <v>Quý 4/2017</v>
      </c>
      <c r="AE1" s="3" t="str">
        <f>R1</f>
        <v>Quý 1/2018</v>
      </c>
      <c r="AF1" s="3" t="str">
        <f>S1</f>
        <v>Quý 2/2018</v>
      </c>
    </row>
    <row r="2" spans="1:32" ht="49.5" customHeight="1" thickBot="1">
      <c r="A2" s="132"/>
      <c r="B2" s="133"/>
      <c r="C2" s="134"/>
      <c r="D2" s="56" t="s">
        <v>1670</v>
      </c>
      <c r="E2" s="56" t="s">
        <v>1671</v>
      </c>
      <c r="F2" s="56" t="s">
        <v>1672</v>
      </c>
      <c r="G2" s="56" t="s">
        <v>1669</v>
      </c>
      <c r="H2" s="144"/>
      <c r="I2" s="133"/>
      <c r="J2" s="134"/>
      <c r="K2" s="56" t="s">
        <v>1670</v>
      </c>
      <c r="L2" s="56" t="s">
        <v>1671</v>
      </c>
      <c r="M2" s="56" t="s">
        <v>1672</v>
      </c>
      <c r="N2" s="56" t="s">
        <v>1669</v>
      </c>
      <c r="Y2" s="3"/>
      <c r="Z2" s="3"/>
      <c r="AA2" s="3"/>
      <c r="AB2" s="3"/>
      <c r="AC2" s="3"/>
      <c r="AD2" s="3"/>
      <c r="AE2" s="3"/>
      <c r="AF2" s="3"/>
    </row>
    <row r="3" spans="1:32" ht="61.5" customHeight="1" thickBot="1">
      <c r="A3" s="135" t="s">
        <v>1</v>
      </c>
      <c r="B3" s="136"/>
      <c r="C3" s="57"/>
      <c r="D3" s="63">
        <v>15084734</v>
      </c>
      <c r="E3" s="63">
        <v>17080564</v>
      </c>
      <c r="F3" s="63">
        <v>18162317</v>
      </c>
      <c r="G3" s="63">
        <v>20028466</v>
      </c>
      <c r="H3" s="135" t="s">
        <v>1</v>
      </c>
      <c r="I3" s="136"/>
      <c r="J3" s="57"/>
      <c r="K3" s="58">
        <v>13787161</v>
      </c>
      <c r="L3" s="58">
        <v>15662687</v>
      </c>
      <c r="M3" s="58">
        <v>16257396</v>
      </c>
      <c r="N3" s="58">
        <v>16316096</v>
      </c>
      <c r="P3" s="2">
        <f>REPLACE(D3,1,3,"")/1</f>
        <v>84734</v>
      </c>
      <c r="Q3" s="2">
        <f t="shared" ref="Q3:S16" si="0">REPLACE(E3,1,3,"")/1</f>
        <v>80564</v>
      </c>
      <c r="R3" s="2">
        <f t="shared" si="0"/>
        <v>62317</v>
      </c>
      <c r="S3" s="2">
        <f t="shared" si="0"/>
        <v>28466</v>
      </c>
      <c r="T3" s="2">
        <f>REPLACE(K3,1,3,"")/1</f>
        <v>87161</v>
      </c>
      <c r="U3" s="2">
        <f t="shared" ref="U3:W16" si="1">REPLACE(L3,1,3,"")/1</f>
        <v>62687</v>
      </c>
      <c r="V3" s="2">
        <f t="shared" si="1"/>
        <v>57396</v>
      </c>
      <c r="W3" s="2">
        <f t="shared" si="1"/>
        <v>16096</v>
      </c>
      <c r="Y3" s="3">
        <f>K3</f>
        <v>13787161</v>
      </c>
      <c r="Z3" s="3">
        <f t="shared" ref="Z3:AB17" si="2">L3</f>
        <v>15662687</v>
      </c>
      <c r="AA3" s="3">
        <f t="shared" si="2"/>
        <v>16257396</v>
      </c>
      <c r="AB3" s="3">
        <f t="shared" si="2"/>
        <v>16316096</v>
      </c>
      <c r="AC3" s="3">
        <f>D3</f>
        <v>15084734</v>
      </c>
      <c r="AD3" s="3">
        <f t="shared" ref="AD3:AF17" si="3">E3</f>
        <v>17080564</v>
      </c>
      <c r="AE3" s="3">
        <f t="shared" si="3"/>
        <v>18162317</v>
      </c>
      <c r="AF3" s="3">
        <f t="shared" si="3"/>
        <v>20028466</v>
      </c>
    </row>
    <row r="4" spans="1:32" ht="15" customHeight="1" thickBot="1">
      <c r="A4" s="127" t="s">
        <v>2</v>
      </c>
      <c r="B4" s="128"/>
      <c r="C4" s="57"/>
      <c r="D4" s="64">
        <v>12026284</v>
      </c>
      <c r="E4" s="64">
        <v>11668865</v>
      </c>
      <c r="F4" s="64">
        <v>14168872</v>
      </c>
      <c r="G4" s="64">
        <v>15254461</v>
      </c>
      <c r="H4" s="127" t="s">
        <v>2</v>
      </c>
      <c r="I4" s="128"/>
      <c r="J4" s="57"/>
      <c r="K4" s="59">
        <v>11980896</v>
      </c>
      <c r="L4" s="59">
        <v>10858704</v>
      </c>
      <c r="M4" s="59">
        <v>12859577</v>
      </c>
      <c r="N4" s="59">
        <v>13190303</v>
      </c>
      <c r="P4" s="2">
        <f t="shared" ref="P4:P16" si="4">REPLACE(D4,1,3,"")/1</f>
        <v>26284</v>
      </c>
      <c r="Q4" s="2">
        <f t="shared" si="0"/>
        <v>68865</v>
      </c>
      <c r="R4" s="2">
        <f t="shared" si="0"/>
        <v>68872</v>
      </c>
      <c r="S4" s="2">
        <f t="shared" si="0"/>
        <v>54461</v>
      </c>
      <c r="T4" s="2">
        <f t="shared" ref="T4:U16" si="5">REPLACE(K4,1,3,"")/1</f>
        <v>80896</v>
      </c>
      <c r="U4" s="2">
        <f t="shared" si="5"/>
        <v>58704</v>
      </c>
      <c r="V4" s="2">
        <f t="shared" si="1"/>
        <v>59577</v>
      </c>
      <c r="W4" s="2">
        <f t="shared" si="1"/>
        <v>90303</v>
      </c>
      <c r="Y4" s="3">
        <f t="shared" ref="Y4:AB38" si="6">K4</f>
        <v>11980896</v>
      </c>
      <c r="Z4" s="3">
        <f t="shared" si="2"/>
        <v>10858704</v>
      </c>
      <c r="AA4" s="3">
        <f t="shared" si="2"/>
        <v>12859577</v>
      </c>
      <c r="AB4" s="3">
        <f t="shared" si="2"/>
        <v>13190303</v>
      </c>
      <c r="AC4" s="3">
        <f t="shared" ref="AC4:AF38" si="7">D4</f>
        <v>12026284</v>
      </c>
      <c r="AD4" s="3">
        <f t="shared" si="3"/>
        <v>11668865</v>
      </c>
      <c r="AE4" s="3">
        <f t="shared" si="3"/>
        <v>14168872</v>
      </c>
      <c r="AF4" s="3">
        <f t="shared" si="3"/>
        <v>15254461</v>
      </c>
    </row>
    <row r="5" spans="1:32" ht="61.5" customHeight="1" thickBot="1">
      <c r="A5" s="137" t="s">
        <v>3</v>
      </c>
      <c r="B5" s="138"/>
      <c r="C5" s="57"/>
      <c r="D5" s="63">
        <v>3058450</v>
      </c>
      <c r="E5" s="63">
        <v>5411700</v>
      </c>
      <c r="F5" s="63">
        <v>3993444</v>
      </c>
      <c r="G5" s="63">
        <v>4774005</v>
      </c>
      <c r="H5" s="137" t="s">
        <v>3</v>
      </c>
      <c r="I5" s="138"/>
      <c r="J5" s="57"/>
      <c r="K5" s="58">
        <v>1806266</v>
      </c>
      <c r="L5" s="58">
        <v>4803983</v>
      </c>
      <c r="M5" s="58">
        <v>3397819</v>
      </c>
      <c r="N5" s="58">
        <v>3125793</v>
      </c>
      <c r="P5" s="2">
        <f t="shared" si="4"/>
        <v>8450</v>
      </c>
      <c r="Q5" s="2">
        <f t="shared" si="0"/>
        <v>1700</v>
      </c>
      <c r="R5" s="2">
        <f t="shared" si="0"/>
        <v>3444</v>
      </c>
      <c r="S5" s="2">
        <f t="shared" si="0"/>
        <v>4005</v>
      </c>
      <c r="T5" s="2">
        <f t="shared" si="5"/>
        <v>6266</v>
      </c>
      <c r="U5" s="2">
        <f t="shared" si="1"/>
        <v>3983</v>
      </c>
      <c r="V5" s="2">
        <f t="shared" si="1"/>
        <v>7819</v>
      </c>
      <c r="W5" s="2">
        <f t="shared" si="1"/>
        <v>5793</v>
      </c>
      <c r="Y5" s="3">
        <f t="shared" si="6"/>
        <v>1806266</v>
      </c>
      <c r="Z5" s="3">
        <f t="shared" si="2"/>
        <v>4803983</v>
      </c>
      <c r="AA5" s="3">
        <f t="shared" si="2"/>
        <v>3397819</v>
      </c>
      <c r="AB5" s="3">
        <f t="shared" si="2"/>
        <v>3125793</v>
      </c>
      <c r="AC5" s="3">
        <f t="shared" si="7"/>
        <v>3058450</v>
      </c>
      <c r="AD5" s="3">
        <f t="shared" si="3"/>
        <v>5411700</v>
      </c>
      <c r="AE5" s="3">
        <f t="shared" si="3"/>
        <v>3993444</v>
      </c>
      <c r="AF5" s="3">
        <f t="shared" si="3"/>
        <v>4774005</v>
      </c>
    </row>
    <row r="6" spans="1:32" ht="37.5" customHeight="1" thickBot="1">
      <c r="A6" s="127" t="s">
        <v>4</v>
      </c>
      <c r="B6" s="128"/>
      <c r="C6" s="57"/>
      <c r="D6" s="64">
        <v>299737</v>
      </c>
      <c r="E6" s="64">
        <v>457880</v>
      </c>
      <c r="F6" s="64">
        <v>301669</v>
      </c>
      <c r="G6" s="64">
        <v>266145</v>
      </c>
      <c r="H6" s="127" t="s">
        <v>4</v>
      </c>
      <c r="I6" s="128"/>
      <c r="J6" s="57"/>
      <c r="K6" s="59">
        <v>325466</v>
      </c>
      <c r="L6" s="59">
        <v>265808</v>
      </c>
      <c r="M6" s="59">
        <v>238731</v>
      </c>
      <c r="N6" s="59">
        <v>275337</v>
      </c>
      <c r="P6" s="2">
        <f t="shared" si="4"/>
        <v>737</v>
      </c>
      <c r="Q6" s="2">
        <f t="shared" si="0"/>
        <v>880</v>
      </c>
      <c r="R6" s="2">
        <f t="shared" si="0"/>
        <v>669</v>
      </c>
      <c r="S6" s="2">
        <f t="shared" si="0"/>
        <v>145</v>
      </c>
      <c r="T6" s="2">
        <f t="shared" si="5"/>
        <v>466</v>
      </c>
      <c r="U6" s="2">
        <f t="shared" si="1"/>
        <v>808</v>
      </c>
      <c r="V6" s="2">
        <f t="shared" si="1"/>
        <v>731</v>
      </c>
      <c r="W6" s="2">
        <f t="shared" si="1"/>
        <v>337</v>
      </c>
      <c r="Y6" s="3">
        <f t="shared" si="6"/>
        <v>325466</v>
      </c>
      <c r="Z6" s="3">
        <f t="shared" si="2"/>
        <v>265808</v>
      </c>
      <c r="AA6" s="3">
        <f t="shared" si="2"/>
        <v>238731</v>
      </c>
      <c r="AB6" s="3">
        <f t="shared" si="2"/>
        <v>275337</v>
      </c>
      <c r="AC6" s="3">
        <f t="shared" si="7"/>
        <v>299737</v>
      </c>
      <c r="AD6" s="3">
        <f t="shared" si="3"/>
        <v>457880</v>
      </c>
      <c r="AE6" s="3">
        <f t="shared" si="3"/>
        <v>301669</v>
      </c>
      <c r="AF6" s="3">
        <f t="shared" si="3"/>
        <v>266145</v>
      </c>
    </row>
    <row r="7" spans="1:32" ht="15" customHeight="1" thickBot="1">
      <c r="A7" s="127" t="s">
        <v>5</v>
      </c>
      <c r="B7" s="128"/>
      <c r="C7" s="57"/>
      <c r="D7" s="64">
        <v>64662</v>
      </c>
      <c r="E7" s="64">
        <v>103709</v>
      </c>
      <c r="F7" s="64">
        <v>172438</v>
      </c>
      <c r="G7" s="64">
        <v>147289</v>
      </c>
      <c r="H7" s="127" t="s">
        <v>5</v>
      </c>
      <c r="I7" s="128"/>
      <c r="J7" s="57"/>
      <c r="K7" s="59">
        <v>88949</v>
      </c>
      <c r="L7" s="59">
        <v>219708</v>
      </c>
      <c r="M7" s="59">
        <v>81937</v>
      </c>
      <c r="N7" s="59">
        <v>178636</v>
      </c>
      <c r="P7" s="2">
        <f t="shared" si="4"/>
        <v>62</v>
      </c>
      <c r="Q7" s="2">
        <f t="shared" si="0"/>
        <v>709</v>
      </c>
      <c r="R7" s="2">
        <f t="shared" si="0"/>
        <v>438</v>
      </c>
      <c r="S7" s="2">
        <f t="shared" si="0"/>
        <v>289</v>
      </c>
      <c r="T7" s="2">
        <f t="shared" si="5"/>
        <v>49</v>
      </c>
      <c r="U7" s="2">
        <f t="shared" si="1"/>
        <v>708</v>
      </c>
      <c r="V7" s="2">
        <f t="shared" si="1"/>
        <v>37</v>
      </c>
      <c r="W7" s="2">
        <f t="shared" si="1"/>
        <v>636</v>
      </c>
      <c r="Y7" s="3">
        <f t="shared" si="6"/>
        <v>88949</v>
      </c>
      <c r="Z7" s="3">
        <f t="shared" si="2"/>
        <v>219708</v>
      </c>
      <c r="AA7" s="3">
        <f t="shared" si="2"/>
        <v>81937</v>
      </c>
      <c r="AB7" s="3">
        <f t="shared" si="2"/>
        <v>178636</v>
      </c>
      <c r="AC7" s="3">
        <f t="shared" si="7"/>
        <v>64662</v>
      </c>
      <c r="AD7" s="3">
        <f t="shared" si="3"/>
        <v>103709</v>
      </c>
      <c r="AE7" s="3">
        <f t="shared" si="3"/>
        <v>172438</v>
      </c>
      <c r="AF7" s="3">
        <f t="shared" si="3"/>
        <v>147289</v>
      </c>
    </row>
    <row r="8" spans="1:32" ht="15.75" customHeight="1" thickBot="1">
      <c r="A8" s="127" t="s">
        <v>6</v>
      </c>
      <c r="B8" s="128"/>
      <c r="C8" s="57"/>
      <c r="D8" s="64">
        <v>599851</v>
      </c>
      <c r="E8" s="64">
        <v>599962</v>
      </c>
      <c r="F8" s="64">
        <v>616910</v>
      </c>
      <c r="G8" s="64">
        <v>640385</v>
      </c>
      <c r="H8" s="127" t="s">
        <v>6</v>
      </c>
      <c r="I8" s="128"/>
      <c r="J8" s="57"/>
      <c r="K8" s="59">
        <v>578766</v>
      </c>
      <c r="L8" s="59">
        <v>582668</v>
      </c>
      <c r="M8" s="59">
        <v>569814</v>
      </c>
      <c r="N8" s="59">
        <v>551754</v>
      </c>
      <c r="P8" s="2">
        <f t="shared" si="4"/>
        <v>851</v>
      </c>
      <c r="Q8" s="2">
        <f t="shared" si="0"/>
        <v>962</v>
      </c>
      <c r="R8" s="2">
        <f t="shared" si="0"/>
        <v>910</v>
      </c>
      <c r="S8" s="2">
        <f t="shared" si="0"/>
        <v>385</v>
      </c>
      <c r="T8" s="2">
        <f t="shared" si="5"/>
        <v>766</v>
      </c>
      <c r="U8" s="2">
        <f t="shared" si="1"/>
        <v>668</v>
      </c>
      <c r="V8" s="2">
        <f t="shared" si="1"/>
        <v>814</v>
      </c>
      <c r="W8" s="2">
        <f t="shared" si="1"/>
        <v>754</v>
      </c>
      <c r="Y8" s="3">
        <f t="shared" si="6"/>
        <v>578766</v>
      </c>
      <c r="Z8" s="3">
        <f t="shared" si="2"/>
        <v>582668</v>
      </c>
      <c r="AA8" s="3">
        <f t="shared" si="2"/>
        <v>569814</v>
      </c>
      <c r="AB8" s="3">
        <f t="shared" si="2"/>
        <v>551754</v>
      </c>
      <c r="AC8" s="3">
        <f t="shared" si="7"/>
        <v>599851</v>
      </c>
      <c r="AD8" s="3">
        <f t="shared" si="3"/>
        <v>599962</v>
      </c>
      <c r="AE8" s="3">
        <f t="shared" si="3"/>
        <v>616910</v>
      </c>
      <c r="AF8" s="3">
        <f t="shared" si="3"/>
        <v>640385</v>
      </c>
    </row>
    <row r="9" spans="1:32" ht="37.5" customHeight="1" thickBot="1">
      <c r="A9" s="127" t="s">
        <v>7</v>
      </c>
      <c r="B9" s="128"/>
      <c r="C9" s="57"/>
      <c r="D9" s="64">
        <v>270271</v>
      </c>
      <c r="E9" s="64">
        <v>387420</v>
      </c>
      <c r="F9" s="64">
        <v>195448</v>
      </c>
      <c r="G9" s="64">
        <v>291707</v>
      </c>
      <c r="H9" s="127" t="s">
        <v>7</v>
      </c>
      <c r="I9" s="128"/>
      <c r="J9" s="57"/>
      <c r="K9" s="59">
        <v>195187</v>
      </c>
      <c r="L9" s="59">
        <v>294958</v>
      </c>
      <c r="M9" s="59">
        <v>246563</v>
      </c>
      <c r="N9" s="59">
        <v>296306</v>
      </c>
      <c r="P9" s="2">
        <f t="shared" si="4"/>
        <v>271</v>
      </c>
      <c r="Q9" s="2">
        <f t="shared" si="0"/>
        <v>420</v>
      </c>
      <c r="R9" s="2">
        <f t="shared" si="0"/>
        <v>448</v>
      </c>
      <c r="S9" s="2">
        <f t="shared" si="0"/>
        <v>707</v>
      </c>
      <c r="T9" s="2">
        <f t="shared" si="5"/>
        <v>187</v>
      </c>
      <c r="U9" s="2">
        <f t="shared" si="1"/>
        <v>958</v>
      </c>
      <c r="V9" s="2">
        <f t="shared" si="1"/>
        <v>563</v>
      </c>
      <c r="W9" s="2">
        <f t="shared" si="1"/>
        <v>306</v>
      </c>
      <c r="Y9" s="3">
        <f t="shared" si="6"/>
        <v>195187</v>
      </c>
      <c r="Z9" s="3">
        <f t="shared" si="2"/>
        <v>294958</v>
      </c>
      <c r="AA9" s="3">
        <f t="shared" si="2"/>
        <v>246563</v>
      </c>
      <c r="AB9" s="3">
        <f t="shared" si="2"/>
        <v>296306</v>
      </c>
      <c r="AC9" s="3">
        <f t="shared" si="7"/>
        <v>270271</v>
      </c>
      <c r="AD9" s="3">
        <f t="shared" si="3"/>
        <v>387420</v>
      </c>
      <c r="AE9" s="3">
        <f t="shared" si="3"/>
        <v>195448</v>
      </c>
      <c r="AF9" s="3">
        <f t="shared" si="3"/>
        <v>291707</v>
      </c>
    </row>
    <row r="10" spans="1:32" ht="61.5" customHeight="1" thickBot="1">
      <c r="A10" s="137" t="s">
        <v>8</v>
      </c>
      <c r="B10" s="138"/>
      <c r="C10" s="57"/>
      <c r="D10" s="63">
        <v>2423288</v>
      </c>
      <c r="E10" s="63">
        <v>4778115</v>
      </c>
      <c r="F10" s="63">
        <v>3308879</v>
      </c>
      <c r="G10" s="63">
        <v>3960722</v>
      </c>
      <c r="H10" s="137" t="s">
        <v>8</v>
      </c>
      <c r="I10" s="138"/>
      <c r="J10" s="57"/>
      <c r="K10" s="58">
        <v>1268727</v>
      </c>
      <c r="L10" s="58">
        <v>3972825</v>
      </c>
      <c r="M10" s="58">
        <v>2737623</v>
      </c>
      <c r="N10" s="58">
        <v>2372669</v>
      </c>
      <c r="P10" s="2">
        <f t="shared" si="4"/>
        <v>3288</v>
      </c>
      <c r="Q10" s="2">
        <f t="shared" si="0"/>
        <v>8115</v>
      </c>
      <c r="R10" s="2">
        <f t="shared" si="0"/>
        <v>8879</v>
      </c>
      <c r="S10" s="2">
        <f t="shared" si="0"/>
        <v>722</v>
      </c>
      <c r="T10" s="2">
        <f t="shared" si="5"/>
        <v>8727</v>
      </c>
      <c r="U10" s="2">
        <f t="shared" si="1"/>
        <v>2825</v>
      </c>
      <c r="V10" s="2">
        <f t="shared" si="1"/>
        <v>7623</v>
      </c>
      <c r="W10" s="2">
        <f t="shared" si="1"/>
        <v>2669</v>
      </c>
      <c r="Y10" s="3">
        <f t="shared" si="6"/>
        <v>1268727</v>
      </c>
      <c r="Z10" s="3">
        <f t="shared" si="2"/>
        <v>3972825</v>
      </c>
      <c r="AA10" s="3">
        <f t="shared" si="2"/>
        <v>2737623</v>
      </c>
      <c r="AB10" s="3">
        <f t="shared" si="2"/>
        <v>2372669</v>
      </c>
      <c r="AC10" s="3">
        <f t="shared" si="7"/>
        <v>2423288</v>
      </c>
      <c r="AD10" s="3">
        <f t="shared" si="3"/>
        <v>4778115</v>
      </c>
      <c r="AE10" s="3">
        <f t="shared" si="3"/>
        <v>3308879</v>
      </c>
      <c r="AF10" s="3">
        <f t="shared" si="3"/>
        <v>3960722</v>
      </c>
    </row>
    <row r="11" spans="1:32" ht="15" customHeight="1" thickBot="1">
      <c r="A11" s="127" t="s">
        <v>9</v>
      </c>
      <c r="B11" s="128"/>
      <c r="C11" s="57"/>
      <c r="D11" s="64">
        <v>30252</v>
      </c>
      <c r="E11" s="64">
        <v>68789</v>
      </c>
      <c r="F11" s="65">
        <v>580</v>
      </c>
      <c r="G11" s="64">
        <v>7197</v>
      </c>
      <c r="H11" s="127" t="s">
        <v>9</v>
      </c>
      <c r="I11" s="128"/>
      <c r="J11" s="57"/>
      <c r="K11" s="59">
        <v>3315</v>
      </c>
      <c r="L11" s="59">
        <v>11380</v>
      </c>
      <c r="M11" s="59">
        <v>46966</v>
      </c>
      <c r="N11" s="59">
        <v>-26932</v>
      </c>
      <c r="P11" s="2">
        <f t="shared" si="4"/>
        <v>52</v>
      </c>
      <c r="Q11" s="2">
        <f t="shared" si="0"/>
        <v>89</v>
      </c>
      <c r="R11" s="2" t="e">
        <f t="shared" si="0"/>
        <v>#VALUE!</v>
      </c>
      <c r="S11" s="2">
        <f t="shared" si="0"/>
        <v>7</v>
      </c>
      <c r="T11" s="2">
        <f t="shared" si="5"/>
        <v>5</v>
      </c>
      <c r="U11" s="2">
        <f t="shared" si="1"/>
        <v>80</v>
      </c>
      <c r="V11" s="2">
        <f t="shared" si="1"/>
        <v>66</v>
      </c>
      <c r="W11" s="2">
        <f t="shared" si="1"/>
        <v>932</v>
      </c>
      <c r="Y11" s="3">
        <f t="shared" si="6"/>
        <v>3315</v>
      </c>
      <c r="Z11" s="3">
        <f t="shared" si="2"/>
        <v>11380</v>
      </c>
      <c r="AA11" s="3">
        <f t="shared" si="2"/>
        <v>46966</v>
      </c>
      <c r="AB11" s="3">
        <f t="shared" si="2"/>
        <v>-26932</v>
      </c>
      <c r="AC11" s="3">
        <f t="shared" si="7"/>
        <v>30252</v>
      </c>
      <c r="AD11" s="3">
        <f t="shared" si="3"/>
        <v>68789</v>
      </c>
      <c r="AE11" s="3">
        <f t="shared" si="3"/>
        <v>580</v>
      </c>
      <c r="AF11" s="3">
        <f t="shared" si="3"/>
        <v>7197</v>
      </c>
    </row>
    <row r="12" spans="1:32" ht="45" customHeight="1" thickBot="1">
      <c r="A12" s="127" t="s">
        <v>10</v>
      </c>
      <c r="B12" s="128"/>
      <c r="C12" s="57"/>
      <c r="D12" s="65"/>
      <c r="E12" s="65"/>
      <c r="F12" s="65"/>
      <c r="G12" s="65"/>
      <c r="H12" s="127" t="s">
        <v>10</v>
      </c>
      <c r="I12" s="128"/>
      <c r="J12" s="57"/>
      <c r="K12" s="60"/>
      <c r="L12" s="60"/>
      <c r="M12" s="60"/>
      <c r="N12" s="60"/>
      <c r="P12" s="2" t="e">
        <f t="shared" si="4"/>
        <v>#VALUE!</v>
      </c>
      <c r="Q12" s="2" t="e">
        <f t="shared" si="0"/>
        <v>#VALUE!</v>
      </c>
      <c r="R12" s="2" t="e">
        <f t="shared" si="0"/>
        <v>#VALUE!</v>
      </c>
      <c r="S12" s="2" t="e">
        <f t="shared" si="0"/>
        <v>#VALUE!</v>
      </c>
      <c r="T12" s="2" t="e">
        <f t="shared" si="5"/>
        <v>#VALUE!</v>
      </c>
      <c r="U12" s="2" t="e">
        <f t="shared" si="1"/>
        <v>#VALUE!</v>
      </c>
      <c r="V12" s="2" t="e">
        <f t="shared" si="1"/>
        <v>#VALUE!</v>
      </c>
      <c r="W12" s="2" t="e">
        <f t="shared" si="1"/>
        <v>#VALUE!</v>
      </c>
      <c r="Y12" s="3">
        <f t="shared" si="6"/>
        <v>0</v>
      </c>
      <c r="Z12" s="3">
        <f t="shared" si="2"/>
        <v>0</v>
      </c>
      <c r="AA12" s="3">
        <f t="shared" si="2"/>
        <v>0</v>
      </c>
      <c r="AB12" s="3">
        <f t="shared" si="2"/>
        <v>0</v>
      </c>
      <c r="AC12" s="3">
        <f t="shared" si="7"/>
        <v>0</v>
      </c>
      <c r="AD12" s="3">
        <f t="shared" si="3"/>
        <v>0</v>
      </c>
      <c r="AE12" s="3">
        <f t="shared" si="3"/>
        <v>0</v>
      </c>
      <c r="AF12" s="3">
        <f t="shared" si="3"/>
        <v>0</v>
      </c>
    </row>
    <row r="13" spans="1:32" ht="37.5" customHeight="1" thickBot="1">
      <c r="A13" s="137" t="s">
        <v>11</v>
      </c>
      <c r="B13" s="138"/>
      <c r="C13" s="57"/>
      <c r="D13" s="63">
        <v>2453540</v>
      </c>
      <c r="E13" s="63">
        <v>4846904</v>
      </c>
      <c r="F13" s="63">
        <v>3309459</v>
      </c>
      <c r="G13" s="63">
        <v>3967919</v>
      </c>
      <c r="H13" s="137" t="s">
        <v>11</v>
      </c>
      <c r="I13" s="138"/>
      <c r="J13" s="57"/>
      <c r="K13" s="58">
        <v>1272042</v>
      </c>
      <c r="L13" s="58">
        <v>3984205</v>
      </c>
      <c r="M13" s="58">
        <v>2784590</v>
      </c>
      <c r="N13" s="58">
        <v>2345736</v>
      </c>
      <c r="P13" s="2">
        <f t="shared" si="4"/>
        <v>3540</v>
      </c>
      <c r="Q13" s="2">
        <f t="shared" si="0"/>
        <v>6904</v>
      </c>
      <c r="R13" s="2">
        <f t="shared" si="0"/>
        <v>9459</v>
      </c>
      <c r="S13" s="2">
        <f t="shared" si="0"/>
        <v>7919</v>
      </c>
      <c r="T13" s="2">
        <f t="shared" si="5"/>
        <v>2042</v>
      </c>
      <c r="U13" s="2">
        <f t="shared" si="1"/>
        <v>4205</v>
      </c>
      <c r="V13" s="2">
        <f t="shared" si="1"/>
        <v>4590</v>
      </c>
      <c r="W13" s="2">
        <f t="shared" si="1"/>
        <v>5736</v>
      </c>
      <c r="Y13" s="3">
        <f t="shared" si="6"/>
        <v>1272042</v>
      </c>
      <c r="Z13" s="3">
        <f t="shared" si="2"/>
        <v>3984205</v>
      </c>
      <c r="AA13" s="3">
        <f t="shared" si="2"/>
        <v>2784590</v>
      </c>
      <c r="AB13" s="3">
        <f t="shared" si="2"/>
        <v>2345736</v>
      </c>
      <c r="AC13" s="3">
        <f t="shared" si="7"/>
        <v>2453540</v>
      </c>
      <c r="AD13" s="3">
        <f t="shared" si="3"/>
        <v>4846904</v>
      </c>
      <c r="AE13" s="3">
        <f t="shared" si="3"/>
        <v>3309459</v>
      </c>
      <c r="AF13" s="3">
        <f t="shared" si="3"/>
        <v>3967919</v>
      </c>
    </row>
    <row r="14" spans="1:32" ht="49.5" customHeight="1" thickBot="1">
      <c r="A14" s="137" t="s">
        <v>12</v>
      </c>
      <c r="B14" s="138"/>
      <c r="C14" s="57"/>
      <c r="D14" s="63">
        <v>1963287</v>
      </c>
      <c r="E14" s="63">
        <v>3770019</v>
      </c>
      <c r="F14" s="63">
        <v>2665327</v>
      </c>
      <c r="G14" s="63">
        <v>3206819</v>
      </c>
      <c r="H14" s="137" t="s">
        <v>12</v>
      </c>
      <c r="I14" s="138"/>
      <c r="J14" s="57"/>
      <c r="K14" s="58">
        <v>986463</v>
      </c>
      <c r="L14" s="58">
        <v>3075644</v>
      </c>
      <c r="M14" s="58">
        <v>2215768</v>
      </c>
      <c r="N14" s="58">
        <v>1871793</v>
      </c>
      <c r="P14" s="2">
        <f t="shared" si="4"/>
        <v>3287</v>
      </c>
      <c r="Q14" s="2">
        <f t="shared" si="0"/>
        <v>19</v>
      </c>
      <c r="R14" s="2">
        <f t="shared" si="0"/>
        <v>5327</v>
      </c>
      <c r="S14" s="2">
        <f t="shared" si="0"/>
        <v>6819</v>
      </c>
      <c r="T14" s="2">
        <f t="shared" si="5"/>
        <v>463</v>
      </c>
      <c r="U14" s="2">
        <f t="shared" si="1"/>
        <v>5644</v>
      </c>
      <c r="V14" s="2">
        <f t="shared" si="1"/>
        <v>5768</v>
      </c>
      <c r="W14" s="2">
        <f t="shared" si="1"/>
        <v>1793</v>
      </c>
      <c r="Y14" s="3">
        <f t="shared" si="6"/>
        <v>986463</v>
      </c>
      <c r="Z14" s="3">
        <f t="shared" si="2"/>
        <v>3075644</v>
      </c>
      <c r="AA14" s="3">
        <f t="shared" si="2"/>
        <v>2215768</v>
      </c>
      <c r="AB14" s="3">
        <f t="shared" si="2"/>
        <v>1871793</v>
      </c>
      <c r="AC14" s="3">
        <f t="shared" si="7"/>
        <v>1963287</v>
      </c>
      <c r="AD14" s="3">
        <f t="shared" si="3"/>
        <v>3770019</v>
      </c>
      <c r="AE14" s="3">
        <f t="shared" si="3"/>
        <v>2665327</v>
      </c>
      <c r="AF14" s="3">
        <f t="shared" si="3"/>
        <v>3206819</v>
      </c>
    </row>
    <row r="15" spans="1:32" ht="61.5" customHeight="1" thickBot="1">
      <c r="A15" s="137" t="s">
        <v>13</v>
      </c>
      <c r="B15" s="138"/>
      <c r="C15" s="57"/>
      <c r="D15" s="63">
        <v>1901526</v>
      </c>
      <c r="E15" s="63">
        <v>3668688</v>
      </c>
      <c r="F15" s="63">
        <v>2608040</v>
      </c>
      <c r="G15" s="63">
        <v>3122169</v>
      </c>
      <c r="H15" s="137" t="s">
        <v>13</v>
      </c>
      <c r="I15" s="138"/>
      <c r="J15" s="57"/>
      <c r="K15" s="58">
        <v>963994</v>
      </c>
      <c r="L15" s="58">
        <v>3066694</v>
      </c>
      <c r="M15" s="58">
        <v>2176075</v>
      </c>
      <c r="N15" s="58">
        <v>1809251</v>
      </c>
      <c r="P15" s="2">
        <f t="shared" si="4"/>
        <v>1526</v>
      </c>
      <c r="Q15" s="2">
        <f t="shared" si="0"/>
        <v>8688</v>
      </c>
      <c r="R15" s="2">
        <f t="shared" si="0"/>
        <v>8040</v>
      </c>
      <c r="S15" s="2">
        <f t="shared" si="0"/>
        <v>2169</v>
      </c>
      <c r="T15" s="2">
        <f t="shared" si="5"/>
        <v>994</v>
      </c>
      <c r="U15" s="2">
        <f t="shared" si="1"/>
        <v>6694</v>
      </c>
      <c r="V15" s="2">
        <f t="shared" si="1"/>
        <v>6075</v>
      </c>
      <c r="W15" s="2">
        <f t="shared" si="1"/>
        <v>9251</v>
      </c>
      <c r="Y15" s="3">
        <f t="shared" si="6"/>
        <v>963994</v>
      </c>
      <c r="Z15" s="3">
        <f t="shared" si="2"/>
        <v>3066694</v>
      </c>
      <c r="AA15" s="3">
        <f t="shared" si="2"/>
        <v>2176075</v>
      </c>
      <c r="AB15" s="3">
        <f t="shared" si="2"/>
        <v>1809251</v>
      </c>
      <c r="AC15" s="3">
        <f t="shared" si="7"/>
        <v>1901526</v>
      </c>
      <c r="AD15" s="3">
        <f t="shared" si="3"/>
        <v>3668688</v>
      </c>
      <c r="AE15" s="3">
        <f t="shared" si="3"/>
        <v>2608040</v>
      </c>
      <c r="AF15" s="3">
        <f t="shared" si="3"/>
        <v>3122169</v>
      </c>
    </row>
    <row r="16" spans="1:32" ht="30" customHeight="1" thickBot="1">
      <c r="A16" s="127" t="s">
        <v>14</v>
      </c>
      <c r="B16" s="128"/>
      <c r="C16" s="57"/>
      <c r="D16" s="65">
        <v>944</v>
      </c>
      <c r="E16" s="64">
        <v>1899</v>
      </c>
      <c r="F16" s="64">
        <v>1274</v>
      </c>
      <c r="G16" s="64">
        <v>1600</v>
      </c>
      <c r="H16" s="127" t="s">
        <v>14</v>
      </c>
      <c r="I16" s="128"/>
      <c r="J16" s="57"/>
      <c r="K16" s="60">
        <v>482</v>
      </c>
      <c r="L16" s="59">
        <v>1587</v>
      </c>
      <c r="M16" s="59">
        <v>1116</v>
      </c>
      <c r="N16" s="60">
        <v>901</v>
      </c>
      <c r="P16" s="2" t="e">
        <f t="shared" si="4"/>
        <v>#VALUE!</v>
      </c>
      <c r="Q16" s="2">
        <f t="shared" si="0"/>
        <v>9</v>
      </c>
      <c r="R16" s="2">
        <f t="shared" si="0"/>
        <v>4</v>
      </c>
      <c r="S16" s="2">
        <f t="shared" si="0"/>
        <v>0</v>
      </c>
      <c r="T16" s="2" t="e">
        <f t="shared" si="5"/>
        <v>#VALUE!</v>
      </c>
      <c r="U16" s="2">
        <f t="shared" si="1"/>
        <v>7</v>
      </c>
      <c r="V16" s="2">
        <f t="shared" si="1"/>
        <v>6</v>
      </c>
      <c r="W16" s="2" t="e">
        <f t="shared" si="1"/>
        <v>#VALUE!</v>
      </c>
      <c r="Y16" s="3">
        <f t="shared" si="6"/>
        <v>482</v>
      </c>
      <c r="Z16" s="3">
        <f t="shared" si="2"/>
        <v>1587</v>
      </c>
      <c r="AA16" s="3">
        <f t="shared" si="2"/>
        <v>1116</v>
      </c>
      <c r="AB16" s="3">
        <f t="shared" si="2"/>
        <v>901</v>
      </c>
      <c r="AC16" s="3">
        <f t="shared" si="7"/>
        <v>944</v>
      </c>
      <c r="AD16" s="3">
        <f t="shared" si="3"/>
        <v>1899</v>
      </c>
      <c r="AE16" s="3">
        <f t="shared" si="3"/>
        <v>1274</v>
      </c>
      <c r="AF16" s="3">
        <f t="shared" si="3"/>
        <v>1600</v>
      </c>
    </row>
    <row r="17" spans="1:32" ht="15.75" thickBot="1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P17" s="2">
        <f>D17</f>
        <v>0</v>
      </c>
      <c r="Q17" s="2">
        <f>E17</f>
        <v>0</v>
      </c>
      <c r="R17" s="2">
        <f>F17</f>
        <v>0</v>
      </c>
      <c r="S17" s="2">
        <f>G17</f>
        <v>0</v>
      </c>
      <c r="T17" s="2">
        <f>K17</f>
        <v>0</v>
      </c>
      <c r="U17" s="2">
        <f>L17</f>
        <v>0</v>
      </c>
      <c r="V17" s="2">
        <f>M17</f>
        <v>0</v>
      </c>
      <c r="W17" s="2">
        <f>N17</f>
        <v>0</v>
      </c>
      <c r="Y17" s="3">
        <f t="shared" si="6"/>
        <v>0</v>
      </c>
      <c r="Z17" s="3">
        <f t="shared" si="2"/>
        <v>0</v>
      </c>
      <c r="AA17" s="3">
        <f t="shared" si="2"/>
        <v>0</v>
      </c>
      <c r="AB17" s="3">
        <f t="shared" si="2"/>
        <v>0</v>
      </c>
      <c r="AC17" s="3">
        <f t="shared" si="7"/>
        <v>0</v>
      </c>
      <c r="AD17" s="3">
        <f t="shared" si="3"/>
        <v>0</v>
      </c>
      <c r="AE17" s="3">
        <f t="shared" si="3"/>
        <v>0</v>
      </c>
      <c r="AF17" s="3">
        <f t="shared" si="3"/>
        <v>0</v>
      </c>
    </row>
    <row r="18" spans="1:32" ht="48" customHeight="1" thickBot="1">
      <c r="A18" s="140" t="s">
        <v>15</v>
      </c>
      <c r="B18" s="141"/>
      <c r="C18" s="142"/>
      <c r="D18" s="61" t="s">
        <v>1674</v>
      </c>
      <c r="E18" s="61" t="s">
        <v>1675</v>
      </c>
      <c r="F18" s="61" t="s">
        <v>1676</v>
      </c>
      <c r="G18" s="61" t="s">
        <v>1718</v>
      </c>
      <c r="H18" s="145" t="s">
        <v>15</v>
      </c>
      <c r="I18" s="141"/>
      <c r="J18" s="142"/>
      <c r="K18" s="61" t="s">
        <v>1677</v>
      </c>
      <c r="L18" s="61" t="s">
        <v>1678</v>
      </c>
      <c r="M18" s="61" t="s">
        <v>1679</v>
      </c>
      <c r="N18" s="61" t="s">
        <v>1673</v>
      </c>
      <c r="P18" s="1" t="str">
        <f>REPLACE(D18,11,27,"")</f>
        <v>Quý 3/2017</v>
      </c>
      <c r="Q18" s="1" t="str">
        <f>REPLACE(E18,11,27,"")</f>
        <v>Quý 4/2017</v>
      </c>
      <c r="R18" s="1" t="str">
        <f>REPLACE(F18,11,27,"")</f>
        <v>Quý 1/2018</v>
      </c>
      <c r="S18" s="1" t="str">
        <f>REPLACE(G18,11,27,"")</f>
        <v>Quý 2/2018</v>
      </c>
      <c r="T18" s="1" t="str">
        <f>REPLACE(K18,11,27,"")</f>
        <v>Quý 3/2016</v>
      </c>
      <c r="U18" s="1" t="str">
        <f>REPLACE(L18,11,27,"")</f>
        <v>Quý 4/2016</v>
      </c>
      <c r="V18" s="1" t="str">
        <f>REPLACE(M18,11,27,"")</f>
        <v>Quý 1/2017</v>
      </c>
      <c r="W18" s="1" t="str">
        <f>REPLACE(N18,11,27,"")</f>
        <v>Quý 2/2017</v>
      </c>
      <c r="Y18" s="3" t="str">
        <f>Y1</f>
        <v>Quý 3/2016</v>
      </c>
      <c r="Z18" s="3" t="str">
        <f t="shared" ref="Z18:AF18" si="8">Z1</f>
        <v>Quý 4/2016</v>
      </c>
      <c r="AA18" s="3" t="str">
        <f t="shared" si="8"/>
        <v>Quý 1/2017</v>
      </c>
      <c r="AB18" s="3" t="str">
        <f t="shared" si="8"/>
        <v>Quý 2/2017</v>
      </c>
      <c r="AC18" s="3" t="str">
        <f t="shared" si="8"/>
        <v>Quý 3/2017</v>
      </c>
      <c r="AD18" s="3" t="str">
        <f t="shared" si="8"/>
        <v>Quý 4/2017</v>
      </c>
      <c r="AE18" s="3" t="str">
        <f t="shared" si="8"/>
        <v>Quý 1/2018</v>
      </c>
      <c r="AF18" s="3" t="str">
        <f t="shared" si="8"/>
        <v>Quý 2/2018</v>
      </c>
    </row>
    <row r="19" spans="1:32" ht="15" customHeight="1" thickBot="1">
      <c r="A19" s="135" t="s">
        <v>16</v>
      </c>
      <c r="B19" s="136"/>
      <c r="C19" s="57"/>
      <c r="D19" s="63">
        <v>37162880</v>
      </c>
      <c r="E19" s="63">
        <v>38218562</v>
      </c>
      <c r="F19" s="63">
        <v>42989139</v>
      </c>
      <c r="G19" s="63">
        <v>45451114</v>
      </c>
      <c r="H19" s="135" t="s">
        <v>16</v>
      </c>
      <c r="I19" s="136"/>
      <c r="J19" s="57"/>
      <c r="K19" s="58">
        <v>34445727</v>
      </c>
      <c r="L19" s="58">
        <v>33352699</v>
      </c>
      <c r="M19" s="58">
        <v>37506549</v>
      </c>
      <c r="N19" s="58">
        <v>37015738</v>
      </c>
      <c r="P19" s="2">
        <f t="shared" ref="P19:S38" si="9">REPLACE(D19,1,3,"")/1</f>
        <v>62880</v>
      </c>
      <c r="Q19" s="2">
        <f t="shared" si="9"/>
        <v>18562</v>
      </c>
      <c r="R19" s="2">
        <f t="shared" si="9"/>
        <v>89139</v>
      </c>
      <c r="S19" s="2">
        <f t="shared" si="9"/>
        <v>51114</v>
      </c>
      <c r="T19" s="2">
        <f t="shared" ref="T19:W38" si="10">REPLACE(K19,1,3,"")/1</f>
        <v>45727</v>
      </c>
      <c r="U19" s="2">
        <f t="shared" si="10"/>
        <v>52699</v>
      </c>
      <c r="V19" s="2">
        <f t="shared" si="10"/>
        <v>6549</v>
      </c>
      <c r="W19" s="2">
        <f t="shared" si="10"/>
        <v>15738</v>
      </c>
      <c r="Y19" s="3">
        <f t="shared" si="6"/>
        <v>34445727</v>
      </c>
      <c r="Z19" s="3">
        <f t="shared" si="6"/>
        <v>33352699</v>
      </c>
      <c r="AA19" s="3">
        <f t="shared" si="6"/>
        <v>37506549</v>
      </c>
      <c r="AB19" s="3">
        <f t="shared" si="6"/>
        <v>37015738</v>
      </c>
      <c r="AC19" s="3">
        <f t="shared" si="7"/>
        <v>37162880</v>
      </c>
      <c r="AD19" s="3">
        <f t="shared" si="7"/>
        <v>38218562</v>
      </c>
      <c r="AE19" s="3">
        <f t="shared" si="7"/>
        <v>42989139</v>
      </c>
      <c r="AF19" s="3">
        <f t="shared" si="7"/>
        <v>45451114</v>
      </c>
    </row>
    <row r="20" spans="1:32" ht="61.5" customHeight="1" thickBot="1">
      <c r="A20" s="127" t="s">
        <v>17</v>
      </c>
      <c r="B20" s="128"/>
      <c r="C20" s="57"/>
      <c r="D20" s="64">
        <v>12897663</v>
      </c>
      <c r="E20" s="64">
        <v>13672017</v>
      </c>
      <c r="F20" s="64">
        <v>14666499</v>
      </c>
      <c r="G20" s="64">
        <v>9786962</v>
      </c>
      <c r="H20" s="127" t="s">
        <v>17</v>
      </c>
      <c r="I20" s="128"/>
      <c r="J20" s="57"/>
      <c r="K20" s="59">
        <v>17064067</v>
      </c>
      <c r="L20" s="59">
        <v>13612560</v>
      </c>
      <c r="M20" s="59">
        <v>14216571</v>
      </c>
      <c r="N20" s="59">
        <v>14565028</v>
      </c>
      <c r="P20" s="2">
        <f t="shared" si="9"/>
        <v>97663</v>
      </c>
      <c r="Q20" s="2">
        <f t="shared" si="9"/>
        <v>72017</v>
      </c>
      <c r="R20" s="2">
        <f t="shared" si="9"/>
        <v>66499</v>
      </c>
      <c r="S20" s="2">
        <f t="shared" si="9"/>
        <v>6962</v>
      </c>
      <c r="T20" s="2">
        <f t="shared" si="10"/>
        <v>64067</v>
      </c>
      <c r="U20" s="2">
        <f t="shared" si="10"/>
        <v>12560</v>
      </c>
      <c r="V20" s="2">
        <f t="shared" si="10"/>
        <v>16571</v>
      </c>
      <c r="W20" s="2">
        <f t="shared" si="10"/>
        <v>65028</v>
      </c>
      <c r="Y20" s="3">
        <f t="shared" si="6"/>
        <v>17064067</v>
      </c>
      <c r="Z20" s="3">
        <f t="shared" si="6"/>
        <v>13612560</v>
      </c>
      <c r="AA20" s="3">
        <f t="shared" si="6"/>
        <v>14216571</v>
      </c>
      <c r="AB20" s="3">
        <f t="shared" si="6"/>
        <v>14565028</v>
      </c>
      <c r="AC20" s="3">
        <f t="shared" si="7"/>
        <v>12897663</v>
      </c>
      <c r="AD20" s="3">
        <f t="shared" si="7"/>
        <v>13672017</v>
      </c>
      <c r="AE20" s="3">
        <f t="shared" si="7"/>
        <v>14666499</v>
      </c>
      <c r="AF20" s="3">
        <f t="shared" si="7"/>
        <v>9786962</v>
      </c>
    </row>
    <row r="21" spans="1:32" ht="30" customHeight="1" thickBot="1">
      <c r="A21" s="127" t="s">
        <v>18</v>
      </c>
      <c r="B21" s="128"/>
      <c r="C21" s="57"/>
      <c r="D21" s="64">
        <v>13367350</v>
      </c>
      <c r="E21" s="64">
        <v>13407350</v>
      </c>
      <c r="F21" s="64">
        <v>15040450</v>
      </c>
      <c r="G21" s="64">
        <v>20628654</v>
      </c>
      <c r="H21" s="127" t="s">
        <v>18</v>
      </c>
      <c r="I21" s="128"/>
      <c r="J21" s="57"/>
      <c r="K21" s="59">
        <v>5322866</v>
      </c>
      <c r="L21" s="59">
        <v>5823450</v>
      </c>
      <c r="M21" s="59">
        <v>10332350</v>
      </c>
      <c r="N21" s="59">
        <v>11472350</v>
      </c>
      <c r="P21" s="2">
        <f t="shared" si="9"/>
        <v>67350</v>
      </c>
      <c r="Q21" s="2">
        <f t="shared" si="9"/>
        <v>7350</v>
      </c>
      <c r="R21" s="2">
        <f t="shared" si="9"/>
        <v>40450</v>
      </c>
      <c r="S21" s="2">
        <f t="shared" si="9"/>
        <v>28654</v>
      </c>
      <c r="T21" s="2">
        <f t="shared" si="10"/>
        <v>2866</v>
      </c>
      <c r="U21" s="2">
        <f t="shared" si="10"/>
        <v>3450</v>
      </c>
      <c r="V21" s="2">
        <f t="shared" si="10"/>
        <v>32350</v>
      </c>
      <c r="W21" s="2">
        <f t="shared" si="10"/>
        <v>72350</v>
      </c>
      <c r="Y21" s="3">
        <f t="shared" si="6"/>
        <v>5322866</v>
      </c>
      <c r="Z21" s="3">
        <f t="shared" si="6"/>
        <v>5823450</v>
      </c>
      <c r="AA21" s="3">
        <f t="shared" si="6"/>
        <v>10332350</v>
      </c>
      <c r="AB21" s="3">
        <f t="shared" si="6"/>
        <v>11472350</v>
      </c>
      <c r="AC21" s="3">
        <f t="shared" si="7"/>
        <v>13367350</v>
      </c>
      <c r="AD21" s="3">
        <f t="shared" si="7"/>
        <v>13407350</v>
      </c>
      <c r="AE21" s="3">
        <f t="shared" si="7"/>
        <v>15040450</v>
      </c>
      <c r="AF21" s="3">
        <f t="shared" si="7"/>
        <v>20628654</v>
      </c>
    </row>
    <row r="22" spans="1:32" ht="30" customHeight="1" thickBot="1">
      <c r="A22" s="127" t="s">
        <v>19</v>
      </c>
      <c r="B22" s="128"/>
      <c r="C22" s="57"/>
      <c r="D22" s="64">
        <v>8607415</v>
      </c>
      <c r="E22" s="64">
        <v>9115469</v>
      </c>
      <c r="F22" s="64">
        <v>10880623</v>
      </c>
      <c r="G22" s="64">
        <v>12406672</v>
      </c>
      <c r="H22" s="127" t="s">
        <v>19</v>
      </c>
      <c r="I22" s="128"/>
      <c r="J22" s="57"/>
      <c r="K22" s="59">
        <v>9909531</v>
      </c>
      <c r="L22" s="59">
        <v>12021627</v>
      </c>
      <c r="M22" s="59">
        <v>11230056</v>
      </c>
      <c r="N22" s="59">
        <v>9326649</v>
      </c>
      <c r="P22" s="2">
        <f t="shared" si="9"/>
        <v>7415</v>
      </c>
      <c r="Q22" s="2">
        <f t="shared" si="9"/>
        <v>5469</v>
      </c>
      <c r="R22" s="2">
        <f t="shared" si="9"/>
        <v>80623</v>
      </c>
      <c r="S22" s="2">
        <f t="shared" si="9"/>
        <v>6672</v>
      </c>
      <c r="T22" s="2">
        <f t="shared" si="10"/>
        <v>9531</v>
      </c>
      <c r="U22" s="2">
        <f t="shared" si="10"/>
        <v>21627</v>
      </c>
      <c r="V22" s="2">
        <f t="shared" si="10"/>
        <v>30056</v>
      </c>
      <c r="W22" s="2">
        <f t="shared" si="10"/>
        <v>6649</v>
      </c>
      <c r="Y22" s="3">
        <f t="shared" si="6"/>
        <v>9909531</v>
      </c>
      <c r="Z22" s="3">
        <f t="shared" si="6"/>
        <v>12021627</v>
      </c>
      <c r="AA22" s="3">
        <f t="shared" si="6"/>
        <v>11230056</v>
      </c>
      <c r="AB22" s="3">
        <f t="shared" si="6"/>
        <v>9326649</v>
      </c>
      <c r="AC22" s="3">
        <f t="shared" si="7"/>
        <v>8607415</v>
      </c>
      <c r="AD22" s="3">
        <f t="shared" si="7"/>
        <v>9115469</v>
      </c>
      <c r="AE22" s="3">
        <f t="shared" si="7"/>
        <v>10880623</v>
      </c>
      <c r="AF22" s="3">
        <f t="shared" si="7"/>
        <v>12406672</v>
      </c>
    </row>
    <row r="23" spans="1:32" ht="15" customHeight="1" thickBot="1">
      <c r="A23" s="127" t="s">
        <v>20</v>
      </c>
      <c r="B23" s="128"/>
      <c r="C23" s="57"/>
      <c r="D23" s="64">
        <v>1854511</v>
      </c>
      <c r="E23" s="64">
        <v>1651526</v>
      </c>
      <c r="F23" s="64">
        <v>2071316</v>
      </c>
      <c r="G23" s="64">
        <v>2214727</v>
      </c>
      <c r="H23" s="127" t="s">
        <v>20</v>
      </c>
      <c r="I23" s="128"/>
      <c r="J23" s="57"/>
      <c r="K23" s="59">
        <v>1378245</v>
      </c>
      <c r="L23" s="59">
        <v>1296721</v>
      </c>
      <c r="M23" s="59">
        <v>1422598</v>
      </c>
      <c r="N23" s="59">
        <v>1315383</v>
      </c>
      <c r="P23" s="2">
        <f t="shared" si="9"/>
        <v>4511</v>
      </c>
      <c r="Q23" s="2">
        <f t="shared" si="9"/>
        <v>1526</v>
      </c>
      <c r="R23" s="2">
        <f t="shared" si="9"/>
        <v>1316</v>
      </c>
      <c r="S23" s="2">
        <f t="shared" si="9"/>
        <v>4727</v>
      </c>
      <c r="T23" s="2">
        <f t="shared" si="10"/>
        <v>8245</v>
      </c>
      <c r="U23" s="2">
        <f t="shared" si="10"/>
        <v>6721</v>
      </c>
      <c r="V23" s="2">
        <f t="shared" si="10"/>
        <v>2598</v>
      </c>
      <c r="W23" s="2">
        <f t="shared" si="10"/>
        <v>5383</v>
      </c>
      <c r="Y23" s="3">
        <f t="shared" si="6"/>
        <v>1378245</v>
      </c>
      <c r="Z23" s="3">
        <f t="shared" si="6"/>
        <v>1296721</v>
      </c>
      <c r="AA23" s="3">
        <f t="shared" si="6"/>
        <v>1422598</v>
      </c>
      <c r="AB23" s="3">
        <f t="shared" si="6"/>
        <v>1315383</v>
      </c>
      <c r="AC23" s="3">
        <f t="shared" si="7"/>
        <v>1854511</v>
      </c>
      <c r="AD23" s="3">
        <f t="shared" si="7"/>
        <v>1651526</v>
      </c>
      <c r="AE23" s="3">
        <f t="shared" si="7"/>
        <v>2071316</v>
      </c>
      <c r="AF23" s="3">
        <f t="shared" si="7"/>
        <v>2214727</v>
      </c>
    </row>
    <row r="24" spans="1:32" ht="30" customHeight="1" thickBot="1">
      <c r="A24" s="127" t="s">
        <v>21</v>
      </c>
      <c r="B24" s="128"/>
      <c r="C24" s="57"/>
      <c r="D24" s="64">
        <v>435940</v>
      </c>
      <c r="E24" s="64">
        <v>372199</v>
      </c>
      <c r="F24" s="64">
        <v>330252</v>
      </c>
      <c r="G24" s="64">
        <v>414099</v>
      </c>
      <c r="H24" s="127" t="s">
        <v>21</v>
      </c>
      <c r="I24" s="128"/>
      <c r="J24" s="57"/>
      <c r="K24" s="59">
        <v>771018</v>
      </c>
      <c r="L24" s="59">
        <v>598341</v>
      </c>
      <c r="M24" s="59">
        <v>304973</v>
      </c>
      <c r="N24" s="59">
        <v>336329</v>
      </c>
      <c r="P24" s="2">
        <f t="shared" si="9"/>
        <v>940</v>
      </c>
      <c r="Q24" s="2">
        <f t="shared" si="9"/>
        <v>199</v>
      </c>
      <c r="R24" s="2">
        <f t="shared" si="9"/>
        <v>252</v>
      </c>
      <c r="S24" s="2">
        <f t="shared" si="9"/>
        <v>99</v>
      </c>
      <c r="T24" s="2">
        <f t="shared" si="10"/>
        <v>18</v>
      </c>
      <c r="U24" s="2">
        <f t="shared" si="10"/>
        <v>341</v>
      </c>
      <c r="V24" s="2">
        <f t="shared" si="10"/>
        <v>973</v>
      </c>
      <c r="W24" s="2">
        <f t="shared" si="10"/>
        <v>329</v>
      </c>
      <c r="Y24" s="3">
        <f t="shared" si="6"/>
        <v>771018</v>
      </c>
      <c r="Z24" s="3">
        <f t="shared" si="6"/>
        <v>598341</v>
      </c>
      <c r="AA24" s="3">
        <f t="shared" si="6"/>
        <v>304973</v>
      </c>
      <c r="AB24" s="3">
        <f t="shared" si="6"/>
        <v>336329</v>
      </c>
      <c r="AC24" s="3">
        <f t="shared" si="7"/>
        <v>435940</v>
      </c>
      <c r="AD24" s="3">
        <f t="shared" si="7"/>
        <v>372199</v>
      </c>
      <c r="AE24" s="3">
        <f t="shared" si="7"/>
        <v>330252</v>
      </c>
      <c r="AF24" s="3">
        <f t="shared" si="7"/>
        <v>414099</v>
      </c>
    </row>
    <row r="25" spans="1:32" ht="15" customHeight="1" thickBot="1">
      <c r="A25" s="137" t="s">
        <v>22</v>
      </c>
      <c r="B25" s="138"/>
      <c r="C25" s="57"/>
      <c r="D25" s="63">
        <v>23416687</v>
      </c>
      <c r="E25" s="63">
        <v>23568432</v>
      </c>
      <c r="F25" s="63">
        <v>23160576</v>
      </c>
      <c r="G25" s="63">
        <v>22552181</v>
      </c>
      <c r="H25" s="137" t="s">
        <v>22</v>
      </c>
      <c r="I25" s="138"/>
      <c r="J25" s="57"/>
      <c r="K25" s="58">
        <v>23661097</v>
      </c>
      <c r="L25" s="58">
        <v>23544572</v>
      </c>
      <c r="M25" s="58">
        <v>23506475</v>
      </c>
      <c r="N25" s="58">
        <v>23321377</v>
      </c>
      <c r="P25" s="2">
        <f t="shared" si="9"/>
        <v>16687</v>
      </c>
      <c r="Q25" s="2">
        <f t="shared" si="9"/>
        <v>68432</v>
      </c>
      <c r="R25" s="2">
        <f t="shared" si="9"/>
        <v>60576</v>
      </c>
      <c r="S25" s="2">
        <f t="shared" si="9"/>
        <v>52181</v>
      </c>
      <c r="T25" s="2">
        <f t="shared" si="10"/>
        <v>61097</v>
      </c>
      <c r="U25" s="2">
        <f t="shared" si="10"/>
        <v>44572</v>
      </c>
      <c r="V25" s="2">
        <f t="shared" si="10"/>
        <v>6475</v>
      </c>
      <c r="W25" s="2">
        <f t="shared" si="10"/>
        <v>21377</v>
      </c>
      <c r="Y25" s="3">
        <f t="shared" si="6"/>
        <v>23661097</v>
      </c>
      <c r="Z25" s="3">
        <f t="shared" si="6"/>
        <v>23544572</v>
      </c>
      <c r="AA25" s="3">
        <f t="shared" si="6"/>
        <v>23506475</v>
      </c>
      <c r="AB25" s="3">
        <f t="shared" si="6"/>
        <v>23321377</v>
      </c>
      <c r="AC25" s="3">
        <f t="shared" si="7"/>
        <v>23416687</v>
      </c>
      <c r="AD25" s="3">
        <f t="shared" si="7"/>
        <v>23568432</v>
      </c>
      <c r="AE25" s="3">
        <f t="shared" si="7"/>
        <v>23160576</v>
      </c>
      <c r="AF25" s="3">
        <f t="shared" si="7"/>
        <v>22552181</v>
      </c>
    </row>
    <row r="26" spans="1:32" ht="15" customHeight="1" thickBot="1">
      <c r="A26" s="127" t="s">
        <v>23</v>
      </c>
      <c r="B26" s="128"/>
      <c r="C26" s="57"/>
      <c r="D26" s="64">
        <v>15589832</v>
      </c>
      <c r="E26" s="64">
        <v>15496986</v>
      </c>
      <c r="F26" s="64">
        <v>20319365</v>
      </c>
      <c r="G26" s="64">
        <v>19778157</v>
      </c>
      <c r="H26" s="127" t="s">
        <v>23</v>
      </c>
      <c r="I26" s="128"/>
      <c r="J26" s="57"/>
      <c r="K26" s="59">
        <v>17998267</v>
      </c>
      <c r="L26" s="59">
        <v>17160567</v>
      </c>
      <c r="M26" s="59">
        <v>16458627</v>
      </c>
      <c r="N26" s="59">
        <v>15979645</v>
      </c>
      <c r="P26" s="2">
        <f t="shared" si="9"/>
        <v>89832</v>
      </c>
      <c r="Q26" s="2">
        <f t="shared" si="9"/>
        <v>96986</v>
      </c>
      <c r="R26" s="2">
        <f t="shared" si="9"/>
        <v>19365</v>
      </c>
      <c r="S26" s="2">
        <f t="shared" si="9"/>
        <v>78157</v>
      </c>
      <c r="T26" s="2">
        <f t="shared" si="10"/>
        <v>98267</v>
      </c>
      <c r="U26" s="2">
        <f t="shared" si="10"/>
        <v>60567</v>
      </c>
      <c r="V26" s="2">
        <f t="shared" si="10"/>
        <v>58627</v>
      </c>
      <c r="W26" s="2">
        <f t="shared" si="10"/>
        <v>79645</v>
      </c>
      <c r="Y26" s="3">
        <f t="shared" si="6"/>
        <v>17998267</v>
      </c>
      <c r="Z26" s="3">
        <f t="shared" si="6"/>
        <v>17160567</v>
      </c>
      <c r="AA26" s="3">
        <f t="shared" si="6"/>
        <v>16458627</v>
      </c>
      <c r="AB26" s="3">
        <f t="shared" si="6"/>
        <v>15979645</v>
      </c>
      <c r="AC26" s="3">
        <f t="shared" si="7"/>
        <v>15589832</v>
      </c>
      <c r="AD26" s="3">
        <f t="shared" si="7"/>
        <v>15496986</v>
      </c>
      <c r="AE26" s="3">
        <f t="shared" si="7"/>
        <v>20319365</v>
      </c>
      <c r="AF26" s="3">
        <f t="shared" si="7"/>
        <v>19778157</v>
      </c>
    </row>
    <row r="27" spans="1:32" ht="15.75" customHeight="1" thickBot="1">
      <c r="A27" s="127" t="s">
        <v>24</v>
      </c>
      <c r="B27" s="128"/>
      <c r="C27" s="57"/>
      <c r="D27" s="64">
        <v>24240</v>
      </c>
      <c r="E27" s="64">
        <v>23721</v>
      </c>
      <c r="F27" s="64">
        <v>24636</v>
      </c>
      <c r="G27" s="64">
        <v>24429</v>
      </c>
      <c r="H27" s="127" t="s">
        <v>24</v>
      </c>
      <c r="I27" s="128"/>
      <c r="J27" s="57"/>
      <c r="K27" s="60"/>
      <c r="L27" s="59">
        <v>70776</v>
      </c>
      <c r="M27" s="59">
        <v>24365</v>
      </c>
      <c r="N27" s="59">
        <v>24447</v>
      </c>
      <c r="P27" s="2">
        <f t="shared" si="9"/>
        <v>40</v>
      </c>
      <c r="Q27" s="2">
        <f t="shared" si="9"/>
        <v>21</v>
      </c>
      <c r="R27" s="2">
        <f t="shared" si="9"/>
        <v>36</v>
      </c>
      <c r="S27" s="2">
        <f t="shared" si="9"/>
        <v>29</v>
      </c>
      <c r="T27" s="2" t="e">
        <f t="shared" si="10"/>
        <v>#VALUE!</v>
      </c>
      <c r="U27" s="2">
        <f t="shared" si="10"/>
        <v>76</v>
      </c>
      <c r="V27" s="2">
        <f t="shared" si="10"/>
        <v>65</v>
      </c>
      <c r="W27" s="2">
        <f t="shared" si="10"/>
        <v>47</v>
      </c>
      <c r="Y27" s="3">
        <f t="shared" si="6"/>
        <v>0</v>
      </c>
      <c r="Z27" s="3">
        <f t="shared" si="6"/>
        <v>70776</v>
      </c>
      <c r="AA27" s="3">
        <f t="shared" si="6"/>
        <v>24365</v>
      </c>
      <c r="AB27" s="3">
        <f t="shared" si="6"/>
        <v>24447</v>
      </c>
      <c r="AC27" s="3">
        <f t="shared" si="7"/>
        <v>24240</v>
      </c>
      <c r="AD27" s="3">
        <f t="shared" si="7"/>
        <v>23721</v>
      </c>
      <c r="AE27" s="3">
        <f t="shared" si="7"/>
        <v>24636</v>
      </c>
      <c r="AF27" s="3">
        <f t="shared" si="7"/>
        <v>24429</v>
      </c>
    </row>
    <row r="28" spans="1:32" ht="30" customHeight="1" thickBot="1">
      <c r="A28" s="127" t="s">
        <v>25</v>
      </c>
      <c r="B28" s="128"/>
      <c r="C28" s="57"/>
      <c r="D28" s="64">
        <v>141678</v>
      </c>
      <c r="E28" s="64">
        <v>92633</v>
      </c>
      <c r="F28" s="64">
        <v>92422</v>
      </c>
      <c r="G28" s="64">
        <v>65108</v>
      </c>
      <c r="H28" s="127" t="s">
        <v>25</v>
      </c>
      <c r="I28" s="128"/>
      <c r="J28" s="57"/>
      <c r="K28" s="59">
        <v>143852</v>
      </c>
      <c r="L28" s="59">
        <v>144206</v>
      </c>
      <c r="M28" s="59">
        <v>143587</v>
      </c>
      <c r="N28" s="59">
        <v>141807</v>
      </c>
      <c r="P28" s="2">
        <f t="shared" si="9"/>
        <v>678</v>
      </c>
      <c r="Q28" s="2">
        <f t="shared" si="9"/>
        <v>33</v>
      </c>
      <c r="R28" s="2">
        <f t="shared" si="9"/>
        <v>22</v>
      </c>
      <c r="S28" s="2">
        <f t="shared" si="9"/>
        <v>8</v>
      </c>
      <c r="T28" s="2">
        <f t="shared" si="10"/>
        <v>852</v>
      </c>
      <c r="U28" s="2">
        <f t="shared" si="10"/>
        <v>206</v>
      </c>
      <c r="V28" s="2">
        <f t="shared" si="10"/>
        <v>587</v>
      </c>
      <c r="W28" s="2">
        <f t="shared" si="10"/>
        <v>807</v>
      </c>
      <c r="Y28" s="3">
        <f t="shared" si="6"/>
        <v>143852</v>
      </c>
      <c r="Z28" s="3">
        <f t="shared" si="6"/>
        <v>144206</v>
      </c>
      <c r="AA28" s="3">
        <f t="shared" si="6"/>
        <v>143587</v>
      </c>
      <c r="AB28" s="3">
        <f t="shared" si="6"/>
        <v>141807</v>
      </c>
      <c r="AC28" s="3">
        <f t="shared" si="7"/>
        <v>141678</v>
      </c>
      <c r="AD28" s="3">
        <f t="shared" si="7"/>
        <v>92633</v>
      </c>
      <c r="AE28" s="3">
        <f t="shared" si="7"/>
        <v>92422</v>
      </c>
      <c r="AF28" s="3">
        <f t="shared" si="7"/>
        <v>65108</v>
      </c>
    </row>
    <row r="29" spans="1:32" ht="15" customHeight="1" thickBot="1">
      <c r="A29" s="137" t="s">
        <v>26</v>
      </c>
      <c r="B29" s="138"/>
      <c r="C29" s="57"/>
      <c r="D29" s="63">
        <v>60579566</v>
      </c>
      <c r="E29" s="63">
        <v>61786994</v>
      </c>
      <c r="F29" s="63">
        <v>66149716</v>
      </c>
      <c r="G29" s="63">
        <v>68003295</v>
      </c>
      <c r="H29" s="137" t="s">
        <v>26</v>
      </c>
      <c r="I29" s="138"/>
      <c r="J29" s="57"/>
      <c r="K29" s="58">
        <v>58106824</v>
      </c>
      <c r="L29" s="58">
        <v>56897271</v>
      </c>
      <c r="M29" s="58">
        <v>61013023</v>
      </c>
      <c r="N29" s="58">
        <v>60337116</v>
      </c>
      <c r="P29" s="2">
        <f t="shared" si="9"/>
        <v>79566</v>
      </c>
      <c r="Q29" s="2">
        <f t="shared" si="9"/>
        <v>86994</v>
      </c>
      <c r="R29" s="2">
        <f t="shared" si="9"/>
        <v>49716</v>
      </c>
      <c r="S29" s="2">
        <f t="shared" si="9"/>
        <v>3295</v>
      </c>
      <c r="T29" s="2">
        <f t="shared" si="10"/>
        <v>6824</v>
      </c>
      <c r="U29" s="2">
        <f t="shared" si="10"/>
        <v>97271</v>
      </c>
      <c r="V29" s="2">
        <f t="shared" si="10"/>
        <v>13023</v>
      </c>
      <c r="W29" s="2">
        <f t="shared" si="10"/>
        <v>37116</v>
      </c>
      <c r="Y29" s="3">
        <f t="shared" si="6"/>
        <v>58106824</v>
      </c>
      <c r="Z29" s="3">
        <f t="shared" si="6"/>
        <v>56897271</v>
      </c>
      <c r="AA29" s="3">
        <f t="shared" si="6"/>
        <v>61013023</v>
      </c>
      <c r="AB29" s="3">
        <f t="shared" si="6"/>
        <v>60337116</v>
      </c>
      <c r="AC29" s="3">
        <f t="shared" si="7"/>
        <v>60579566</v>
      </c>
      <c r="AD29" s="3">
        <f t="shared" si="7"/>
        <v>61786994</v>
      </c>
      <c r="AE29" s="3">
        <f t="shared" si="7"/>
        <v>66149716</v>
      </c>
      <c r="AF29" s="3">
        <f t="shared" si="7"/>
        <v>68003295</v>
      </c>
    </row>
    <row r="30" spans="1:32" ht="15" customHeight="1" thickBot="1">
      <c r="A30" s="137" t="s">
        <v>27</v>
      </c>
      <c r="B30" s="138"/>
      <c r="C30" s="57"/>
      <c r="D30" s="63">
        <v>19208546</v>
      </c>
      <c r="E30" s="63">
        <v>18626768</v>
      </c>
      <c r="F30" s="63">
        <v>20371490</v>
      </c>
      <c r="G30" s="63">
        <v>23009631</v>
      </c>
      <c r="H30" s="137" t="s">
        <v>27</v>
      </c>
      <c r="I30" s="138"/>
      <c r="J30" s="57"/>
      <c r="K30" s="58">
        <v>15902923</v>
      </c>
      <c r="L30" s="58">
        <v>16039764</v>
      </c>
      <c r="M30" s="58">
        <v>18529035</v>
      </c>
      <c r="N30" s="58">
        <v>18999895</v>
      </c>
      <c r="P30" s="2">
        <f t="shared" si="9"/>
        <v>8546</v>
      </c>
      <c r="Q30" s="2">
        <f t="shared" si="9"/>
        <v>26768</v>
      </c>
      <c r="R30" s="2">
        <f t="shared" si="9"/>
        <v>71490</v>
      </c>
      <c r="S30" s="2">
        <f t="shared" si="9"/>
        <v>9631</v>
      </c>
      <c r="T30" s="2">
        <f t="shared" si="10"/>
        <v>2923</v>
      </c>
      <c r="U30" s="2">
        <f t="shared" si="10"/>
        <v>39764</v>
      </c>
      <c r="V30" s="2">
        <f t="shared" si="10"/>
        <v>29035</v>
      </c>
      <c r="W30" s="2">
        <f t="shared" si="10"/>
        <v>99895</v>
      </c>
      <c r="Y30" s="3">
        <f t="shared" si="6"/>
        <v>15902923</v>
      </c>
      <c r="Z30" s="3">
        <f t="shared" si="6"/>
        <v>16039764</v>
      </c>
      <c r="AA30" s="3">
        <f t="shared" si="6"/>
        <v>18529035</v>
      </c>
      <c r="AB30" s="3">
        <f t="shared" si="6"/>
        <v>18999895</v>
      </c>
      <c r="AC30" s="3">
        <f t="shared" si="7"/>
        <v>19208546</v>
      </c>
      <c r="AD30" s="3">
        <f t="shared" si="7"/>
        <v>18626768</v>
      </c>
      <c r="AE30" s="3">
        <f t="shared" si="7"/>
        <v>20371490</v>
      </c>
      <c r="AF30" s="3">
        <f t="shared" si="7"/>
        <v>23009631</v>
      </c>
    </row>
    <row r="31" spans="1:32" ht="15" customHeight="1" thickBot="1">
      <c r="A31" s="127" t="s">
        <v>28</v>
      </c>
      <c r="B31" s="128"/>
      <c r="C31" s="57"/>
      <c r="D31" s="64">
        <v>11641623</v>
      </c>
      <c r="E31" s="64">
        <v>10931313</v>
      </c>
      <c r="F31" s="64">
        <v>12910731</v>
      </c>
      <c r="G31" s="64">
        <v>15966534</v>
      </c>
      <c r="H31" s="127" t="s">
        <v>28</v>
      </c>
      <c r="I31" s="128"/>
      <c r="J31" s="57"/>
      <c r="K31" s="59">
        <v>9242785</v>
      </c>
      <c r="L31" s="59">
        <v>9301327</v>
      </c>
      <c r="M31" s="59">
        <v>10668078</v>
      </c>
      <c r="N31" s="59">
        <v>11372263</v>
      </c>
      <c r="P31" s="2">
        <f t="shared" si="9"/>
        <v>41623</v>
      </c>
      <c r="Q31" s="2">
        <f t="shared" si="9"/>
        <v>31313</v>
      </c>
      <c r="R31" s="2">
        <f t="shared" si="9"/>
        <v>10731</v>
      </c>
      <c r="S31" s="2">
        <f t="shared" si="9"/>
        <v>66534</v>
      </c>
      <c r="T31" s="2">
        <f t="shared" si="10"/>
        <v>2785</v>
      </c>
      <c r="U31" s="2">
        <f t="shared" si="10"/>
        <v>1327</v>
      </c>
      <c r="V31" s="2">
        <f t="shared" si="10"/>
        <v>68078</v>
      </c>
      <c r="W31" s="2">
        <f t="shared" si="10"/>
        <v>72263</v>
      </c>
      <c r="Y31" s="3">
        <f t="shared" si="6"/>
        <v>9242785</v>
      </c>
      <c r="Z31" s="3">
        <f t="shared" si="6"/>
        <v>9301327</v>
      </c>
      <c r="AA31" s="3">
        <f t="shared" si="6"/>
        <v>10668078</v>
      </c>
      <c r="AB31" s="3">
        <f t="shared" si="6"/>
        <v>11372263</v>
      </c>
      <c r="AC31" s="3">
        <f t="shared" si="7"/>
        <v>11641623</v>
      </c>
      <c r="AD31" s="3">
        <f t="shared" si="7"/>
        <v>10931313</v>
      </c>
      <c r="AE31" s="3">
        <f t="shared" si="7"/>
        <v>12910731</v>
      </c>
      <c r="AF31" s="3">
        <f t="shared" si="7"/>
        <v>15966534</v>
      </c>
    </row>
    <row r="32" spans="1:32" ht="15" customHeight="1" thickBot="1">
      <c r="A32" s="127" t="s">
        <v>29</v>
      </c>
      <c r="B32" s="128"/>
      <c r="C32" s="57"/>
      <c r="D32" s="64">
        <v>7566924</v>
      </c>
      <c r="E32" s="64">
        <v>7695454</v>
      </c>
      <c r="F32" s="64">
        <v>7460759</v>
      </c>
      <c r="G32" s="64">
        <v>7043097</v>
      </c>
      <c r="H32" s="127" t="s">
        <v>29</v>
      </c>
      <c r="I32" s="128"/>
      <c r="J32" s="57"/>
      <c r="K32" s="59">
        <v>6660138</v>
      </c>
      <c r="L32" s="59">
        <v>6738437</v>
      </c>
      <c r="M32" s="59">
        <v>7860957</v>
      </c>
      <c r="N32" s="59">
        <v>7627632</v>
      </c>
      <c r="P32" s="2">
        <f t="shared" si="9"/>
        <v>6924</v>
      </c>
      <c r="Q32" s="2">
        <f t="shared" si="9"/>
        <v>5454</v>
      </c>
      <c r="R32" s="2">
        <f t="shared" si="9"/>
        <v>759</v>
      </c>
      <c r="S32" s="2">
        <f t="shared" si="9"/>
        <v>3097</v>
      </c>
      <c r="T32" s="2">
        <f t="shared" si="10"/>
        <v>138</v>
      </c>
      <c r="U32" s="2">
        <f t="shared" si="10"/>
        <v>8437</v>
      </c>
      <c r="V32" s="2">
        <f t="shared" si="10"/>
        <v>957</v>
      </c>
      <c r="W32" s="2">
        <f t="shared" si="10"/>
        <v>7632</v>
      </c>
      <c r="Y32" s="3">
        <f t="shared" si="6"/>
        <v>6660138</v>
      </c>
      <c r="Z32" s="3">
        <f t="shared" si="6"/>
        <v>6738437</v>
      </c>
      <c r="AA32" s="3">
        <f t="shared" si="6"/>
        <v>7860957</v>
      </c>
      <c r="AB32" s="3">
        <f t="shared" si="6"/>
        <v>7627632</v>
      </c>
      <c r="AC32" s="3">
        <f t="shared" si="7"/>
        <v>7566924</v>
      </c>
      <c r="AD32" s="3">
        <f t="shared" si="7"/>
        <v>7695454</v>
      </c>
      <c r="AE32" s="3">
        <f t="shared" si="7"/>
        <v>7460759</v>
      </c>
      <c r="AF32" s="3">
        <f t="shared" si="7"/>
        <v>7043097</v>
      </c>
    </row>
    <row r="33" spans="1:32" ht="15" customHeight="1" thickBot="1">
      <c r="A33" s="137" t="s">
        <v>30</v>
      </c>
      <c r="B33" s="138"/>
      <c r="C33" s="57"/>
      <c r="D33" s="63">
        <v>41371020</v>
      </c>
      <c r="E33" s="63">
        <v>43160226</v>
      </c>
      <c r="F33" s="63">
        <v>45778225</v>
      </c>
      <c r="G33" s="63">
        <v>44993664</v>
      </c>
      <c r="H33" s="137" t="s">
        <v>30</v>
      </c>
      <c r="I33" s="138"/>
      <c r="J33" s="57"/>
      <c r="K33" s="58">
        <v>42203901</v>
      </c>
      <c r="L33" s="58">
        <v>40857507</v>
      </c>
      <c r="M33" s="58">
        <v>42483988</v>
      </c>
      <c r="N33" s="58">
        <v>41337221</v>
      </c>
      <c r="P33" s="2">
        <f t="shared" si="9"/>
        <v>71020</v>
      </c>
      <c r="Q33" s="2">
        <f t="shared" si="9"/>
        <v>60226</v>
      </c>
      <c r="R33" s="2">
        <f t="shared" si="9"/>
        <v>78225</v>
      </c>
      <c r="S33" s="2">
        <f t="shared" si="9"/>
        <v>93664</v>
      </c>
      <c r="T33" s="2">
        <f t="shared" si="10"/>
        <v>3901</v>
      </c>
      <c r="U33" s="2">
        <f t="shared" si="10"/>
        <v>57507</v>
      </c>
      <c r="V33" s="2">
        <f t="shared" si="10"/>
        <v>83988</v>
      </c>
      <c r="W33" s="2">
        <f t="shared" si="10"/>
        <v>37221</v>
      </c>
      <c r="Y33" s="3">
        <f t="shared" si="6"/>
        <v>42203901</v>
      </c>
      <c r="Z33" s="3">
        <f t="shared" si="6"/>
        <v>40857507</v>
      </c>
      <c r="AA33" s="3">
        <f t="shared" si="6"/>
        <v>42483988</v>
      </c>
      <c r="AB33" s="3">
        <f t="shared" si="6"/>
        <v>41337221</v>
      </c>
      <c r="AC33" s="3">
        <f t="shared" si="7"/>
        <v>41371020</v>
      </c>
      <c r="AD33" s="3">
        <f t="shared" si="7"/>
        <v>43160226</v>
      </c>
      <c r="AE33" s="3">
        <f t="shared" si="7"/>
        <v>45778225</v>
      </c>
      <c r="AF33" s="3">
        <f t="shared" si="7"/>
        <v>44993664</v>
      </c>
    </row>
    <row r="34" spans="1:32" ht="30" customHeight="1" thickBot="1">
      <c r="A34" s="127" t="s">
        <v>31</v>
      </c>
      <c r="B34" s="128"/>
      <c r="C34" s="57"/>
      <c r="D34" s="64">
        <v>19139500</v>
      </c>
      <c r="E34" s="64">
        <v>19139500</v>
      </c>
      <c r="F34" s="64">
        <v>19139500</v>
      </c>
      <c r="G34" s="64">
        <v>19139500</v>
      </c>
      <c r="H34" s="127" t="s">
        <v>31</v>
      </c>
      <c r="I34" s="128"/>
      <c r="J34" s="57"/>
      <c r="K34" s="59">
        <v>19139500</v>
      </c>
      <c r="L34" s="59">
        <v>19139500</v>
      </c>
      <c r="M34" s="59">
        <v>19139500</v>
      </c>
      <c r="N34" s="59">
        <v>19139500</v>
      </c>
      <c r="P34" s="2">
        <f t="shared" si="9"/>
        <v>39500</v>
      </c>
      <c r="Q34" s="2">
        <f t="shared" si="9"/>
        <v>39500</v>
      </c>
      <c r="R34" s="2">
        <f t="shared" si="9"/>
        <v>39500</v>
      </c>
      <c r="S34" s="2">
        <f t="shared" si="9"/>
        <v>39500</v>
      </c>
      <c r="T34" s="2">
        <f t="shared" si="10"/>
        <v>39500</v>
      </c>
      <c r="U34" s="2">
        <f t="shared" si="10"/>
        <v>39500</v>
      </c>
      <c r="V34" s="2">
        <f t="shared" si="10"/>
        <v>39500</v>
      </c>
      <c r="W34" s="2">
        <f t="shared" si="10"/>
        <v>39500</v>
      </c>
      <c r="Y34" s="3">
        <f t="shared" si="6"/>
        <v>19139500</v>
      </c>
      <c r="Z34" s="3">
        <f t="shared" si="6"/>
        <v>19139500</v>
      </c>
      <c r="AA34" s="3">
        <f t="shared" si="6"/>
        <v>19139500</v>
      </c>
      <c r="AB34" s="3">
        <f t="shared" si="6"/>
        <v>19139500</v>
      </c>
      <c r="AC34" s="3">
        <f t="shared" si="7"/>
        <v>19139500</v>
      </c>
      <c r="AD34" s="3">
        <f t="shared" si="7"/>
        <v>19139500</v>
      </c>
      <c r="AE34" s="3">
        <f t="shared" si="7"/>
        <v>19139500</v>
      </c>
      <c r="AF34" s="3">
        <f t="shared" si="7"/>
        <v>19139500</v>
      </c>
    </row>
    <row r="35" spans="1:32" ht="30" customHeight="1" thickBot="1">
      <c r="A35" s="127" t="s">
        <v>32</v>
      </c>
      <c r="B35" s="128"/>
      <c r="C35" s="57"/>
      <c r="D35" s="64">
        <v>189747</v>
      </c>
      <c r="E35" s="64">
        <v>189747</v>
      </c>
      <c r="F35" s="64">
        <v>210680</v>
      </c>
      <c r="G35" s="64">
        <v>210680</v>
      </c>
      <c r="H35" s="127" t="s">
        <v>32</v>
      </c>
      <c r="I35" s="128"/>
      <c r="J35" s="57"/>
      <c r="K35" s="59">
        <v>189747</v>
      </c>
      <c r="L35" s="59">
        <v>189747</v>
      </c>
      <c r="M35" s="59">
        <v>189747</v>
      </c>
      <c r="N35" s="59">
        <v>189747</v>
      </c>
      <c r="P35" s="2">
        <f t="shared" si="9"/>
        <v>747</v>
      </c>
      <c r="Q35" s="2">
        <f t="shared" si="9"/>
        <v>747</v>
      </c>
      <c r="R35" s="2">
        <f t="shared" si="9"/>
        <v>680</v>
      </c>
      <c r="S35" s="2">
        <f t="shared" si="9"/>
        <v>680</v>
      </c>
      <c r="T35" s="2">
        <f t="shared" si="10"/>
        <v>747</v>
      </c>
      <c r="U35" s="2">
        <f t="shared" si="10"/>
        <v>747</v>
      </c>
      <c r="V35" s="2">
        <f t="shared" si="10"/>
        <v>747</v>
      </c>
      <c r="W35" s="2">
        <f t="shared" si="10"/>
        <v>747</v>
      </c>
      <c r="Y35" s="3">
        <f t="shared" si="6"/>
        <v>189747</v>
      </c>
      <c r="Z35" s="3">
        <f t="shared" si="6"/>
        <v>189747</v>
      </c>
      <c r="AA35" s="3">
        <f t="shared" si="6"/>
        <v>189747</v>
      </c>
      <c r="AB35" s="3">
        <f t="shared" si="6"/>
        <v>189747</v>
      </c>
      <c r="AC35" s="3">
        <f t="shared" si="7"/>
        <v>189747</v>
      </c>
      <c r="AD35" s="3">
        <f t="shared" si="7"/>
        <v>189747</v>
      </c>
      <c r="AE35" s="3">
        <f t="shared" si="7"/>
        <v>210680</v>
      </c>
      <c r="AF35" s="3">
        <f t="shared" si="7"/>
        <v>210680</v>
      </c>
    </row>
    <row r="36" spans="1:32" ht="30" customHeight="1" thickBot="1">
      <c r="A36" s="127" t="s">
        <v>33</v>
      </c>
      <c r="B36" s="128"/>
      <c r="C36" s="57"/>
      <c r="D36" s="64">
        <v>5285209</v>
      </c>
      <c r="E36" s="64">
        <v>7011059</v>
      </c>
      <c r="F36" s="64">
        <v>9528331</v>
      </c>
      <c r="G36" s="64">
        <v>8706934</v>
      </c>
      <c r="H36" s="127" t="s">
        <v>33</v>
      </c>
      <c r="I36" s="128"/>
      <c r="J36" s="57"/>
      <c r="K36" s="59">
        <v>7543793</v>
      </c>
      <c r="L36" s="59">
        <v>6176838</v>
      </c>
      <c r="M36" s="59">
        <v>7805412</v>
      </c>
      <c r="N36" s="59">
        <v>5307511</v>
      </c>
      <c r="P36" s="2">
        <f t="shared" si="9"/>
        <v>5209</v>
      </c>
      <c r="Q36" s="2">
        <f t="shared" si="9"/>
        <v>1059</v>
      </c>
      <c r="R36" s="2">
        <f t="shared" si="9"/>
        <v>8331</v>
      </c>
      <c r="S36" s="2">
        <f t="shared" si="9"/>
        <v>6934</v>
      </c>
      <c r="T36" s="2">
        <f t="shared" si="10"/>
        <v>3793</v>
      </c>
      <c r="U36" s="2">
        <f t="shared" si="10"/>
        <v>6838</v>
      </c>
      <c r="V36" s="2">
        <f t="shared" si="10"/>
        <v>5412</v>
      </c>
      <c r="W36" s="2">
        <f t="shared" si="10"/>
        <v>7511</v>
      </c>
      <c r="Y36" s="3">
        <f t="shared" si="6"/>
        <v>7543793</v>
      </c>
      <c r="Z36" s="3">
        <f t="shared" si="6"/>
        <v>6176838</v>
      </c>
      <c r="AA36" s="3">
        <f t="shared" si="6"/>
        <v>7805412</v>
      </c>
      <c r="AB36" s="3">
        <f t="shared" si="6"/>
        <v>5307511</v>
      </c>
      <c r="AC36" s="3">
        <f t="shared" si="7"/>
        <v>5285209</v>
      </c>
      <c r="AD36" s="3">
        <f t="shared" si="7"/>
        <v>7011059</v>
      </c>
      <c r="AE36" s="3">
        <f t="shared" si="7"/>
        <v>9528331</v>
      </c>
      <c r="AF36" s="3">
        <f t="shared" si="7"/>
        <v>8706934</v>
      </c>
    </row>
    <row r="37" spans="1:32" ht="30" customHeight="1" thickBot="1">
      <c r="A37" s="137" t="s">
        <v>34</v>
      </c>
      <c r="B37" s="138"/>
      <c r="C37" s="57"/>
      <c r="D37" s="66"/>
      <c r="E37" s="66"/>
      <c r="F37" s="66"/>
      <c r="G37" s="66"/>
      <c r="H37" s="137" t="s">
        <v>34</v>
      </c>
      <c r="I37" s="138"/>
      <c r="J37" s="57"/>
      <c r="K37" s="62"/>
      <c r="L37" s="62"/>
      <c r="M37" s="62"/>
      <c r="N37" s="62"/>
      <c r="P37" s="2" t="e">
        <f t="shared" si="9"/>
        <v>#VALUE!</v>
      </c>
      <c r="Q37" s="2" t="e">
        <f t="shared" si="9"/>
        <v>#VALUE!</v>
      </c>
      <c r="R37" s="2" t="e">
        <f t="shared" si="9"/>
        <v>#VALUE!</v>
      </c>
      <c r="S37" s="2" t="e">
        <f t="shared" si="9"/>
        <v>#VALUE!</v>
      </c>
      <c r="T37" s="2" t="e">
        <f t="shared" si="10"/>
        <v>#VALUE!</v>
      </c>
      <c r="U37" s="2" t="e">
        <f t="shared" si="10"/>
        <v>#VALUE!</v>
      </c>
      <c r="V37" s="2" t="e">
        <f t="shared" si="10"/>
        <v>#VALUE!</v>
      </c>
      <c r="W37" s="2" t="e">
        <f t="shared" si="10"/>
        <v>#VALUE!</v>
      </c>
      <c r="Y37" s="3">
        <f t="shared" si="6"/>
        <v>0</v>
      </c>
      <c r="Z37" s="3">
        <f t="shared" si="6"/>
        <v>0</v>
      </c>
      <c r="AA37" s="3">
        <f t="shared" si="6"/>
        <v>0</v>
      </c>
      <c r="AB37" s="3">
        <f t="shared" si="6"/>
        <v>0</v>
      </c>
      <c r="AC37" s="3">
        <f t="shared" si="7"/>
        <v>0</v>
      </c>
      <c r="AD37" s="3">
        <f t="shared" si="7"/>
        <v>0</v>
      </c>
      <c r="AE37" s="3">
        <f t="shared" si="7"/>
        <v>0</v>
      </c>
      <c r="AF37" s="3">
        <f t="shared" si="7"/>
        <v>0</v>
      </c>
    </row>
    <row r="38" spans="1:32" ht="30" customHeight="1" thickBot="1">
      <c r="A38" s="137" t="s">
        <v>35</v>
      </c>
      <c r="B38" s="138"/>
      <c r="C38" s="57"/>
      <c r="D38" s="63">
        <v>60579566</v>
      </c>
      <c r="E38" s="63">
        <v>61786994</v>
      </c>
      <c r="F38" s="63">
        <v>66149716</v>
      </c>
      <c r="G38" s="63">
        <v>68003295</v>
      </c>
      <c r="H38" s="137" t="s">
        <v>35</v>
      </c>
      <c r="I38" s="138"/>
      <c r="J38" s="57"/>
      <c r="K38" s="58">
        <v>58106824</v>
      </c>
      <c r="L38" s="58">
        <v>56897271</v>
      </c>
      <c r="M38" s="58">
        <v>61013023</v>
      </c>
      <c r="N38" s="58">
        <v>60337116</v>
      </c>
      <c r="P38" s="2">
        <f t="shared" si="9"/>
        <v>79566</v>
      </c>
      <c r="Q38" s="2">
        <f t="shared" si="9"/>
        <v>86994</v>
      </c>
      <c r="R38" s="2">
        <f t="shared" si="9"/>
        <v>49716</v>
      </c>
      <c r="S38" s="2">
        <f t="shared" si="9"/>
        <v>3295</v>
      </c>
      <c r="T38" s="2">
        <f t="shared" si="10"/>
        <v>6824</v>
      </c>
      <c r="U38" s="2">
        <f t="shared" si="10"/>
        <v>97271</v>
      </c>
      <c r="V38" s="2">
        <f t="shared" si="10"/>
        <v>13023</v>
      </c>
      <c r="W38" s="2">
        <f t="shared" si="10"/>
        <v>37116</v>
      </c>
      <c r="Y38" s="3">
        <f t="shared" si="6"/>
        <v>58106824</v>
      </c>
      <c r="Z38" s="3">
        <f t="shared" si="6"/>
        <v>56897271</v>
      </c>
      <c r="AA38" s="3">
        <f t="shared" si="6"/>
        <v>61013023</v>
      </c>
      <c r="AB38" s="3">
        <f t="shared" si="6"/>
        <v>60337116</v>
      </c>
      <c r="AC38" s="3">
        <f t="shared" si="7"/>
        <v>60579566</v>
      </c>
      <c r="AD38" s="3">
        <f t="shared" si="7"/>
        <v>61786994</v>
      </c>
      <c r="AE38" s="3">
        <f t="shared" si="7"/>
        <v>66149716</v>
      </c>
      <c r="AF38" s="3">
        <f t="shared" si="7"/>
        <v>68003295</v>
      </c>
    </row>
    <row r="39" spans="1:32">
      <c r="A39" t="s">
        <v>1719</v>
      </c>
      <c r="B39"/>
      <c r="C39"/>
      <c r="D39"/>
      <c r="E39"/>
      <c r="F39"/>
      <c r="G39"/>
      <c r="H39" t="s">
        <v>1720</v>
      </c>
      <c r="I39"/>
      <c r="J39"/>
      <c r="K39"/>
      <c r="L39"/>
      <c r="M39"/>
      <c r="N39"/>
    </row>
    <row r="40" spans="1:32" ht="48" customHeight="1"/>
    <row r="50" spans="16:23">
      <c r="P50" s="15"/>
      <c r="Q50" s="15"/>
      <c r="R50" s="15"/>
      <c r="S50" s="15"/>
      <c r="T50" s="15"/>
      <c r="U50" s="15"/>
      <c r="V50" s="15"/>
      <c r="W50" s="15"/>
    </row>
    <row r="51" spans="16:23">
      <c r="P51" s="15"/>
      <c r="Q51" s="15"/>
      <c r="R51" s="15"/>
      <c r="S51" s="15"/>
      <c r="T51" s="15"/>
      <c r="U51" s="15"/>
      <c r="V51" s="15"/>
      <c r="W51" s="15"/>
    </row>
    <row r="52" spans="16:23">
      <c r="P52" s="15"/>
      <c r="Q52" s="15"/>
      <c r="R52" s="15"/>
      <c r="S52" s="15"/>
      <c r="T52" s="15"/>
      <c r="U52" s="15"/>
      <c r="V52" s="15"/>
      <c r="W52" s="15"/>
    </row>
    <row r="53" spans="16:23" ht="15" customHeight="1">
      <c r="P53" s="15"/>
      <c r="Q53" s="15"/>
      <c r="R53" s="15"/>
      <c r="S53" s="15"/>
      <c r="T53" s="15"/>
      <c r="U53" s="15"/>
      <c r="V53" s="15"/>
      <c r="W53" s="15"/>
    </row>
  </sheetData>
  <mergeCells count="74">
    <mergeCell ref="A38:B38"/>
    <mergeCell ref="H38:I38"/>
    <mergeCell ref="A35:B35"/>
    <mergeCell ref="H35:I35"/>
    <mergeCell ref="A36:B36"/>
    <mergeCell ref="H36:I36"/>
    <mergeCell ref="A37:B37"/>
    <mergeCell ref="H37:I37"/>
    <mergeCell ref="A32:B32"/>
    <mergeCell ref="H32:I32"/>
    <mergeCell ref="A33:B33"/>
    <mergeCell ref="H33:I33"/>
    <mergeCell ref="A34:B34"/>
    <mergeCell ref="H34:I34"/>
    <mergeCell ref="A29:B29"/>
    <mergeCell ref="H29:I29"/>
    <mergeCell ref="A30:B30"/>
    <mergeCell ref="H30:I30"/>
    <mergeCell ref="A31:B31"/>
    <mergeCell ref="H31:I31"/>
    <mergeCell ref="A26:B26"/>
    <mergeCell ref="H26:I26"/>
    <mergeCell ref="A27:B27"/>
    <mergeCell ref="H27:I27"/>
    <mergeCell ref="A28:B28"/>
    <mergeCell ref="H28:I28"/>
    <mergeCell ref="A23:B23"/>
    <mergeCell ref="H23:I23"/>
    <mergeCell ref="A24:B24"/>
    <mergeCell ref="H24:I24"/>
    <mergeCell ref="A25:B25"/>
    <mergeCell ref="H25:I25"/>
    <mergeCell ref="A20:B20"/>
    <mergeCell ref="H20:I20"/>
    <mergeCell ref="A21:B21"/>
    <mergeCell ref="H21:I21"/>
    <mergeCell ref="A22:B22"/>
    <mergeCell ref="H22:I22"/>
    <mergeCell ref="A17:G17"/>
    <mergeCell ref="H17:N17"/>
    <mergeCell ref="A18:C18"/>
    <mergeCell ref="H18:J18"/>
    <mergeCell ref="A19:B19"/>
    <mergeCell ref="H19:I19"/>
    <mergeCell ref="A14:B14"/>
    <mergeCell ref="H14:I14"/>
    <mergeCell ref="A15:B15"/>
    <mergeCell ref="H15:I15"/>
    <mergeCell ref="A16:B16"/>
    <mergeCell ref="H16:I16"/>
    <mergeCell ref="A11:B11"/>
    <mergeCell ref="H11:I11"/>
    <mergeCell ref="A12:B12"/>
    <mergeCell ref="H12:I12"/>
    <mergeCell ref="A13:B13"/>
    <mergeCell ref="H13:I13"/>
    <mergeCell ref="A8:B8"/>
    <mergeCell ref="H8:I8"/>
    <mergeCell ref="A9:B9"/>
    <mergeCell ref="H9:I9"/>
    <mergeCell ref="A10:B10"/>
    <mergeCell ref="H10:I10"/>
    <mergeCell ref="A5:B5"/>
    <mergeCell ref="H5:I5"/>
    <mergeCell ref="A6:B6"/>
    <mergeCell ref="H6:I6"/>
    <mergeCell ref="A7:B7"/>
    <mergeCell ref="H7:I7"/>
    <mergeCell ref="A1:C2"/>
    <mergeCell ref="H1:J2"/>
    <mergeCell ref="A3:B3"/>
    <mergeCell ref="H3:I3"/>
    <mergeCell ref="A4:B4"/>
    <mergeCell ref="H4:I4"/>
  </mergeCells>
  <pageMargins left="0.7" right="0.7" top="0.75" bottom="0.75" header="0.3" footer="0.3"/>
  <pageSetup orientation="portrait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showGridLines="0" zoomScale="90" zoomScaleNormal="90" zoomScalePageLayoutView="90" workbookViewId="0">
      <pane xSplit="2" ySplit="2" topLeftCell="C24" activePane="bottomRight" state="frozen"/>
      <selection activeCell="K58" sqref="K58"/>
      <selection pane="topRight" activeCell="K58" sqref="K58"/>
      <selection pane="bottomLeft" activeCell="K58" sqref="K58"/>
      <selection pane="bottomRight" activeCell="K58" sqref="K58"/>
    </sheetView>
  </sheetViews>
  <sheetFormatPr defaultColWidth="9.140625" defaultRowHeight="12.75"/>
  <cols>
    <col min="1" max="1" width="1.42578125" style="6" customWidth="1"/>
    <col min="2" max="2" width="31.7109375" style="7" bestFit="1" customWidth="1"/>
    <col min="3" max="3" width="7.5703125" style="5" bestFit="1" customWidth="1"/>
    <col min="4" max="5" width="13" style="9" bestFit="1" customWidth="1"/>
    <col min="6" max="8" width="13" style="5" bestFit="1" customWidth="1"/>
    <col min="9" max="9" width="20" style="5" bestFit="1" customWidth="1"/>
    <col min="10" max="11" width="13" style="5" bestFit="1" customWidth="1"/>
    <col min="12" max="16384" width="9.140625" style="5"/>
  </cols>
  <sheetData>
    <row r="1" spans="1:11">
      <c r="C1" s="8" t="s">
        <v>165</v>
      </c>
      <c r="D1" s="106" t="s">
        <v>1741</v>
      </c>
    </row>
    <row r="2" spans="1:11">
      <c r="A2" s="7"/>
      <c r="B2" s="94" t="s">
        <v>539</v>
      </c>
      <c r="C2" s="102" t="s">
        <v>37</v>
      </c>
      <c r="D2" s="102" t="str">
        <f>'Input yearly PHR'!N18</f>
        <v>Năm 2014</v>
      </c>
      <c r="E2" s="102" t="str">
        <f>'Input yearly PHR'!O18</f>
        <v>Năm 2015</v>
      </c>
      <c r="F2" s="102" t="str">
        <f>'Input yearly PHR'!P18</f>
        <v>Năm 2016</v>
      </c>
      <c r="G2" s="102" t="str">
        <f>'Input yearly PHR'!Q18</f>
        <v>Năm 2017</v>
      </c>
      <c r="H2" s="95"/>
      <c r="I2" s="117" t="s">
        <v>1179</v>
      </c>
      <c r="J2" s="117"/>
      <c r="K2" s="117"/>
    </row>
    <row r="3" spans="1:11">
      <c r="A3" s="7"/>
      <c r="B3" s="69"/>
      <c r="C3" s="70"/>
      <c r="D3" s="70"/>
      <c r="E3" s="70"/>
      <c r="F3" s="70"/>
      <c r="G3" s="70"/>
      <c r="H3" s="70"/>
      <c r="I3" s="118"/>
      <c r="J3" s="119"/>
      <c r="K3" s="120"/>
    </row>
    <row r="4" spans="1:11">
      <c r="A4" s="7"/>
      <c r="B4" s="69" t="s">
        <v>540</v>
      </c>
      <c r="C4" s="70" t="s">
        <v>38</v>
      </c>
      <c r="D4" s="71">
        <f>'Input yearly PHR'!N3</f>
        <v>1604981</v>
      </c>
      <c r="E4" s="71">
        <f>'Input yearly PHR'!O3</f>
        <v>1227284</v>
      </c>
      <c r="F4" s="71">
        <f>'Input yearly PHR'!P3</f>
        <v>1178192</v>
      </c>
      <c r="G4" s="71">
        <f>'Input yearly PHR'!Q3</f>
        <v>1653700</v>
      </c>
      <c r="H4" s="70"/>
      <c r="I4" s="121"/>
      <c r="J4" s="122"/>
      <c r="K4" s="123"/>
    </row>
    <row r="5" spans="1:11">
      <c r="A5" s="7"/>
      <c r="B5" s="69" t="s">
        <v>541</v>
      </c>
      <c r="C5" s="69" t="s">
        <v>38</v>
      </c>
      <c r="D5" s="72">
        <f>'Input yearly PHR'!N5</f>
        <v>275288</v>
      </c>
      <c r="E5" s="72">
        <f>'Input yearly PHR'!O5</f>
        <v>169498</v>
      </c>
      <c r="F5" s="72">
        <f>'Input yearly PHR'!P5</f>
        <v>158059</v>
      </c>
      <c r="G5" s="72">
        <f>'Input yearly PHR'!Q5</f>
        <v>283744</v>
      </c>
      <c r="H5" s="70"/>
      <c r="I5" s="121"/>
      <c r="J5" s="122"/>
      <c r="K5" s="123"/>
    </row>
    <row r="6" spans="1:11">
      <c r="A6" s="7"/>
      <c r="B6" s="69" t="s">
        <v>542</v>
      </c>
      <c r="C6" s="69" t="s">
        <v>38</v>
      </c>
      <c r="D6" s="72">
        <f>'Input yearly PHR'!N15</f>
        <v>263847</v>
      </c>
      <c r="E6" s="72">
        <f>'Input yearly PHR'!O15</f>
        <v>211690</v>
      </c>
      <c r="F6" s="72">
        <f>'Input yearly PHR'!P15</f>
        <v>220051</v>
      </c>
      <c r="G6" s="72">
        <f>'Input yearly PHR'!Q15</f>
        <v>325496</v>
      </c>
      <c r="H6" s="70"/>
      <c r="I6" s="121"/>
      <c r="J6" s="122"/>
      <c r="K6" s="123"/>
    </row>
    <row r="7" spans="1:11">
      <c r="A7" s="7"/>
      <c r="B7" s="69" t="s">
        <v>543</v>
      </c>
      <c r="C7" s="69" t="s">
        <v>38</v>
      </c>
      <c r="D7" s="72">
        <f>'Input yearly PHR'!N33</f>
        <v>2253082</v>
      </c>
      <c r="E7" s="72">
        <f>'Input yearly PHR'!O33</f>
        <v>2193199</v>
      </c>
      <c r="F7" s="72">
        <f>'Input yearly PHR'!P33</f>
        <v>2295621</v>
      </c>
      <c r="G7" s="72">
        <f>'Input yearly PHR'!Q33</f>
        <v>2411144</v>
      </c>
      <c r="H7" s="70"/>
      <c r="I7" s="121"/>
      <c r="J7" s="122"/>
      <c r="K7" s="123"/>
    </row>
    <row r="8" spans="1:11">
      <c r="A8" s="7"/>
      <c r="B8" s="69" t="s">
        <v>544</v>
      </c>
      <c r="C8" s="70" t="s">
        <v>38</v>
      </c>
      <c r="D8" s="71">
        <f>'Input yearly PHR'!N29</f>
        <v>3428830</v>
      </c>
      <c r="E8" s="71">
        <f>'Input yearly PHR'!O29</f>
        <v>3300372</v>
      </c>
      <c r="F8" s="71">
        <f>'Input yearly PHR'!P29</f>
        <v>3860359</v>
      </c>
      <c r="G8" s="71">
        <f>'Input yearly PHR'!Q29</f>
        <v>4295023</v>
      </c>
      <c r="H8" s="70"/>
      <c r="I8" s="121"/>
      <c r="J8" s="122"/>
      <c r="K8" s="123"/>
    </row>
    <row r="9" spans="1:11">
      <c r="A9" s="7"/>
      <c r="B9" s="69" t="s">
        <v>545</v>
      </c>
      <c r="C9" s="70" t="s">
        <v>39</v>
      </c>
      <c r="D9" s="71">
        <f>'Input yearly PHR'!N34*1000000/10000</f>
        <v>81300000</v>
      </c>
      <c r="E9" s="71">
        <f>'Input yearly PHR'!O34*1000000/10000</f>
        <v>81300000</v>
      </c>
      <c r="F9" s="71">
        <f>'Input yearly PHR'!P34*1000000/10000</f>
        <v>81300000</v>
      </c>
      <c r="G9" s="71">
        <f>'Input yearly PHR'!Q34*1000000/10000</f>
        <v>81300000</v>
      </c>
      <c r="H9" s="70"/>
      <c r="I9" s="121"/>
      <c r="J9" s="122"/>
      <c r="K9" s="123"/>
    </row>
    <row r="10" spans="1:11">
      <c r="A10" s="7"/>
      <c r="B10" s="69"/>
      <c r="C10" s="70"/>
      <c r="D10" s="71"/>
      <c r="E10" s="71"/>
      <c r="F10" s="71"/>
      <c r="G10" s="71"/>
      <c r="H10" s="70"/>
      <c r="I10" s="121"/>
      <c r="J10" s="122"/>
      <c r="K10" s="123"/>
    </row>
    <row r="11" spans="1:11">
      <c r="A11" s="7"/>
      <c r="B11" s="69" t="s">
        <v>546</v>
      </c>
      <c r="C11" s="69" t="s">
        <v>36</v>
      </c>
      <c r="D11" s="73">
        <f>D5/D4</f>
        <v>0.17152103358232901</v>
      </c>
      <c r="E11" s="73">
        <f>E5/E4</f>
        <v>0.13810821293197012</v>
      </c>
      <c r="F11" s="73">
        <f>F5/F4</f>
        <v>0.13415385607778699</v>
      </c>
      <c r="G11" s="73">
        <f>G5/G4</f>
        <v>0.17158130253371229</v>
      </c>
      <c r="H11" s="70"/>
      <c r="I11" s="121"/>
      <c r="J11" s="122"/>
      <c r="K11" s="123"/>
    </row>
    <row r="12" spans="1:11">
      <c r="A12" s="7"/>
      <c r="B12" s="69" t="s">
        <v>569</v>
      </c>
      <c r="C12" s="70" t="s">
        <v>36</v>
      </c>
      <c r="D12" s="74">
        <f>D6/D4</f>
        <v>0.16439260028623393</v>
      </c>
      <c r="E12" s="73">
        <f>E6/E4</f>
        <v>0.17248656382711744</v>
      </c>
      <c r="F12" s="73">
        <f>F6/F4</f>
        <v>0.18677006803644908</v>
      </c>
      <c r="G12" s="73">
        <f>G6/G4</f>
        <v>0.19682892906815022</v>
      </c>
      <c r="H12" s="70"/>
      <c r="I12" s="121"/>
      <c r="J12" s="122"/>
      <c r="K12" s="123"/>
    </row>
    <row r="13" spans="1:11">
      <c r="A13" s="7"/>
      <c r="B13" s="69" t="s">
        <v>41</v>
      </c>
      <c r="C13" s="70" t="s">
        <v>40</v>
      </c>
      <c r="D13" s="71">
        <f>D6*1000000/D9</f>
        <v>3245.3505535055351</v>
      </c>
      <c r="E13" s="72">
        <f>E6*1000000/E9</f>
        <v>2603.8130381303813</v>
      </c>
      <c r="F13" s="72">
        <f>F6*1000000/F9</f>
        <v>2706.6543665436652</v>
      </c>
      <c r="G13" s="72">
        <f>G6*1000000/G9</f>
        <v>4003.6408364083641</v>
      </c>
      <c r="H13" s="70"/>
      <c r="I13" s="121"/>
      <c r="J13" s="122"/>
      <c r="K13" s="123"/>
    </row>
    <row r="14" spans="1:11">
      <c r="A14" s="7"/>
      <c r="B14" s="69" t="s">
        <v>547</v>
      </c>
      <c r="C14" s="70"/>
      <c r="D14" s="71">
        <f>D7*1000000/D9</f>
        <v>27713.18573185732</v>
      </c>
      <c r="E14" s="72">
        <f>E7*1000000/E9</f>
        <v>26976.617466174663</v>
      </c>
      <c r="F14" s="72">
        <f>F7*1000000/F9</f>
        <v>28236.420664206642</v>
      </c>
      <c r="G14" s="72">
        <f>G7*1000000/G9</f>
        <v>29657.367773677735</v>
      </c>
      <c r="H14" s="70"/>
      <c r="I14" s="121"/>
      <c r="J14" s="122"/>
      <c r="K14" s="123"/>
    </row>
    <row r="15" spans="1:11">
      <c r="A15" s="7"/>
      <c r="B15" s="75" t="s">
        <v>548</v>
      </c>
      <c r="C15" s="70"/>
      <c r="D15" s="71"/>
      <c r="E15" s="72"/>
      <c r="F15" s="72"/>
      <c r="G15" s="72"/>
      <c r="H15" s="70"/>
      <c r="I15" s="121"/>
      <c r="J15" s="122"/>
      <c r="K15" s="123"/>
    </row>
    <row r="16" spans="1:11">
      <c r="A16" s="7"/>
      <c r="B16" s="69" t="s">
        <v>540</v>
      </c>
      <c r="C16" s="76" t="s">
        <v>36</v>
      </c>
      <c r="D16" s="77"/>
      <c r="E16" s="78">
        <f>(E4-D4)/ABS(D4)</f>
        <v>-0.23532801945942039</v>
      </c>
      <c r="F16" s="78">
        <f>(F4-E4)/ABS(E4)</f>
        <v>-4.0000521476691621E-2</v>
      </c>
      <c r="G16" s="78">
        <f>(G4-F4)/ABS(F4)</f>
        <v>0.40359126526067057</v>
      </c>
      <c r="H16" s="70"/>
      <c r="I16" s="121"/>
      <c r="J16" s="122"/>
      <c r="K16" s="123"/>
    </row>
    <row r="17" spans="1:12">
      <c r="A17" s="7"/>
      <c r="B17" s="69" t="s">
        <v>542</v>
      </c>
      <c r="C17" s="79" t="s">
        <v>36</v>
      </c>
      <c r="D17" s="69"/>
      <c r="E17" s="78">
        <f>(E6-D6)/ABS(D6)</f>
        <v>-0.1976789578808931</v>
      </c>
      <c r="F17" s="78">
        <f>(F6-E6)/ABS(E6)</f>
        <v>3.9496433464027585E-2</v>
      </c>
      <c r="G17" s="78">
        <f>(G6-F6)/ABS(F6)</f>
        <v>0.47918437089583776</v>
      </c>
      <c r="H17" s="70"/>
      <c r="I17" s="121"/>
      <c r="J17" s="122"/>
      <c r="K17" s="123"/>
    </row>
    <row r="18" spans="1:12">
      <c r="A18" s="7"/>
      <c r="B18" s="69" t="s">
        <v>41</v>
      </c>
      <c r="C18" s="76" t="s">
        <v>36</v>
      </c>
      <c r="D18" s="77"/>
      <c r="E18" s="78">
        <f>(E13-D13)/ABS(D13)</f>
        <v>-0.1976789578808931</v>
      </c>
      <c r="F18" s="78">
        <f>(F13-E13)/ABS(E13)</f>
        <v>3.9496433464027508E-2</v>
      </c>
      <c r="G18" s="78">
        <f>(G13-F13)/ABS(F13)</f>
        <v>0.47918437089583787</v>
      </c>
      <c r="H18" s="70"/>
      <c r="I18" s="121"/>
      <c r="J18" s="122"/>
      <c r="K18" s="123"/>
    </row>
    <row r="19" spans="1:12">
      <c r="A19" s="7"/>
      <c r="B19" s="80" t="s">
        <v>549</v>
      </c>
      <c r="C19" s="79"/>
      <c r="D19" s="69"/>
      <c r="E19" s="74"/>
      <c r="F19" s="74"/>
      <c r="G19" s="74"/>
      <c r="H19" s="70"/>
      <c r="I19" s="124"/>
      <c r="J19" s="125"/>
      <c r="K19" s="126"/>
    </row>
    <row r="20" spans="1:12">
      <c r="A20" s="7"/>
      <c r="B20" s="69" t="s">
        <v>42</v>
      </c>
      <c r="C20" s="81" t="s">
        <v>36</v>
      </c>
      <c r="D20" s="70"/>
      <c r="E20" s="74">
        <f>E6/AVERAGE(D7:E7)</f>
        <v>9.5221152239365892E-2</v>
      </c>
      <c r="F20" s="74">
        <f>F6/AVERAGE(E7:F7)</f>
        <v>9.804402938856982E-2</v>
      </c>
      <c r="G20" s="74">
        <f>G6/AVERAGE(F7:G7)</f>
        <v>0.13830985825721062</v>
      </c>
      <c r="H20" s="70"/>
      <c r="I20" s="117" t="s">
        <v>1180</v>
      </c>
      <c r="J20" s="117"/>
      <c r="K20" s="117"/>
    </row>
    <row r="21" spans="1:12">
      <c r="A21" s="7"/>
      <c r="B21" s="69" t="s">
        <v>43</v>
      </c>
      <c r="C21" s="81" t="s">
        <v>36</v>
      </c>
      <c r="D21" s="70"/>
      <c r="E21" s="74">
        <f>E6/AVERAGE(D8:E8)</f>
        <v>6.2916821340777113E-2</v>
      </c>
      <c r="F21" s="74">
        <f>F6/AVERAGE(E8:F8)</f>
        <v>6.1460484970040072E-2</v>
      </c>
      <c r="G21" s="74">
        <f>G6/AVERAGE(F8:G8)</f>
        <v>7.9823606055485816E-2</v>
      </c>
      <c r="H21" s="70"/>
      <c r="I21" s="82" t="s">
        <v>1181</v>
      </c>
      <c r="J21" s="82">
        <v>2018</v>
      </c>
      <c r="K21" s="82" t="s">
        <v>1183</v>
      </c>
    </row>
    <row r="22" spans="1:12">
      <c r="A22" s="7"/>
      <c r="B22" s="75" t="s">
        <v>550</v>
      </c>
      <c r="C22" s="81"/>
      <c r="D22" s="70"/>
      <c r="E22" s="74"/>
      <c r="F22" s="74"/>
      <c r="G22" s="74"/>
      <c r="H22" s="70"/>
      <c r="I22" s="70" t="s">
        <v>1182</v>
      </c>
      <c r="J22" s="97">
        <v>1605410</v>
      </c>
      <c r="K22" s="83">
        <f>(K30+J30)/J22</f>
        <v>0.33190337670750775</v>
      </c>
    </row>
    <row r="23" spans="1:12">
      <c r="A23" s="7"/>
      <c r="B23" s="69" t="s">
        <v>551</v>
      </c>
      <c r="C23" s="81" t="s">
        <v>36</v>
      </c>
      <c r="D23" s="74">
        <f>1-D7/D8</f>
        <v>0.3429006395767652</v>
      </c>
      <c r="E23" s="74">
        <f>1-E7/E8</f>
        <v>0.33546915317424819</v>
      </c>
      <c r="F23" s="74">
        <f>1-F7/F8</f>
        <v>0.40533484061974545</v>
      </c>
      <c r="G23" s="74">
        <f>1-G7/G8</f>
        <v>0.43861907142290046</v>
      </c>
      <c r="H23" s="70"/>
      <c r="I23" s="70" t="s">
        <v>1184</v>
      </c>
      <c r="J23" s="97">
        <f>J24-J24*20%</f>
        <v>320432</v>
      </c>
      <c r="K23" s="83">
        <f>(K32+J32)/J23</f>
        <v>0.66808246367404001</v>
      </c>
    </row>
    <row r="24" spans="1:12">
      <c r="A24" s="7"/>
      <c r="B24" s="69" t="s">
        <v>552</v>
      </c>
      <c r="C24" s="81" t="s">
        <v>36</v>
      </c>
      <c r="D24" s="74">
        <f>D8/D7-1</f>
        <v>0.52183986202011279</v>
      </c>
      <c r="E24" s="74">
        <f>E8/E7-1</f>
        <v>0.50482103995123095</v>
      </c>
      <c r="F24" s="74">
        <f>F8/F7-1</f>
        <v>0.68161861213153219</v>
      </c>
      <c r="G24" s="74">
        <f>G8/G7-1</f>
        <v>0.78132164648814006</v>
      </c>
      <c r="H24" s="70"/>
      <c r="I24" s="70" t="s">
        <v>1367</v>
      </c>
      <c r="J24" s="71">
        <v>400540</v>
      </c>
      <c r="K24" s="70"/>
    </row>
    <row r="25" spans="1:12">
      <c r="A25" s="7"/>
      <c r="B25" s="69" t="s">
        <v>553</v>
      </c>
      <c r="C25" s="81" t="s">
        <v>40</v>
      </c>
      <c r="D25" s="84">
        <f>'Input yearly PHR'!N19/'Input yearly PHR'!N31</f>
        <v>1.4594918061861093</v>
      </c>
      <c r="E25" s="84">
        <f>'Input yearly PHR'!O19/'Input yearly PHR'!O31</f>
        <v>1.1434437177952561</v>
      </c>
      <c r="F25" s="84">
        <f>'Input yearly PHR'!P19/'Input yearly PHR'!P31</f>
        <v>1.1755458455091801</v>
      </c>
      <c r="G25" s="84">
        <f>'Input yearly PHR'!Q19/'Input yearly PHR'!Q31</f>
        <v>0.98866549469412646</v>
      </c>
      <c r="H25" s="70"/>
      <c r="I25" s="70" t="s">
        <v>1721</v>
      </c>
      <c r="J25" s="85">
        <v>0.2</v>
      </c>
      <c r="K25" s="70"/>
    </row>
    <row r="26" spans="1:12">
      <c r="A26" s="7"/>
      <c r="B26" s="69" t="s">
        <v>554</v>
      </c>
      <c r="C26" s="81" t="s">
        <v>40</v>
      </c>
      <c r="D26" s="84">
        <f>('Input yearly PHR'!N19-'Input yearly PHR'!N23)/'Input yearly PHR'!N31</f>
        <v>1.1999500516976993</v>
      </c>
      <c r="E26" s="84">
        <f>('Input yearly PHR'!O19-'Input yearly PHR'!O23)/'Input yearly PHR'!O31</f>
        <v>0.95298300051887208</v>
      </c>
      <c r="F26" s="84">
        <f>('Input yearly PHR'!P19-'Input yearly PHR'!P23)/'Input yearly PHR'!P31</f>
        <v>1.0010180451956932</v>
      </c>
      <c r="G26" s="84">
        <f>('Input yearly PHR'!Q19-'Input yearly PHR'!Q23)/'Input yearly PHR'!Q31</f>
        <v>0.74586484421172294</v>
      </c>
      <c r="H26" s="70"/>
      <c r="I26" s="70"/>
      <c r="J26" s="70"/>
      <c r="K26" s="70"/>
    </row>
    <row r="27" spans="1:12">
      <c r="A27" s="7"/>
      <c r="B27" s="69"/>
      <c r="C27" s="81"/>
      <c r="D27" s="70"/>
      <c r="E27" s="70"/>
      <c r="F27" s="70"/>
      <c r="G27" s="70"/>
      <c r="H27" s="70"/>
      <c r="I27" s="70"/>
      <c r="J27" s="70"/>
      <c r="K27" s="70"/>
    </row>
    <row r="28" spans="1:12">
      <c r="A28" s="7"/>
      <c r="B28" s="96" t="s">
        <v>567</v>
      </c>
      <c r="C28" s="96" t="s">
        <v>37</v>
      </c>
      <c r="D28" s="96" t="str">
        <f>'Input quaterly PHR'!Y1</f>
        <v>Quý 3/2016</v>
      </c>
      <c r="E28" s="96" t="str">
        <f>'Input quaterly PHR'!Z1</f>
        <v>Quý 4/2016</v>
      </c>
      <c r="F28" s="96" t="str">
        <f>'Input quaterly PHR'!AA1</f>
        <v>Quý 1/2017</v>
      </c>
      <c r="G28" s="96" t="str">
        <f>'Input quaterly PHR'!AB1</f>
        <v>Quý 2/2017</v>
      </c>
      <c r="H28" s="96" t="str">
        <f>'Input quaterly PHR'!AC1</f>
        <v>Quý 3/2017</v>
      </c>
      <c r="I28" s="96" t="str">
        <f>'Input quaterly PHR'!AD1</f>
        <v>Quý 4/2017</v>
      </c>
      <c r="J28" s="96" t="str">
        <f>'Input quaterly PHR'!AE1</f>
        <v>Quý 1/2018</v>
      </c>
      <c r="K28" s="96" t="str">
        <f>'Input quaterly PHR'!AF1</f>
        <v>Quý 2/2018</v>
      </c>
    </row>
    <row r="29" spans="1:12">
      <c r="A29" s="7"/>
      <c r="B29" s="69"/>
      <c r="C29" s="70"/>
      <c r="D29" s="70"/>
      <c r="E29" s="70"/>
      <c r="F29" s="70"/>
      <c r="G29" s="70"/>
      <c r="H29" s="70"/>
      <c r="I29" s="70"/>
      <c r="J29" s="70"/>
      <c r="K29" s="70"/>
    </row>
    <row r="30" spans="1:12">
      <c r="A30" s="7"/>
      <c r="B30" s="69" t="s">
        <v>540</v>
      </c>
      <c r="C30" s="70" t="s">
        <v>38</v>
      </c>
      <c r="D30" s="86">
        <f>'Input quaterly PHR'!Y3</f>
        <v>355568</v>
      </c>
      <c r="E30" s="86">
        <f>'Input quaterly PHR'!Z3</f>
        <v>407859</v>
      </c>
      <c r="F30" s="86">
        <f>'Input quaterly PHR'!AA3</f>
        <v>412309</v>
      </c>
      <c r="G30" s="86">
        <f>'Input quaterly PHR'!AB3</f>
        <v>245388</v>
      </c>
      <c r="H30" s="86">
        <f>'Input quaterly PHR'!AC3</f>
        <v>462926</v>
      </c>
      <c r="I30" s="86">
        <f>'Input quaterly PHR'!AD3</f>
        <v>533077</v>
      </c>
      <c r="J30" s="86">
        <f>'Input quaterly PHR'!AE3</f>
        <v>268048</v>
      </c>
      <c r="K30" s="86">
        <f>'Input quaterly PHR'!AF3</f>
        <v>264793</v>
      </c>
    </row>
    <row r="31" spans="1:12">
      <c r="A31" s="7"/>
      <c r="B31" s="69" t="s">
        <v>541</v>
      </c>
      <c r="C31" s="70" t="s">
        <v>38</v>
      </c>
      <c r="D31" s="86">
        <f>'Input quaterly PHR'!Y5</f>
        <v>25739</v>
      </c>
      <c r="E31" s="86">
        <f>'Input quaterly PHR'!Z5</f>
        <v>54147</v>
      </c>
      <c r="F31" s="86">
        <f>'Input quaterly PHR'!AA5</f>
        <v>56651</v>
      </c>
      <c r="G31" s="86">
        <f>'Input quaterly PHR'!AB5</f>
        <v>68657</v>
      </c>
      <c r="H31" s="86">
        <f>'Input quaterly PHR'!AC5</f>
        <v>27232</v>
      </c>
      <c r="I31" s="86">
        <f>'Input quaterly PHR'!AD5</f>
        <v>127913</v>
      </c>
      <c r="J31" s="86">
        <f>'Input quaterly PHR'!AE5</f>
        <v>47278</v>
      </c>
      <c r="K31" s="86">
        <f>'Input quaterly PHR'!AF5</f>
        <v>53663</v>
      </c>
    </row>
    <row r="32" spans="1:12">
      <c r="A32" s="7"/>
      <c r="B32" s="69" t="s">
        <v>542</v>
      </c>
      <c r="C32" s="69" t="s">
        <v>38</v>
      </c>
      <c r="D32" s="87">
        <f>'Input quaterly PHR'!Y15</f>
        <v>64036</v>
      </c>
      <c r="E32" s="87">
        <f>'Input quaterly PHR'!Z15</f>
        <v>85456</v>
      </c>
      <c r="F32" s="87">
        <f>'Input quaterly PHR'!AA15</f>
        <v>65868</v>
      </c>
      <c r="G32" s="87">
        <f>'Input quaterly PHR'!AB15</f>
        <v>74689</v>
      </c>
      <c r="H32" s="87">
        <f>'Input quaterly PHR'!AC15</f>
        <v>107691</v>
      </c>
      <c r="I32" s="87">
        <f>'Input quaterly PHR'!AD15</f>
        <v>80407</v>
      </c>
      <c r="J32" s="87">
        <f>'Input quaterly PHR'!AE15</f>
        <v>92398</v>
      </c>
      <c r="K32" s="87">
        <f>'Input quaterly PHR'!AF15</f>
        <v>121677</v>
      </c>
      <c r="L32" s="10"/>
    </row>
    <row r="33" spans="1:12">
      <c r="A33" s="7"/>
      <c r="B33" s="69" t="s">
        <v>543</v>
      </c>
      <c r="C33" s="70" t="s">
        <v>38</v>
      </c>
      <c r="D33" s="86">
        <f>'Input quaterly PHR'!Y33</f>
        <v>2255991</v>
      </c>
      <c r="E33" s="86">
        <f>'Input quaterly PHR'!Z33</f>
        <v>2301517</v>
      </c>
      <c r="F33" s="86">
        <f>'Input quaterly PHR'!AA33</f>
        <v>2435926</v>
      </c>
      <c r="G33" s="86">
        <f>'Input quaterly PHR'!AB33</f>
        <v>2284063</v>
      </c>
      <c r="H33" s="86">
        <f>'Input quaterly PHR'!AC33</f>
        <v>2385677</v>
      </c>
      <c r="I33" s="86">
        <f>'Input quaterly PHR'!AD33</f>
        <v>2408859</v>
      </c>
      <c r="J33" s="86">
        <f>'Input quaterly PHR'!AE33</f>
        <v>2512199</v>
      </c>
      <c r="K33" s="86">
        <f>'Input quaterly PHR'!AF33</f>
        <v>2537762</v>
      </c>
    </row>
    <row r="34" spans="1:12">
      <c r="A34" s="7"/>
      <c r="B34" s="69" t="s">
        <v>544</v>
      </c>
      <c r="C34" s="70" t="s">
        <v>38</v>
      </c>
      <c r="D34" s="86">
        <f>'Input quaterly PHR'!Y38</f>
        <v>3588674</v>
      </c>
      <c r="E34" s="86">
        <f>'Input quaterly PHR'!Z38</f>
        <v>3854131</v>
      </c>
      <c r="F34" s="86">
        <f>'Input quaterly PHR'!AA38</f>
        <v>4060702</v>
      </c>
      <c r="G34" s="86">
        <f>'Input quaterly PHR'!AB38</f>
        <v>4238801</v>
      </c>
      <c r="H34" s="86">
        <f>'Input quaterly PHR'!AC38</f>
        <v>4225630</v>
      </c>
      <c r="I34" s="86">
        <f>'Input quaterly PHR'!AD38</f>
        <v>4293296</v>
      </c>
      <c r="J34" s="86">
        <f>'Input quaterly PHR'!AE38</f>
        <v>4218795</v>
      </c>
      <c r="K34" s="86">
        <f>'Input quaterly PHR'!AF38</f>
        <v>4461949</v>
      </c>
    </row>
    <row r="35" spans="1:12">
      <c r="A35" s="7"/>
      <c r="B35" s="69" t="s">
        <v>545</v>
      </c>
      <c r="C35" s="70" t="s">
        <v>39</v>
      </c>
      <c r="D35" s="86">
        <f>'Input quaterly PHR'!Y34*1000000/10000</f>
        <v>81300000</v>
      </c>
      <c r="E35" s="86">
        <f>'Input quaterly PHR'!Z34*1000000/10000</f>
        <v>81300000</v>
      </c>
      <c r="F35" s="86">
        <f>'Input quaterly PHR'!AA34*1000000/10000</f>
        <v>81300000</v>
      </c>
      <c r="G35" s="86">
        <f>'Input quaterly PHR'!AB34*1000000/10000</f>
        <v>81300000</v>
      </c>
      <c r="H35" s="86">
        <f>'Input quaterly PHR'!AC34*1000000/10000</f>
        <v>81300000</v>
      </c>
      <c r="I35" s="86">
        <f>'Input quaterly PHR'!AD34*1000000/10000</f>
        <v>81300000</v>
      </c>
      <c r="J35" s="86">
        <f>'Input quaterly PHR'!AE34*1000000/10000</f>
        <v>81300000</v>
      </c>
      <c r="K35" s="86">
        <f>'Input quaterly PHR'!AF34*1000000/10000</f>
        <v>81300000</v>
      </c>
    </row>
    <row r="36" spans="1:12">
      <c r="A36" s="7"/>
      <c r="B36" s="69"/>
      <c r="C36" s="70"/>
      <c r="D36" s="86"/>
      <c r="E36" s="86"/>
      <c r="F36" s="86"/>
      <c r="G36" s="86"/>
      <c r="H36" s="86"/>
      <c r="I36" s="86"/>
      <c r="J36" s="86"/>
      <c r="K36" s="86"/>
    </row>
    <row r="37" spans="1:12">
      <c r="A37" s="7"/>
      <c r="B37" s="69" t="s">
        <v>546</v>
      </c>
      <c r="C37" s="70" t="s">
        <v>36</v>
      </c>
      <c r="D37" s="88">
        <f>D31/D30</f>
        <v>7.2388403905863291E-2</v>
      </c>
      <c r="E37" s="88">
        <f t="shared" ref="E37:J37" si="0">E31/E30</f>
        <v>0.13275911528248732</v>
      </c>
      <c r="F37" s="88">
        <f t="shared" si="0"/>
        <v>0.13739937765122759</v>
      </c>
      <c r="G37" s="88">
        <f t="shared" si="0"/>
        <v>0.27978955776158576</v>
      </c>
      <c r="H37" s="88">
        <f t="shared" si="0"/>
        <v>5.8825816653201593E-2</v>
      </c>
      <c r="I37" s="88">
        <f t="shared" si="0"/>
        <v>0.23995220202709927</v>
      </c>
      <c r="J37" s="88">
        <f t="shared" si="0"/>
        <v>0.17637885751805646</v>
      </c>
      <c r="K37" s="88">
        <f>K31/K30</f>
        <v>0.20266019116819553</v>
      </c>
      <c r="L37" s="11"/>
    </row>
    <row r="38" spans="1:12">
      <c r="A38" s="7"/>
      <c r="B38" s="69" t="s">
        <v>570</v>
      </c>
      <c r="C38" s="70" t="s">
        <v>36</v>
      </c>
      <c r="D38" s="88">
        <f>D32/D30</f>
        <v>0.18009494667686632</v>
      </c>
      <c r="E38" s="88">
        <f t="shared" ref="E38:K38" si="1">E32/E30</f>
        <v>0.20952338921048697</v>
      </c>
      <c r="F38" s="88">
        <f t="shared" si="1"/>
        <v>0.15975397092956981</v>
      </c>
      <c r="G38" s="88">
        <f t="shared" si="1"/>
        <v>0.30437103688851941</v>
      </c>
      <c r="H38" s="88">
        <f t="shared" si="1"/>
        <v>0.23263113326968024</v>
      </c>
      <c r="I38" s="88">
        <f t="shared" si="1"/>
        <v>0.15083562037004036</v>
      </c>
      <c r="J38" s="88">
        <f t="shared" si="1"/>
        <v>0.34470691816391091</v>
      </c>
      <c r="K38" s="88">
        <f t="shared" si="1"/>
        <v>0.45951743437326514</v>
      </c>
      <c r="L38" s="11"/>
    </row>
    <row r="39" spans="1:12">
      <c r="A39" s="7"/>
      <c r="B39" s="69" t="s">
        <v>41</v>
      </c>
      <c r="C39" s="70" t="s">
        <v>40</v>
      </c>
      <c r="D39" s="71">
        <f>D32*1000000/D35</f>
        <v>787.65067650676508</v>
      </c>
      <c r="E39" s="71">
        <f t="shared" ref="E39:K39" si="2">E32*1000000/E35</f>
        <v>1051.119311193112</v>
      </c>
      <c r="F39" s="71">
        <f t="shared" si="2"/>
        <v>810.18450184501842</v>
      </c>
      <c r="G39" s="71">
        <f t="shared" si="2"/>
        <v>918.68388683886837</v>
      </c>
      <c r="H39" s="71">
        <f t="shared" si="2"/>
        <v>1324.6125461254612</v>
      </c>
      <c r="I39" s="71">
        <f t="shared" si="2"/>
        <v>989.01599015990155</v>
      </c>
      <c r="J39" s="71">
        <f t="shared" si="2"/>
        <v>1136.5067650676506</v>
      </c>
      <c r="K39" s="71">
        <f t="shared" si="2"/>
        <v>1496.6420664206642</v>
      </c>
    </row>
    <row r="40" spans="1:12">
      <c r="A40" s="7"/>
      <c r="B40" s="69" t="s">
        <v>547</v>
      </c>
      <c r="C40" s="70"/>
      <c r="D40" s="71">
        <f>D33*1000000/D35</f>
        <v>27748.966789667898</v>
      </c>
      <c r="E40" s="71">
        <f t="shared" ref="E40:K40" si="3">E33*1000000/E35</f>
        <v>28308.942189421894</v>
      </c>
      <c r="F40" s="71">
        <f t="shared" si="3"/>
        <v>29962.189421894218</v>
      </c>
      <c r="G40" s="71">
        <f t="shared" si="3"/>
        <v>28094.255842558425</v>
      </c>
      <c r="H40" s="71">
        <f t="shared" si="3"/>
        <v>29344.120541205411</v>
      </c>
      <c r="I40" s="71">
        <f t="shared" si="3"/>
        <v>29629.261992619926</v>
      </c>
      <c r="J40" s="71">
        <f t="shared" si="3"/>
        <v>30900.356703567035</v>
      </c>
      <c r="K40" s="71">
        <f t="shared" si="3"/>
        <v>31214.78474784748</v>
      </c>
    </row>
    <row r="41" spans="1:12">
      <c r="A41" s="7"/>
      <c r="B41" s="80" t="s">
        <v>560</v>
      </c>
      <c r="C41" s="69"/>
      <c r="D41" s="69"/>
      <c r="E41" s="69"/>
      <c r="F41" s="69"/>
      <c r="G41" s="69"/>
      <c r="H41" s="69"/>
      <c r="I41" s="69"/>
      <c r="J41" s="69"/>
      <c r="K41" s="69"/>
      <c r="L41" s="12"/>
    </row>
    <row r="42" spans="1:12">
      <c r="A42" s="7"/>
      <c r="B42" s="69" t="s">
        <v>562</v>
      </c>
      <c r="C42" s="76" t="s">
        <v>36</v>
      </c>
      <c r="D42" s="77"/>
      <c r="E42" s="89"/>
      <c r="F42" s="89"/>
      <c r="G42" s="89"/>
      <c r="H42" s="78">
        <f>(H30-D30)/ABS(D30)</f>
        <v>0.30193380731674391</v>
      </c>
      <c r="I42" s="78">
        <f>(I30-E30)/ABS(E30)</f>
        <v>0.30701296281312906</v>
      </c>
      <c r="J42" s="78">
        <f>(J30-F30)/ABS(F30)</f>
        <v>-0.34988564401941263</v>
      </c>
      <c r="K42" s="78">
        <f>(K30-G30)/ABS(G30)</f>
        <v>7.9078846561364047E-2</v>
      </c>
      <c r="L42" s="12"/>
    </row>
    <row r="43" spans="1:12">
      <c r="A43" s="7"/>
      <c r="B43" s="69" t="s">
        <v>563</v>
      </c>
      <c r="C43" s="79" t="s">
        <v>36</v>
      </c>
      <c r="D43" s="69"/>
      <c r="E43" s="73">
        <f>E30/D30-1</f>
        <v>0.14706329028484011</v>
      </c>
      <c r="F43" s="73">
        <f t="shared" ref="F43:K43" si="4">F30/E30-1</f>
        <v>1.0910633331617126E-2</v>
      </c>
      <c r="G43" s="73">
        <f t="shared" si="4"/>
        <v>-0.40484442493372685</v>
      </c>
      <c r="H43" s="73">
        <f t="shared" si="4"/>
        <v>0.88650626762514873</v>
      </c>
      <c r="I43" s="73">
        <f>I30/H30-1</f>
        <v>0.15153825881458372</v>
      </c>
      <c r="J43" s="73">
        <f t="shared" si="4"/>
        <v>-0.49716832652693699</v>
      </c>
      <c r="K43" s="73">
        <f t="shared" si="4"/>
        <v>-1.214334746015644E-2</v>
      </c>
      <c r="L43" s="12"/>
    </row>
    <row r="44" spans="1:12" s="8" customFormat="1">
      <c r="A44" s="13"/>
      <c r="B44" s="69" t="s">
        <v>561</v>
      </c>
      <c r="C44" s="76" t="s">
        <v>36</v>
      </c>
      <c r="D44" s="77"/>
      <c r="E44" s="89"/>
      <c r="F44" s="89"/>
      <c r="G44" s="89"/>
      <c r="H44" s="78">
        <f>(H32-D32)/ABS(D32)</f>
        <v>0.68172590417889933</v>
      </c>
      <c r="I44" s="78">
        <f>(I32-E32)/ABS(E32)</f>
        <v>-5.9083036884478565E-2</v>
      </c>
      <c r="J44" s="78">
        <f>(J32-F32)/ABS(F32)</f>
        <v>0.40277524746462623</v>
      </c>
      <c r="K44" s="98">
        <f>(K32-G32)/ABS(G32)</f>
        <v>0.62911539851919296</v>
      </c>
      <c r="L44" s="14"/>
    </row>
    <row r="45" spans="1:12">
      <c r="A45" s="7"/>
      <c r="B45" s="69" t="s">
        <v>566</v>
      </c>
      <c r="C45" s="79" t="s">
        <v>36</v>
      </c>
      <c r="D45" s="69"/>
      <c r="E45" s="73">
        <f>E32/D32-1</f>
        <v>0.33449934411893301</v>
      </c>
      <c r="F45" s="73">
        <f t="shared" ref="F45:K45" si="5">F32/E32-1</f>
        <v>-0.22921737502340389</v>
      </c>
      <c r="G45" s="73">
        <f t="shared" si="5"/>
        <v>0.13391935385923359</v>
      </c>
      <c r="H45" s="73">
        <f>(H32-G32)/ABS(G32)</f>
        <v>0.44185890827297192</v>
      </c>
      <c r="I45" s="73">
        <f>I32/H32-1</f>
        <v>-0.25335450501898948</v>
      </c>
      <c r="J45" s="73">
        <f t="shared" si="5"/>
        <v>0.1491288071934036</v>
      </c>
      <c r="K45" s="73">
        <f t="shared" si="5"/>
        <v>0.31687915322842475</v>
      </c>
      <c r="L45" s="12"/>
    </row>
    <row r="46" spans="1:12" s="8" customFormat="1">
      <c r="A46" s="13"/>
      <c r="B46" s="69" t="s">
        <v>564</v>
      </c>
      <c r="C46" s="76" t="s">
        <v>36</v>
      </c>
      <c r="D46" s="77"/>
      <c r="E46" s="89"/>
      <c r="F46" s="89"/>
      <c r="G46" s="89"/>
      <c r="H46" s="78">
        <f>(H39-D39)/ABS(D39)</f>
        <v>0.68172590417889933</v>
      </c>
      <c r="I46" s="78">
        <f>(I39-E39)/ABS(E39)</f>
        <v>-5.9083036884478697E-2</v>
      </c>
      <c r="J46" s="78">
        <f>(J39-F39)/ABS(F39)</f>
        <v>0.40277524746462617</v>
      </c>
      <c r="K46" s="98">
        <f>(K39-G39)/ABS(G39)</f>
        <v>0.62911539851919285</v>
      </c>
      <c r="L46" s="14"/>
    </row>
    <row r="47" spans="1:12">
      <c r="A47" s="7"/>
      <c r="B47" s="69" t="s">
        <v>565</v>
      </c>
      <c r="C47" s="79" t="s">
        <v>36</v>
      </c>
      <c r="D47" s="69"/>
      <c r="E47" s="73">
        <f>E39/D39-1</f>
        <v>0.33449934411893323</v>
      </c>
      <c r="F47" s="73">
        <f t="shared" ref="F47:K47" si="6">F39/E39-1</f>
        <v>-0.229217375023404</v>
      </c>
      <c r="G47" s="73">
        <f t="shared" si="6"/>
        <v>0.13391935385923359</v>
      </c>
      <c r="H47" s="73">
        <f t="shared" si="6"/>
        <v>0.44185890827297181</v>
      </c>
      <c r="I47" s="73">
        <f>I39/H39-1</f>
        <v>-0.25335450501898948</v>
      </c>
      <c r="J47" s="73">
        <f t="shared" si="6"/>
        <v>0.1491288071934036</v>
      </c>
      <c r="K47" s="73">
        <f t="shared" si="6"/>
        <v>0.31687915322842497</v>
      </c>
      <c r="L47" s="12"/>
    </row>
    <row r="48" spans="1:12">
      <c r="A48" s="7"/>
      <c r="B48" s="80" t="s">
        <v>549</v>
      </c>
      <c r="C48" s="79"/>
      <c r="D48" s="69"/>
      <c r="E48" s="69"/>
      <c r="F48" s="69"/>
      <c r="G48" s="69"/>
      <c r="H48" s="69"/>
      <c r="I48" s="69"/>
      <c r="J48" s="69"/>
      <c r="K48" s="69"/>
      <c r="L48" s="12"/>
    </row>
    <row r="49" spans="1:12">
      <c r="A49" s="7"/>
      <c r="B49" s="69" t="s">
        <v>42</v>
      </c>
      <c r="C49" s="79" t="s">
        <v>36</v>
      </c>
      <c r="D49" s="69"/>
      <c r="E49" s="73">
        <f>E32/AVERAGE(D33:E33)</f>
        <v>3.7501195828948626E-2</v>
      </c>
      <c r="F49" s="73">
        <f t="shared" ref="F49:K49" si="7">F32/AVERAGE(E33:F33)</f>
        <v>2.7807405809420819E-2</v>
      </c>
      <c r="G49" s="73">
        <f t="shared" si="7"/>
        <v>3.1647955111759794E-2</v>
      </c>
      <c r="H49" s="73">
        <f t="shared" si="7"/>
        <v>4.6122910483238896E-2</v>
      </c>
      <c r="I49" s="73">
        <f>I32/AVERAGE(H33:I33)</f>
        <v>3.3541097616119682E-2</v>
      </c>
      <c r="J49" s="73">
        <f t="shared" si="7"/>
        <v>3.7552087376332491E-2</v>
      </c>
      <c r="K49" s="73">
        <f t="shared" si="7"/>
        <v>4.8189283045948272E-2</v>
      </c>
      <c r="L49" s="12"/>
    </row>
    <row r="50" spans="1:12">
      <c r="A50" s="7"/>
      <c r="B50" s="69" t="s">
        <v>43</v>
      </c>
      <c r="C50" s="81" t="s">
        <v>36</v>
      </c>
      <c r="D50" s="70"/>
      <c r="E50" s="74">
        <f>E32/AVERAGE(D34:E34)</f>
        <v>2.2963385444063091E-2</v>
      </c>
      <c r="F50" s="74">
        <f t="shared" ref="F50:K50" si="8">F32/AVERAGE(E34:F34)</f>
        <v>1.6644191987373581E-2</v>
      </c>
      <c r="G50" s="74">
        <f t="shared" si="8"/>
        <v>1.799842713473325E-2</v>
      </c>
      <c r="H50" s="74">
        <f t="shared" si="8"/>
        <v>2.5445537922159211E-2</v>
      </c>
      <c r="I50" s="73">
        <f>I32/AVERAGE(H34:I34)</f>
        <v>1.8877262227656396E-2</v>
      </c>
      <c r="J50" s="73">
        <f t="shared" si="8"/>
        <v>2.1709824295816388E-2</v>
      </c>
      <c r="K50" s="73">
        <f t="shared" si="8"/>
        <v>2.8033772220445622E-2</v>
      </c>
      <c r="L50" s="12"/>
    </row>
    <row r="51" spans="1:12">
      <c r="A51" s="7"/>
      <c r="B51" s="75" t="s">
        <v>550</v>
      </c>
      <c r="C51" s="81"/>
      <c r="D51" s="70"/>
      <c r="E51" s="70"/>
      <c r="F51" s="70"/>
      <c r="G51" s="70"/>
      <c r="H51" s="70"/>
      <c r="I51" s="70"/>
      <c r="J51" s="70"/>
      <c r="K51" s="70"/>
    </row>
    <row r="52" spans="1:12">
      <c r="A52" s="7"/>
      <c r="B52" s="69" t="s">
        <v>551</v>
      </c>
      <c r="C52" s="81" t="s">
        <v>36</v>
      </c>
      <c r="D52" s="74">
        <f t="shared" ref="D52:K52" si="9">1-D33/D34</f>
        <v>0.3713580559281785</v>
      </c>
      <c r="E52" s="74">
        <f t="shared" si="9"/>
        <v>0.40284411713042445</v>
      </c>
      <c r="F52" s="74">
        <f t="shared" si="9"/>
        <v>0.40012194935752488</v>
      </c>
      <c r="G52" s="74">
        <f t="shared" si="9"/>
        <v>0.46115351959197892</v>
      </c>
      <c r="H52" s="74">
        <f t="shared" si="9"/>
        <v>0.43542690675709894</v>
      </c>
      <c r="I52" s="74">
        <f t="shared" si="9"/>
        <v>0.43892547823397221</v>
      </c>
      <c r="J52" s="74">
        <f t="shared" si="9"/>
        <v>0.40452214435638612</v>
      </c>
      <c r="K52" s="74">
        <f t="shared" si="9"/>
        <v>0.4312436112559781</v>
      </c>
    </row>
    <row r="53" spans="1:12">
      <c r="A53" s="7"/>
      <c r="B53" s="69" t="s">
        <v>552</v>
      </c>
      <c r="C53" s="81" t="s">
        <v>36</v>
      </c>
      <c r="D53" s="74">
        <f t="shared" ref="D53:K53" si="10">D34/D33-1</f>
        <v>0.59073063678002269</v>
      </c>
      <c r="E53" s="74">
        <f t="shared" si="10"/>
        <v>0.67460461947489425</v>
      </c>
      <c r="F53" s="74">
        <f t="shared" si="10"/>
        <v>0.66700548374622226</v>
      </c>
      <c r="G53" s="74">
        <f t="shared" si="10"/>
        <v>0.85581614867891131</v>
      </c>
      <c r="H53" s="74">
        <f t="shared" si="10"/>
        <v>0.77124983809627201</v>
      </c>
      <c r="I53" s="74">
        <f t="shared" si="10"/>
        <v>0.78229443898542828</v>
      </c>
      <c r="J53" s="74">
        <f t="shared" si="10"/>
        <v>0.67932357269467913</v>
      </c>
      <c r="K53" s="74">
        <f t="shared" si="10"/>
        <v>0.75822200821038388</v>
      </c>
    </row>
    <row r="54" spans="1:12">
      <c r="A54" s="7"/>
      <c r="B54" s="69" t="s">
        <v>553</v>
      </c>
      <c r="C54" s="81" t="s">
        <v>40</v>
      </c>
      <c r="D54" s="84">
        <f>'Input quaterly PHR'!Y19/'Input quaterly PHR'!Y31</f>
        <v>1.1723824149001594</v>
      </c>
      <c r="E54" s="84">
        <f>'Input quaterly PHR'!Z19/'Input quaterly PHR'!Z31</f>
        <v>1.2388247672490753</v>
      </c>
      <c r="F54" s="84">
        <f>'Input quaterly PHR'!AA19/'Input quaterly PHR'!AA31</f>
        <v>1.0245846693027278</v>
      </c>
      <c r="G54" s="84">
        <f>'Input quaterly PHR'!AB19/'Input quaterly PHR'!AB31</f>
        <v>0.9827401579145717</v>
      </c>
      <c r="H54" s="84">
        <f>'Input quaterly PHR'!AD19/'Input quaterly PHR'!AC31</f>
        <v>0.95506041196593638</v>
      </c>
      <c r="I54" s="84">
        <f>'Input quaterly PHR'!AD19/'Input quaterly PHR'!AD31</f>
        <v>0.9882090014506929</v>
      </c>
      <c r="J54" s="84">
        <f>'Input quaterly PHR'!AE19/'Input quaterly PHR'!AE31</f>
        <v>1.2555998491770313</v>
      </c>
      <c r="K54" s="84">
        <f>'Input quaterly PHR'!AF19/'Input quaterly PHR'!AF31</f>
        <v>1.338166796662013</v>
      </c>
    </row>
    <row r="55" spans="1:12">
      <c r="A55" s="7"/>
      <c r="B55" s="69" t="s">
        <v>554</v>
      </c>
      <c r="C55" s="81" t="s">
        <v>40</v>
      </c>
      <c r="D55" s="90">
        <f>('Input quaterly PHR'!Y19-'Input quaterly PHR'!Y23)/'Input quaterly PHR'!Y31</f>
        <v>0.92907960018508629</v>
      </c>
      <c r="E55" s="90">
        <f>('Input quaterly PHR'!Z19-'Input quaterly PHR'!Z23)/'Input quaterly PHR'!Z31</f>
        <v>1.0129158828593292</v>
      </c>
      <c r="F55" s="90">
        <f>('Input quaterly PHR'!AA19-'Input quaterly PHR'!AA23)/'Input quaterly PHR'!AA31</f>
        <v>0.86841787234363965</v>
      </c>
      <c r="G55" s="90">
        <f>('Input quaterly PHR'!AB19-'Input quaterly PHR'!AB23)/'Input quaterly PHR'!AB31</f>
        <v>0.77440184570698478</v>
      </c>
      <c r="H55" s="90">
        <f>('Input quaterly PHR'!AD19-'Input quaterly PHR'!AC23)/'Input quaterly PHR'!AC31</f>
        <v>0.75359014484314724</v>
      </c>
      <c r="I55" s="90">
        <f>('Input quaterly PHR'!AD19-'Input quaterly PHR'!AD23)/'Input quaterly PHR'!AD31</f>
        <v>0.74610614628745942</v>
      </c>
      <c r="J55" s="90">
        <f>('Input quaterly PHR'!AE19-'Input quaterly PHR'!AE23)/'Input quaterly PHR'!AE31</f>
        <v>0.94887866401451393</v>
      </c>
      <c r="K55" s="90">
        <f>('Input quaterly PHR'!AF19-'Input quaterly PHR'!AF23)/'Input quaterly PHR'!AF31</f>
        <v>0.98586881309766272</v>
      </c>
    </row>
    <row r="56" spans="1:12">
      <c r="A56" s="7"/>
      <c r="B56" s="91" t="s">
        <v>555</v>
      </c>
      <c r="C56" s="70"/>
      <c r="D56" s="71"/>
      <c r="E56" s="71"/>
      <c r="F56" s="71"/>
      <c r="G56" s="71"/>
      <c r="H56" s="71"/>
      <c r="I56" s="71"/>
      <c r="J56" s="71"/>
      <c r="K56" s="71"/>
    </row>
    <row r="57" spans="1:12">
      <c r="A57" s="7"/>
      <c r="B57" s="69" t="s">
        <v>556</v>
      </c>
      <c r="C57" s="70" t="s">
        <v>45</v>
      </c>
      <c r="D57" s="71"/>
      <c r="E57" s="71"/>
      <c r="F57" s="71"/>
      <c r="G57" s="71"/>
      <c r="H57" s="71"/>
      <c r="I57" s="71"/>
      <c r="J57" s="71"/>
      <c r="K57" s="71">
        <f>'Tổng hợp'!D11</f>
        <v>21900</v>
      </c>
    </row>
    <row r="58" spans="1:12">
      <c r="A58" s="7"/>
      <c r="B58" s="69" t="s">
        <v>557</v>
      </c>
      <c r="C58" s="70" t="s">
        <v>38</v>
      </c>
      <c r="D58" s="71"/>
      <c r="E58" s="71"/>
      <c r="F58" s="71"/>
      <c r="G58" s="71"/>
      <c r="H58" s="71"/>
      <c r="I58" s="71"/>
      <c r="J58" s="71"/>
      <c r="K58" s="71">
        <f>K57*K35/1000000</f>
        <v>1780470</v>
      </c>
    </row>
    <row r="59" spans="1:12">
      <c r="A59" s="7"/>
      <c r="B59" s="69" t="s">
        <v>558</v>
      </c>
      <c r="C59" s="70" t="s">
        <v>40</v>
      </c>
      <c r="D59" s="71"/>
      <c r="E59" s="71"/>
      <c r="F59" s="71"/>
      <c r="G59" s="71"/>
      <c r="H59" s="71"/>
      <c r="I59" s="71"/>
      <c r="J59" s="71"/>
      <c r="K59" s="92">
        <f>K57/(SUM(H32:K32)*1000000/K35)</f>
        <v>4.42712464536406</v>
      </c>
    </row>
    <row r="60" spans="1:12">
      <c r="A60" s="7"/>
      <c r="B60" s="69" t="s">
        <v>559</v>
      </c>
      <c r="C60" s="70" t="s">
        <v>40</v>
      </c>
      <c r="D60" s="71"/>
      <c r="E60" s="71"/>
      <c r="F60" s="71"/>
      <c r="G60" s="71"/>
      <c r="H60" s="71"/>
      <c r="I60" s="71"/>
      <c r="J60" s="71"/>
      <c r="K60" s="93">
        <f>K57/K40</f>
        <v>0.7015906140922592</v>
      </c>
    </row>
  </sheetData>
  <mergeCells count="3">
    <mergeCell ref="I2:K2"/>
    <mergeCell ref="I3:K19"/>
    <mergeCell ref="I20:K20"/>
  </mergeCells>
  <conditionalFormatting sqref="E16:G18">
    <cfRule type="cellIs" dxfId="19" priority="3" operator="lessThan">
      <formula>0</formula>
    </cfRule>
    <cfRule type="cellIs" dxfId="18" priority="4" operator="greaterThan">
      <formula>0</formula>
    </cfRule>
  </conditionalFormatting>
  <conditionalFormatting sqref="H42:K42 H44:K44 H46:K46">
    <cfRule type="cellIs" dxfId="17" priority="1" operator="lessThan">
      <formula>0</formula>
    </cfRule>
    <cfRule type="cellIs" dxfId="16" priority="2" operator="greaterThan">
      <formula>0</formula>
    </cfRule>
  </conditionalFormatting>
  <pageMargins left="0.7" right="0.7" top="0.75" bottom="0.75" header="0.3" footer="0.3"/>
  <pageSetup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pane xSplit="3" ySplit="1" topLeftCell="D2" activePane="bottomRight" state="frozen"/>
      <selection activeCell="K58" sqref="K58"/>
      <selection pane="topRight" activeCell="K58" sqref="K58"/>
      <selection pane="bottomLeft" activeCell="K58" sqref="K58"/>
      <selection pane="bottomRight" activeCell="K58" sqref="K58"/>
    </sheetView>
  </sheetViews>
  <sheetFormatPr defaultColWidth="8.85546875" defaultRowHeight="15"/>
  <cols>
    <col min="1" max="3" width="8.85546875" style="15"/>
    <col min="4" max="7" width="16.140625" style="15" customWidth="1"/>
    <col min="8" max="8" width="8.85546875" style="15"/>
    <col min="9" max="12" width="10.140625" style="15" bestFit="1" customWidth="1"/>
    <col min="13" max="13" width="8.85546875" style="15"/>
    <col min="14" max="17" width="14.140625" style="2" bestFit="1" customWidth="1"/>
    <col min="18" max="18" width="9.140625" style="15" bestFit="1" customWidth="1"/>
    <col min="19" max="16384" width="8.85546875" style="15"/>
  </cols>
  <sheetData>
    <row r="1" spans="1:17" ht="49.5" customHeight="1">
      <c r="A1" s="129" t="s">
        <v>0</v>
      </c>
      <c r="B1" s="130"/>
      <c r="C1" s="131"/>
      <c r="D1" s="55" t="s">
        <v>1512</v>
      </c>
      <c r="E1" s="55" t="s">
        <v>1513</v>
      </c>
      <c r="F1" s="55" t="s">
        <v>1514</v>
      </c>
      <c r="G1" s="55" t="s">
        <v>1574</v>
      </c>
      <c r="I1" s="15" t="str">
        <f>REPLACE(D1,9,27,"")</f>
        <v>Năm 2014</v>
      </c>
      <c r="J1" s="15" t="str">
        <f>REPLACE(E1,9,27,"")</f>
        <v>Năm 2015</v>
      </c>
      <c r="K1" s="15" t="str">
        <f>REPLACE(F1,9,27,"")</f>
        <v>Năm 2016</v>
      </c>
      <c r="L1" s="15" t="str">
        <f>REPLACE(G1,9,27,"")</f>
        <v>Năm 2017</v>
      </c>
      <c r="N1" s="2" t="str">
        <f>I1</f>
        <v>Năm 2014</v>
      </c>
      <c r="O1" s="2" t="str">
        <f>J1</f>
        <v>Năm 2015</v>
      </c>
      <c r="P1" s="2" t="str">
        <f>K1</f>
        <v>Năm 2016</v>
      </c>
      <c r="Q1" s="2" t="str">
        <f>L1</f>
        <v>Năm 2017</v>
      </c>
    </row>
    <row r="2" spans="1:17" ht="49.5" customHeight="1" thickBot="1">
      <c r="A2" s="132"/>
      <c r="B2" s="133"/>
      <c r="C2" s="134"/>
      <c r="D2" s="56" t="s">
        <v>1680</v>
      </c>
      <c r="E2" s="56" t="s">
        <v>1680</v>
      </c>
      <c r="F2" s="56" t="s">
        <v>1680</v>
      </c>
      <c r="G2" s="56" t="s">
        <v>1680</v>
      </c>
    </row>
    <row r="3" spans="1:17" ht="45" customHeight="1" thickBot="1">
      <c r="A3" s="135" t="s">
        <v>1</v>
      </c>
      <c r="B3" s="136"/>
      <c r="C3" s="57"/>
      <c r="D3" s="58">
        <v>1604981</v>
      </c>
      <c r="E3" s="58">
        <v>1227284</v>
      </c>
      <c r="F3" s="58">
        <v>1178192</v>
      </c>
      <c r="G3" s="58">
        <v>1653700</v>
      </c>
      <c r="I3" s="16">
        <f>REPLACE(D3,1,3,"")/1</f>
        <v>4981</v>
      </c>
      <c r="J3" s="16">
        <f t="shared" ref="J3:L16" si="0">REPLACE(E3,1,3,"")/1</f>
        <v>7284</v>
      </c>
      <c r="K3" s="16">
        <f t="shared" si="0"/>
        <v>8192</v>
      </c>
      <c r="L3" s="16">
        <f t="shared" si="0"/>
        <v>3700</v>
      </c>
      <c r="N3" s="2">
        <f>D3</f>
        <v>1604981</v>
      </c>
      <c r="O3" s="2">
        <f t="shared" ref="O3:Q17" si="1">E3</f>
        <v>1227284</v>
      </c>
      <c r="P3" s="2">
        <f t="shared" si="1"/>
        <v>1178192</v>
      </c>
      <c r="Q3" s="2">
        <f t="shared" si="1"/>
        <v>1653700</v>
      </c>
    </row>
    <row r="4" spans="1:17" ht="61.5" customHeight="1" thickBot="1">
      <c r="A4" s="127" t="s">
        <v>2</v>
      </c>
      <c r="B4" s="128"/>
      <c r="C4" s="57"/>
      <c r="D4" s="59">
        <v>1329694</v>
      </c>
      <c r="E4" s="59">
        <v>1057786</v>
      </c>
      <c r="F4" s="59">
        <v>1020132</v>
      </c>
      <c r="G4" s="59">
        <v>1369957</v>
      </c>
      <c r="I4" s="16">
        <f t="shared" ref="I4:I16" si="2">REPLACE(D4,1,3,"")/1</f>
        <v>9694</v>
      </c>
      <c r="J4" s="16">
        <f t="shared" si="0"/>
        <v>7786</v>
      </c>
      <c r="K4" s="16">
        <f t="shared" si="0"/>
        <v>132</v>
      </c>
      <c r="L4" s="16">
        <f t="shared" si="0"/>
        <v>9957</v>
      </c>
      <c r="N4" s="2">
        <f t="shared" ref="N4:Q38" si="3">D4</f>
        <v>1329694</v>
      </c>
      <c r="O4" s="2">
        <f t="shared" si="1"/>
        <v>1057786</v>
      </c>
      <c r="P4" s="2">
        <f t="shared" si="1"/>
        <v>1020132</v>
      </c>
      <c r="Q4" s="2">
        <f t="shared" si="1"/>
        <v>1369957</v>
      </c>
    </row>
    <row r="5" spans="1:17" ht="61.5" customHeight="1" thickBot="1">
      <c r="A5" s="137" t="s">
        <v>3</v>
      </c>
      <c r="B5" s="138"/>
      <c r="C5" s="57"/>
      <c r="D5" s="58">
        <v>275288</v>
      </c>
      <c r="E5" s="58">
        <v>169498</v>
      </c>
      <c r="F5" s="58">
        <v>158059</v>
      </c>
      <c r="G5" s="58">
        <v>283744</v>
      </c>
      <c r="I5" s="16">
        <f t="shared" si="2"/>
        <v>288</v>
      </c>
      <c r="J5" s="16">
        <f t="shared" si="0"/>
        <v>498</v>
      </c>
      <c r="K5" s="16">
        <f t="shared" si="0"/>
        <v>59</v>
      </c>
      <c r="L5" s="16">
        <f t="shared" si="0"/>
        <v>744</v>
      </c>
      <c r="N5" s="2">
        <f t="shared" si="3"/>
        <v>275288</v>
      </c>
      <c r="O5" s="2">
        <f t="shared" si="1"/>
        <v>169498</v>
      </c>
      <c r="P5" s="2">
        <f t="shared" si="1"/>
        <v>158059</v>
      </c>
      <c r="Q5" s="2">
        <f t="shared" si="1"/>
        <v>283744</v>
      </c>
    </row>
    <row r="6" spans="1:17" ht="30" customHeight="1" thickBot="1">
      <c r="A6" s="127" t="s">
        <v>4</v>
      </c>
      <c r="B6" s="128"/>
      <c r="C6" s="57"/>
      <c r="D6" s="59">
        <v>69987</v>
      </c>
      <c r="E6" s="59">
        <v>72605</v>
      </c>
      <c r="F6" s="59">
        <v>76672</v>
      </c>
      <c r="G6" s="59">
        <v>74871</v>
      </c>
      <c r="I6" s="16">
        <f t="shared" si="2"/>
        <v>87</v>
      </c>
      <c r="J6" s="16">
        <f t="shared" si="0"/>
        <v>5</v>
      </c>
      <c r="K6" s="16">
        <f t="shared" si="0"/>
        <v>72</v>
      </c>
      <c r="L6" s="16">
        <f t="shared" si="0"/>
        <v>71</v>
      </c>
      <c r="N6" s="2">
        <f t="shared" si="3"/>
        <v>69987</v>
      </c>
      <c r="O6" s="2">
        <f t="shared" si="1"/>
        <v>72605</v>
      </c>
      <c r="P6" s="2">
        <f t="shared" si="1"/>
        <v>76672</v>
      </c>
      <c r="Q6" s="2">
        <f t="shared" si="1"/>
        <v>74871</v>
      </c>
    </row>
    <row r="7" spans="1:17" ht="15" customHeight="1" thickBot="1">
      <c r="A7" s="127" t="s">
        <v>5</v>
      </c>
      <c r="B7" s="128"/>
      <c r="C7" s="57"/>
      <c r="D7" s="59">
        <v>32430</v>
      </c>
      <c r="E7" s="59">
        <v>34736</v>
      </c>
      <c r="F7" s="59">
        <v>21172</v>
      </c>
      <c r="G7" s="59">
        <v>50606</v>
      </c>
      <c r="I7" s="16">
        <f t="shared" si="2"/>
        <v>30</v>
      </c>
      <c r="J7" s="16">
        <f t="shared" si="0"/>
        <v>36</v>
      </c>
      <c r="K7" s="16">
        <f t="shared" si="0"/>
        <v>72</v>
      </c>
      <c r="L7" s="16">
        <f t="shared" si="0"/>
        <v>6</v>
      </c>
      <c r="N7" s="2">
        <f t="shared" si="3"/>
        <v>32430</v>
      </c>
      <c r="O7" s="2">
        <f t="shared" si="1"/>
        <v>34736</v>
      </c>
      <c r="P7" s="2">
        <f t="shared" si="1"/>
        <v>21172</v>
      </c>
      <c r="Q7" s="2">
        <f t="shared" si="1"/>
        <v>50606</v>
      </c>
    </row>
    <row r="8" spans="1:17" ht="15.75" customHeight="1" thickBot="1">
      <c r="A8" s="127" t="s">
        <v>6</v>
      </c>
      <c r="B8" s="128"/>
      <c r="C8" s="57"/>
      <c r="D8" s="59">
        <v>39332</v>
      </c>
      <c r="E8" s="59">
        <v>24120</v>
      </c>
      <c r="F8" s="59">
        <v>18437</v>
      </c>
      <c r="G8" s="59">
        <v>21173</v>
      </c>
      <c r="I8" s="16">
        <f t="shared" si="2"/>
        <v>32</v>
      </c>
      <c r="J8" s="16">
        <f t="shared" si="0"/>
        <v>20</v>
      </c>
      <c r="K8" s="16">
        <f t="shared" si="0"/>
        <v>37</v>
      </c>
      <c r="L8" s="16">
        <f t="shared" si="0"/>
        <v>73</v>
      </c>
      <c r="N8" s="2">
        <f t="shared" si="3"/>
        <v>39332</v>
      </c>
      <c r="O8" s="2">
        <f t="shared" si="1"/>
        <v>24120</v>
      </c>
      <c r="P8" s="2">
        <f t="shared" si="1"/>
        <v>18437</v>
      </c>
      <c r="Q8" s="2">
        <f t="shared" si="1"/>
        <v>21173</v>
      </c>
    </row>
    <row r="9" spans="1:17" ht="37.5" customHeight="1" thickBot="1">
      <c r="A9" s="127" t="s">
        <v>7</v>
      </c>
      <c r="B9" s="128"/>
      <c r="C9" s="57"/>
      <c r="D9" s="59">
        <v>82185</v>
      </c>
      <c r="E9" s="59">
        <v>66700</v>
      </c>
      <c r="F9" s="59">
        <v>61403</v>
      </c>
      <c r="G9" s="59">
        <v>80566</v>
      </c>
      <c r="I9" s="16">
        <f t="shared" si="2"/>
        <v>85</v>
      </c>
      <c r="J9" s="16">
        <f t="shared" si="0"/>
        <v>0</v>
      </c>
      <c r="K9" s="16">
        <f t="shared" si="0"/>
        <v>3</v>
      </c>
      <c r="L9" s="16">
        <f t="shared" si="0"/>
        <v>66</v>
      </c>
      <c r="N9" s="2">
        <f t="shared" si="3"/>
        <v>82185</v>
      </c>
      <c r="O9" s="2">
        <f t="shared" si="1"/>
        <v>66700</v>
      </c>
      <c r="P9" s="2">
        <f t="shared" si="1"/>
        <v>61403</v>
      </c>
      <c r="Q9" s="2">
        <f t="shared" si="1"/>
        <v>80566</v>
      </c>
    </row>
    <row r="10" spans="1:17" ht="61.5" customHeight="1" thickBot="1">
      <c r="A10" s="137" t="s">
        <v>8</v>
      </c>
      <c r="B10" s="138"/>
      <c r="C10" s="57"/>
      <c r="D10" s="58">
        <v>191328</v>
      </c>
      <c r="E10" s="58">
        <v>156478</v>
      </c>
      <c r="F10" s="58">
        <v>158225</v>
      </c>
      <c r="G10" s="58">
        <v>232719</v>
      </c>
      <c r="I10" s="16">
        <f t="shared" si="2"/>
        <v>328</v>
      </c>
      <c r="J10" s="16">
        <f t="shared" si="0"/>
        <v>478</v>
      </c>
      <c r="K10" s="16">
        <f t="shared" si="0"/>
        <v>225</v>
      </c>
      <c r="L10" s="16">
        <f t="shared" si="0"/>
        <v>719</v>
      </c>
      <c r="N10" s="2">
        <f t="shared" si="3"/>
        <v>191328</v>
      </c>
      <c r="O10" s="2">
        <f t="shared" si="1"/>
        <v>156478</v>
      </c>
      <c r="P10" s="2">
        <f t="shared" si="1"/>
        <v>158225</v>
      </c>
      <c r="Q10" s="2">
        <f t="shared" si="1"/>
        <v>232719</v>
      </c>
    </row>
    <row r="11" spans="1:17" ht="15" customHeight="1" thickBot="1">
      <c r="A11" s="127" t="s">
        <v>9</v>
      </c>
      <c r="B11" s="128"/>
      <c r="C11" s="57"/>
      <c r="D11" s="59">
        <v>141426</v>
      </c>
      <c r="E11" s="59">
        <v>104940</v>
      </c>
      <c r="F11" s="59">
        <v>101406</v>
      </c>
      <c r="G11" s="59">
        <v>179143</v>
      </c>
      <c r="I11" s="16">
        <f t="shared" si="2"/>
        <v>426</v>
      </c>
      <c r="J11" s="16">
        <f t="shared" si="0"/>
        <v>940</v>
      </c>
      <c r="K11" s="16">
        <f t="shared" si="0"/>
        <v>406</v>
      </c>
      <c r="L11" s="16">
        <f t="shared" si="0"/>
        <v>143</v>
      </c>
      <c r="N11" s="2">
        <f t="shared" si="3"/>
        <v>141426</v>
      </c>
      <c r="O11" s="2">
        <f t="shared" si="1"/>
        <v>104940</v>
      </c>
      <c r="P11" s="2">
        <f t="shared" si="1"/>
        <v>101406</v>
      </c>
      <c r="Q11" s="2">
        <f t="shared" si="1"/>
        <v>179143</v>
      </c>
    </row>
    <row r="12" spans="1:17" ht="45" customHeight="1" thickBot="1">
      <c r="A12" s="127" t="s">
        <v>10</v>
      </c>
      <c r="B12" s="128"/>
      <c r="C12" s="57"/>
      <c r="D12" s="59">
        <v>10879</v>
      </c>
      <c r="E12" s="60"/>
      <c r="F12" s="60"/>
      <c r="G12" s="60"/>
      <c r="I12" s="16">
        <f t="shared" si="2"/>
        <v>79</v>
      </c>
      <c r="J12" s="16" t="e">
        <f t="shared" si="0"/>
        <v>#VALUE!</v>
      </c>
      <c r="K12" s="16" t="e">
        <f t="shared" si="0"/>
        <v>#VALUE!</v>
      </c>
      <c r="L12" s="16" t="e">
        <f t="shared" si="0"/>
        <v>#VALUE!</v>
      </c>
      <c r="N12" s="2">
        <f t="shared" si="3"/>
        <v>10879</v>
      </c>
      <c r="O12" s="2">
        <f t="shared" si="1"/>
        <v>0</v>
      </c>
      <c r="P12" s="2">
        <f t="shared" si="1"/>
        <v>0</v>
      </c>
      <c r="Q12" s="2">
        <f t="shared" si="1"/>
        <v>0</v>
      </c>
    </row>
    <row r="13" spans="1:17" ht="37.5" customHeight="1" thickBot="1">
      <c r="A13" s="137" t="s">
        <v>11</v>
      </c>
      <c r="B13" s="138"/>
      <c r="C13" s="57"/>
      <c r="D13" s="58">
        <v>343632</v>
      </c>
      <c r="E13" s="58">
        <v>261418</v>
      </c>
      <c r="F13" s="58">
        <v>259631</v>
      </c>
      <c r="G13" s="58">
        <v>411862</v>
      </c>
      <c r="I13" s="16">
        <f t="shared" si="2"/>
        <v>632</v>
      </c>
      <c r="J13" s="16">
        <f t="shared" si="0"/>
        <v>418</v>
      </c>
      <c r="K13" s="16">
        <f t="shared" si="0"/>
        <v>631</v>
      </c>
      <c r="L13" s="16">
        <f t="shared" si="0"/>
        <v>862</v>
      </c>
      <c r="N13" s="2">
        <f t="shared" si="3"/>
        <v>343632</v>
      </c>
      <c r="O13" s="2">
        <f t="shared" si="1"/>
        <v>261418</v>
      </c>
      <c r="P13" s="2">
        <f t="shared" si="1"/>
        <v>259631</v>
      </c>
      <c r="Q13" s="2">
        <f t="shared" si="1"/>
        <v>411862</v>
      </c>
    </row>
    <row r="14" spans="1:17" ht="61.5" customHeight="1" thickBot="1">
      <c r="A14" s="137" t="s">
        <v>12</v>
      </c>
      <c r="B14" s="138"/>
      <c r="C14" s="57"/>
      <c r="D14" s="58">
        <v>266813</v>
      </c>
      <c r="E14" s="58">
        <v>215041</v>
      </c>
      <c r="F14" s="58">
        <v>223184</v>
      </c>
      <c r="G14" s="58">
        <v>330474</v>
      </c>
      <c r="I14" s="16">
        <f t="shared" si="2"/>
        <v>813</v>
      </c>
      <c r="J14" s="16">
        <f t="shared" si="0"/>
        <v>41</v>
      </c>
      <c r="K14" s="16">
        <f t="shared" si="0"/>
        <v>184</v>
      </c>
      <c r="L14" s="16">
        <f t="shared" si="0"/>
        <v>474</v>
      </c>
      <c r="N14" s="2">
        <f t="shared" si="3"/>
        <v>266813</v>
      </c>
      <c r="O14" s="2">
        <f t="shared" si="1"/>
        <v>215041</v>
      </c>
      <c r="P14" s="2">
        <f t="shared" si="1"/>
        <v>223184</v>
      </c>
      <c r="Q14" s="2">
        <f t="shared" si="1"/>
        <v>330474</v>
      </c>
    </row>
    <row r="15" spans="1:17" ht="61.5" customHeight="1" thickBot="1">
      <c r="A15" s="137" t="s">
        <v>13</v>
      </c>
      <c r="B15" s="138"/>
      <c r="C15" s="57"/>
      <c r="D15" s="58">
        <v>263847</v>
      </c>
      <c r="E15" s="58">
        <v>211690</v>
      </c>
      <c r="F15" s="58">
        <v>220051</v>
      </c>
      <c r="G15" s="58">
        <v>325496</v>
      </c>
      <c r="I15" s="16">
        <f t="shared" si="2"/>
        <v>847</v>
      </c>
      <c r="J15" s="16">
        <f t="shared" si="0"/>
        <v>690</v>
      </c>
      <c r="K15" s="16">
        <f t="shared" si="0"/>
        <v>51</v>
      </c>
      <c r="L15" s="16">
        <f t="shared" si="0"/>
        <v>496</v>
      </c>
      <c r="N15" s="2">
        <f t="shared" si="3"/>
        <v>263847</v>
      </c>
      <c r="O15" s="2">
        <f t="shared" si="1"/>
        <v>211690</v>
      </c>
      <c r="P15" s="2">
        <f t="shared" si="1"/>
        <v>220051</v>
      </c>
      <c r="Q15" s="2">
        <f t="shared" si="1"/>
        <v>325496</v>
      </c>
    </row>
    <row r="16" spans="1:17" ht="37.5" customHeight="1" thickBot="1">
      <c r="A16" s="127" t="s">
        <v>14</v>
      </c>
      <c r="B16" s="128"/>
      <c r="C16" s="57"/>
      <c r="D16" s="59">
        <v>3362</v>
      </c>
      <c r="E16" s="59">
        <v>2697</v>
      </c>
      <c r="F16" s="59">
        <v>2804</v>
      </c>
      <c r="G16" s="59">
        <v>4147</v>
      </c>
      <c r="I16" s="16">
        <f t="shared" si="2"/>
        <v>2</v>
      </c>
      <c r="J16" s="16">
        <f t="shared" si="0"/>
        <v>7</v>
      </c>
      <c r="K16" s="16">
        <f t="shared" si="0"/>
        <v>4</v>
      </c>
      <c r="L16" s="16">
        <f t="shared" si="0"/>
        <v>7</v>
      </c>
      <c r="N16" s="2">
        <f t="shared" si="3"/>
        <v>3362</v>
      </c>
      <c r="O16" s="2">
        <f t="shared" si="1"/>
        <v>2697</v>
      </c>
      <c r="P16" s="2">
        <f t="shared" si="1"/>
        <v>2804</v>
      </c>
      <c r="Q16" s="2">
        <f t="shared" si="1"/>
        <v>4147</v>
      </c>
    </row>
    <row r="17" spans="1:17" ht="15" customHeight="1" thickBot="1">
      <c r="A17" s="139"/>
      <c r="B17" s="139"/>
      <c r="C17" s="139"/>
      <c r="D17" s="139"/>
      <c r="E17" s="139"/>
      <c r="F17" s="139"/>
      <c r="G17" s="139"/>
      <c r="N17" s="2">
        <f t="shared" si="3"/>
        <v>0</v>
      </c>
      <c r="O17" s="2">
        <f t="shared" si="1"/>
        <v>0</v>
      </c>
      <c r="P17" s="2">
        <f t="shared" si="1"/>
        <v>0</v>
      </c>
      <c r="Q17" s="2">
        <f t="shared" si="1"/>
        <v>0</v>
      </c>
    </row>
    <row r="18" spans="1:17" ht="15" customHeight="1" thickBot="1">
      <c r="A18" s="140" t="s">
        <v>15</v>
      </c>
      <c r="B18" s="141"/>
      <c r="C18" s="142"/>
      <c r="D18" s="61" t="s">
        <v>1681</v>
      </c>
      <c r="E18" s="61" t="s">
        <v>1682</v>
      </c>
      <c r="F18" s="61" t="s">
        <v>1683</v>
      </c>
      <c r="G18" s="61" t="s">
        <v>1684</v>
      </c>
      <c r="I18" s="15" t="str">
        <f>REPLACE(D18,9,27,"")</f>
        <v>Năm 2014</v>
      </c>
      <c r="J18" s="15" t="str">
        <f>REPLACE(E18,9,27,"")</f>
        <v>Năm 2015</v>
      </c>
      <c r="K18" s="15" t="str">
        <f>REPLACE(F18,9,27,"")</f>
        <v>Năm 2016</v>
      </c>
      <c r="L18" s="15" t="str">
        <f>REPLACE(G18,9,27,"")</f>
        <v>Năm 2017</v>
      </c>
      <c r="N18" s="2" t="str">
        <f>I18</f>
        <v>Năm 2014</v>
      </c>
      <c r="O18" s="2" t="str">
        <f>J18</f>
        <v>Năm 2015</v>
      </c>
      <c r="P18" s="2" t="str">
        <f>K18</f>
        <v>Năm 2016</v>
      </c>
      <c r="Q18" s="2" t="str">
        <f>L18</f>
        <v>Năm 2017</v>
      </c>
    </row>
    <row r="19" spans="1:17" ht="15" customHeight="1" thickBot="1">
      <c r="A19" s="135" t="s">
        <v>16</v>
      </c>
      <c r="B19" s="136"/>
      <c r="C19" s="57"/>
      <c r="D19" s="58">
        <v>1209710</v>
      </c>
      <c r="E19" s="58">
        <v>890299</v>
      </c>
      <c r="F19" s="58">
        <v>1193969</v>
      </c>
      <c r="G19" s="58">
        <v>1050552</v>
      </c>
      <c r="I19" s="16">
        <f t="shared" ref="I19:L38" si="4">REPLACE(D19,1,3,"")/1</f>
        <v>9710</v>
      </c>
      <c r="J19" s="16">
        <f t="shared" si="4"/>
        <v>299</v>
      </c>
      <c r="K19" s="16">
        <f t="shared" si="4"/>
        <v>3969</v>
      </c>
      <c r="L19" s="16">
        <f t="shared" si="4"/>
        <v>552</v>
      </c>
      <c r="N19" s="2">
        <f t="shared" si="3"/>
        <v>1209710</v>
      </c>
      <c r="O19" s="2">
        <f t="shared" si="3"/>
        <v>890299</v>
      </c>
      <c r="P19" s="2">
        <f t="shared" si="3"/>
        <v>1193969</v>
      </c>
      <c r="Q19" s="2">
        <f t="shared" si="3"/>
        <v>1050552</v>
      </c>
    </row>
    <row r="20" spans="1:17" ht="61.5" customHeight="1" thickBot="1">
      <c r="A20" s="127" t="s">
        <v>17</v>
      </c>
      <c r="B20" s="128"/>
      <c r="C20" s="57"/>
      <c r="D20" s="59">
        <v>465482</v>
      </c>
      <c r="E20" s="59">
        <v>401150</v>
      </c>
      <c r="F20" s="59">
        <v>293464</v>
      </c>
      <c r="G20" s="59">
        <v>240787</v>
      </c>
      <c r="I20" s="16">
        <f t="shared" si="4"/>
        <v>482</v>
      </c>
      <c r="J20" s="16">
        <f t="shared" si="4"/>
        <v>150</v>
      </c>
      <c r="K20" s="16">
        <f t="shared" si="4"/>
        <v>464</v>
      </c>
      <c r="L20" s="16">
        <f t="shared" si="4"/>
        <v>787</v>
      </c>
      <c r="N20" s="2">
        <f t="shared" si="3"/>
        <v>465482</v>
      </c>
      <c r="O20" s="2">
        <f t="shared" si="3"/>
        <v>401150</v>
      </c>
      <c r="P20" s="2">
        <f t="shared" si="3"/>
        <v>293464</v>
      </c>
      <c r="Q20" s="2">
        <f t="shared" si="3"/>
        <v>240787</v>
      </c>
    </row>
    <row r="21" spans="1:17" ht="30" customHeight="1" thickBot="1">
      <c r="A21" s="127" t="s">
        <v>18</v>
      </c>
      <c r="B21" s="128"/>
      <c r="C21" s="57"/>
      <c r="D21" s="59">
        <v>359731</v>
      </c>
      <c r="E21" s="59">
        <v>200694</v>
      </c>
      <c r="F21" s="59">
        <v>532036</v>
      </c>
      <c r="G21" s="59">
        <v>297864</v>
      </c>
      <c r="I21" s="16">
        <f t="shared" si="4"/>
        <v>731</v>
      </c>
      <c r="J21" s="16">
        <f t="shared" si="4"/>
        <v>694</v>
      </c>
      <c r="K21" s="16">
        <f t="shared" si="4"/>
        <v>36</v>
      </c>
      <c r="L21" s="16">
        <f t="shared" si="4"/>
        <v>864</v>
      </c>
      <c r="N21" s="2">
        <f t="shared" si="3"/>
        <v>359731</v>
      </c>
      <c r="O21" s="2">
        <f t="shared" si="3"/>
        <v>200694</v>
      </c>
      <c r="P21" s="2">
        <f t="shared" si="3"/>
        <v>532036</v>
      </c>
      <c r="Q21" s="2">
        <f t="shared" si="3"/>
        <v>297864</v>
      </c>
    </row>
    <row r="22" spans="1:17" ht="30" customHeight="1" thickBot="1">
      <c r="A22" s="127" t="s">
        <v>19</v>
      </c>
      <c r="B22" s="128"/>
      <c r="C22" s="57"/>
      <c r="D22" s="59">
        <v>108064</v>
      </c>
      <c r="E22" s="59">
        <v>107103</v>
      </c>
      <c r="F22" s="59">
        <v>160167</v>
      </c>
      <c r="G22" s="59">
        <v>218231</v>
      </c>
      <c r="I22" s="16">
        <f t="shared" si="4"/>
        <v>64</v>
      </c>
      <c r="J22" s="16">
        <f t="shared" si="4"/>
        <v>103</v>
      </c>
      <c r="K22" s="16">
        <f t="shared" si="4"/>
        <v>167</v>
      </c>
      <c r="L22" s="16">
        <f t="shared" si="4"/>
        <v>231</v>
      </c>
      <c r="N22" s="2">
        <f t="shared" si="3"/>
        <v>108064</v>
      </c>
      <c r="O22" s="2">
        <f t="shared" si="3"/>
        <v>107103</v>
      </c>
      <c r="P22" s="2">
        <f t="shared" si="3"/>
        <v>160167</v>
      </c>
      <c r="Q22" s="2">
        <f t="shared" si="3"/>
        <v>218231</v>
      </c>
    </row>
    <row r="23" spans="1:17" ht="15" customHeight="1" thickBot="1">
      <c r="A23" s="127" t="s">
        <v>20</v>
      </c>
      <c r="B23" s="128"/>
      <c r="C23" s="57"/>
      <c r="D23" s="59">
        <v>215123</v>
      </c>
      <c r="E23" s="59">
        <v>148295</v>
      </c>
      <c r="F23" s="59">
        <v>177263</v>
      </c>
      <c r="G23" s="59">
        <v>257999</v>
      </c>
      <c r="I23" s="16">
        <f t="shared" si="4"/>
        <v>123</v>
      </c>
      <c r="J23" s="16">
        <f t="shared" si="4"/>
        <v>295</v>
      </c>
      <c r="K23" s="16">
        <f t="shared" si="4"/>
        <v>263</v>
      </c>
      <c r="L23" s="16">
        <f t="shared" si="4"/>
        <v>999</v>
      </c>
      <c r="N23" s="2">
        <f t="shared" si="3"/>
        <v>215123</v>
      </c>
      <c r="O23" s="2">
        <f t="shared" si="3"/>
        <v>148295</v>
      </c>
      <c r="P23" s="2">
        <f t="shared" si="3"/>
        <v>177263</v>
      </c>
      <c r="Q23" s="2">
        <f t="shared" si="3"/>
        <v>257999</v>
      </c>
    </row>
    <row r="24" spans="1:17" ht="30" customHeight="1" thickBot="1">
      <c r="A24" s="127" t="s">
        <v>21</v>
      </c>
      <c r="B24" s="128"/>
      <c r="C24" s="57"/>
      <c r="D24" s="59">
        <v>61311</v>
      </c>
      <c r="E24" s="59">
        <v>33058</v>
      </c>
      <c r="F24" s="59">
        <v>31040</v>
      </c>
      <c r="G24" s="59">
        <v>35670</v>
      </c>
      <c r="I24" s="16">
        <f t="shared" si="4"/>
        <v>11</v>
      </c>
      <c r="J24" s="16">
        <f t="shared" si="4"/>
        <v>58</v>
      </c>
      <c r="K24" s="16">
        <f t="shared" si="4"/>
        <v>40</v>
      </c>
      <c r="L24" s="16">
        <f t="shared" si="4"/>
        <v>70</v>
      </c>
      <c r="N24" s="2">
        <f t="shared" si="3"/>
        <v>61311</v>
      </c>
      <c r="O24" s="2">
        <f t="shared" si="3"/>
        <v>33058</v>
      </c>
      <c r="P24" s="2">
        <f t="shared" si="3"/>
        <v>31040</v>
      </c>
      <c r="Q24" s="2">
        <f t="shared" si="3"/>
        <v>35670</v>
      </c>
    </row>
    <row r="25" spans="1:17" ht="15" customHeight="1" thickBot="1">
      <c r="A25" s="137" t="s">
        <v>22</v>
      </c>
      <c r="B25" s="138"/>
      <c r="C25" s="57"/>
      <c r="D25" s="58">
        <v>2219120</v>
      </c>
      <c r="E25" s="58">
        <v>2410072</v>
      </c>
      <c r="F25" s="58">
        <v>2666390</v>
      </c>
      <c r="G25" s="58">
        <v>3244472</v>
      </c>
      <c r="I25" s="16">
        <f t="shared" si="4"/>
        <v>9120</v>
      </c>
      <c r="J25" s="16">
        <f t="shared" si="4"/>
        <v>72</v>
      </c>
      <c r="K25" s="16">
        <f t="shared" si="4"/>
        <v>6390</v>
      </c>
      <c r="L25" s="16">
        <f t="shared" si="4"/>
        <v>4472</v>
      </c>
      <c r="N25" s="2">
        <f t="shared" si="3"/>
        <v>2219120</v>
      </c>
      <c r="O25" s="2">
        <f t="shared" si="3"/>
        <v>2410072</v>
      </c>
      <c r="P25" s="2">
        <f t="shared" si="3"/>
        <v>2666390</v>
      </c>
      <c r="Q25" s="2">
        <f t="shared" si="3"/>
        <v>3244472</v>
      </c>
    </row>
    <row r="26" spans="1:17" ht="25.5" customHeight="1" thickBot="1">
      <c r="A26" s="127" t="s">
        <v>23</v>
      </c>
      <c r="B26" s="128"/>
      <c r="C26" s="57"/>
      <c r="D26" s="59">
        <v>1847206</v>
      </c>
      <c r="E26" s="59">
        <v>532810</v>
      </c>
      <c r="F26" s="59">
        <v>621568</v>
      </c>
      <c r="G26" s="59">
        <v>922982</v>
      </c>
      <c r="I26" s="16">
        <f t="shared" si="4"/>
        <v>7206</v>
      </c>
      <c r="J26" s="16">
        <f t="shared" si="4"/>
        <v>810</v>
      </c>
      <c r="K26" s="16">
        <f t="shared" si="4"/>
        <v>568</v>
      </c>
      <c r="L26" s="16">
        <f t="shared" si="4"/>
        <v>982</v>
      </c>
      <c r="N26" s="2">
        <f t="shared" si="3"/>
        <v>1847206</v>
      </c>
      <c r="O26" s="2">
        <f t="shared" si="3"/>
        <v>532810</v>
      </c>
      <c r="P26" s="2">
        <f t="shared" si="3"/>
        <v>621568</v>
      </c>
      <c r="Q26" s="2">
        <f t="shared" si="3"/>
        <v>922982</v>
      </c>
    </row>
    <row r="27" spans="1:17" ht="15.75" customHeight="1" thickBot="1">
      <c r="A27" s="127" t="s">
        <v>24</v>
      </c>
      <c r="B27" s="128"/>
      <c r="C27" s="57"/>
      <c r="D27" s="60">
        <v>70</v>
      </c>
      <c r="E27" s="59">
        <v>9861</v>
      </c>
      <c r="F27" s="59">
        <v>68210</v>
      </c>
      <c r="G27" s="59">
        <v>93915</v>
      </c>
      <c r="I27" s="16" t="e">
        <f t="shared" si="4"/>
        <v>#VALUE!</v>
      </c>
      <c r="J27" s="16">
        <f t="shared" si="4"/>
        <v>1</v>
      </c>
      <c r="K27" s="16">
        <f t="shared" si="4"/>
        <v>10</v>
      </c>
      <c r="L27" s="16">
        <f t="shared" si="4"/>
        <v>15</v>
      </c>
      <c r="N27" s="2">
        <f t="shared" si="3"/>
        <v>70</v>
      </c>
      <c r="O27" s="2">
        <f t="shared" si="3"/>
        <v>9861</v>
      </c>
      <c r="P27" s="2">
        <f t="shared" si="3"/>
        <v>68210</v>
      </c>
      <c r="Q27" s="2">
        <f t="shared" si="3"/>
        <v>93915</v>
      </c>
    </row>
    <row r="28" spans="1:17" ht="30" customHeight="1" thickBot="1">
      <c r="A28" s="127" t="s">
        <v>25</v>
      </c>
      <c r="B28" s="128"/>
      <c r="C28" s="57"/>
      <c r="D28" s="59">
        <v>306506</v>
      </c>
      <c r="E28" s="59">
        <v>212173</v>
      </c>
      <c r="F28" s="59">
        <v>249292</v>
      </c>
      <c r="G28" s="59">
        <v>500615</v>
      </c>
      <c r="I28" s="16">
        <f t="shared" si="4"/>
        <v>506</v>
      </c>
      <c r="J28" s="16">
        <f t="shared" si="4"/>
        <v>173</v>
      </c>
      <c r="K28" s="16">
        <f t="shared" si="4"/>
        <v>292</v>
      </c>
      <c r="L28" s="16">
        <f t="shared" si="4"/>
        <v>615</v>
      </c>
      <c r="N28" s="2">
        <f t="shared" si="3"/>
        <v>306506</v>
      </c>
      <c r="O28" s="2">
        <f t="shared" si="3"/>
        <v>212173</v>
      </c>
      <c r="P28" s="2">
        <f t="shared" si="3"/>
        <v>249292</v>
      </c>
      <c r="Q28" s="2">
        <f t="shared" si="3"/>
        <v>500615</v>
      </c>
    </row>
    <row r="29" spans="1:17" ht="15" customHeight="1" thickBot="1">
      <c r="A29" s="137" t="s">
        <v>26</v>
      </c>
      <c r="B29" s="138"/>
      <c r="C29" s="57"/>
      <c r="D29" s="58">
        <v>3428830</v>
      </c>
      <c r="E29" s="58">
        <v>3300372</v>
      </c>
      <c r="F29" s="58">
        <v>3860359</v>
      </c>
      <c r="G29" s="58">
        <v>4295023</v>
      </c>
      <c r="I29" s="16">
        <f t="shared" si="4"/>
        <v>8830</v>
      </c>
      <c r="J29" s="16">
        <f t="shared" si="4"/>
        <v>372</v>
      </c>
      <c r="K29" s="16">
        <f t="shared" si="4"/>
        <v>359</v>
      </c>
      <c r="L29" s="16">
        <f t="shared" si="4"/>
        <v>5023</v>
      </c>
      <c r="N29" s="2">
        <f t="shared" si="3"/>
        <v>3428830</v>
      </c>
      <c r="O29" s="2">
        <f t="shared" si="3"/>
        <v>3300372</v>
      </c>
      <c r="P29" s="2">
        <f t="shared" si="3"/>
        <v>3860359</v>
      </c>
      <c r="Q29" s="2">
        <f t="shared" si="3"/>
        <v>4295023</v>
      </c>
    </row>
    <row r="30" spans="1:17" ht="15" customHeight="1" thickBot="1">
      <c r="A30" s="137" t="s">
        <v>27</v>
      </c>
      <c r="B30" s="138"/>
      <c r="C30" s="57"/>
      <c r="D30" s="58">
        <v>1129528</v>
      </c>
      <c r="E30" s="58">
        <v>1107173</v>
      </c>
      <c r="F30" s="58">
        <v>1564738</v>
      </c>
      <c r="G30" s="58">
        <v>1883880</v>
      </c>
      <c r="I30" s="16">
        <f t="shared" si="4"/>
        <v>9528</v>
      </c>
      <c r="J30" s="16">
        <f t="shared" si="4"/>
        <v>7173</v>
      </c>
      <c r="K30" s="16">
        <f t="shared" si="4"/>
        <v>4738</v>
      </c>
      <c r="L30" s="16">
        <f t="shared" si="4"/>
        <v>3880</v>
      </c>
      <c r="N30" s="2">
        <f t="shared" si="3"/>
        <v>1129528</v>
      </c>
      <c r="O30" s="2">
        <f t="shared" si="3"/>
        <v>1107173</v>
      </c>
      <c r="P30" s="2">
        <f t="shared" si="3"/>
        <v>1564738</v>
      </c>
      <c r="Q30" s="2">
        <f t="shared" si="3"/>
        <v>1883880</v>
      </c>
    </row>
    <row r="31" spans="1:17" ht="15" customHeight="1" thickBot="1">
      <c r="A31" s="127" t="s">
        <v>28</v>
      </c>
      <c r="B31" s="128"/>
      <c r="C31" s="57"/>
      <c r="D31" s="59">
        <v>828857</v>
      </c>
      <c r="E31" s="59">
        <v>778612</v>
      </c>
      <c r="F31" s="59">
        <v>1015672</v>
      </c>
      <c r="G31" s="59">
        <v>1062596</v>
      </c>
      <c r="I31" s="16">
        <f t="shared" si="4"/>
        <v>857</v>
      </c>
      <c r="J31" s="16">
        <f t="shared" si="4"/>
        <v>612</v>
      </c>
      <c r="K31" s="16">
        <f t="shared" si="4"/>
        <v>5672</v>
      </c>
      <c r="L31" s="16">
        <f t="shared" si="4"/>
        <v>2596</v>
      </c>
      <c r="N31" s="2">
        <f t="shared" si="3"/>
        <v>828857</v>
      </c>
      <c r="O31" s="2">
        <f t="shared" si="3"/>
        <v>778612</v>
      </c>
      <c r="P31" s="2">
        <f t="shared" si="3"/>
        <v>1015672</v>
      </c>
      <c r="Q31" s="2">
        <f t="shared" si="3"/>
        <v>1062596</v>
      </c>
    </row>
    <row r="32" spans="1:17" ht="15.75" customHeight="1" thickBot="1">
      <c r="A32" s="127" t="s">
        <v>29</v>
      </c>
      <c r="B32" s="128"/>
      <c r="C32" s="57"/>
      <c r="D32" s="59">
        <v>300672</v>
      </c>
      <c r="E32" s="59">
        <v>328561</v>
      </c>
      <c r="F32" s="59">
        <v>549067</v>
      </c>
      <c r="G32" s="59">
        <v>821283</v>
      </c>
      <c r="I32" s="16">
        <f t="shared" si="4"/>
        <v>672</v>
      </c>
      <c r="J32" s="16">
        <f t="shared" si="4"/>
        <v>561</v>
      </c>
      <c r="K32" s="16">
        <f t="shared" si="4"/>
        <v>67</v>
      </c>
      <c r="L32" s="16">
        <f t="shared" si="4"/>
        <v>283</v>
      </c>
      <c r="N32" s="2">
        <f t="shared" si="3"/>
        <v>300672</v>
      </c>
      <c r="O32" s="2">
        <f t="shared" si="3"/>
        <v>328561</v>
      </c>
      <c r="P32" s="2">
        <f t="shared" si="3"/>
        <v>549067</v>
      </c>
      <c r="Q32" s="2">
        <f t="shared" si="3"/>
        <v>821283</v>
      </c>
    </row>
    <row r="33" spans="1:18" ht="15" customHeight="1" thickBot="1">
      <c r="A33" s="137" t="s">
        <v>30</v>
      </c>
      <c r="B33" s="138"/>
      <c r="C33" s="57"/>
      <c r="D33" s="58">
        <v>2253082</v>
      </c>
      <c r="E33" s="58">
        <v>2193199</v>
      </c>
      <c r="F33" s="58">
        <v>2295621</v>
      </c>
      <c r="G33" s="58">
        <v>2411144</v>
      </c>
      <c r="I33" s="16">
        <f t="shared" si="4"/>
        <v>3082</v>
      </c>
      <c r="J33" s="16">
        <f t="shared" si="4"/>
        <v>3199</v>
      </c>
      <c r="K33" s="16">
        <f t="shared" si="4"/>
        <v>5621</v>
      </c>
      <c r="L33" s="16">
        <f t="shared" si="4"/>
        <v>1144</v>
      </c>
      <c r="N33" s="2">
        <f t="shared" si="3"/>
        <v>2253082</v>
      </c>
      <c r="O33" s="2">
        <f t="shared" si="3"/>
        <v>2193199</v>
      </c>
      <c r="P33" s="2">
        <f t="shared" si="3"/>
        <v>2295621</v>
      </c>
      <c r="Q33" s="2">
        <f t="shared" si="3"/>
        <v>2411144</v>
      </c>
      <c r="R33" s="16"/>
    </row>
    <row r="34" spans="1:18" ht="30" customHeight="1" thickBot="1">
      <c r="A34" s="127" t="s">
        <v>31</v>
      </c>
      <c r="B34" s="128"/>
      <c r="C34" s="57"/>
      <c r="D34" s="59">
        <v>813000</v>
      </c>
      <c r="E34" s="59">
        <v>813000</v>
      </c>
      <c r="F34" s="59">
        <v>813000</v>
      </c>
      <c r="G34" s="59">
        <v>813000</v>
      </c>
      <c r="I34" s="16">
        <f t="shared" si="4"/>
        <v>0</v>
      </c>
      <c r="J34" s="16">
        <f t="shared" si="4"/>
        <v>0</v>
      </c>
      <c r="K34" s="16">
        <f t="shared" si="4"/>
        <v>0</v>
      </c>
      <c r="L34" s="16">
        <f t="shared" si="4"/>
        <v>0</v>
      </c>
      <c r="N34" s="2">
        <f t="shared" si="3"/>
        <v>813000</v>
      </c>
      <c r="O34" s="2">
        <f t="shared" si="3"/>
        <v>813000</v>
      </c>
      <c r="P34" s="2">
        <f t="shared" si="3"/>
        <v>813000</v>
      </c>
      <c r="Q34" s="2">
        <f t="shared" si="3"/>
        <v>813000</v>
      </c>
    </row>
    <row r="35" spans="1:18" ht="30" customHeight="1" thickBot="1">
      <c r="A35" s="127" t="s">
        <v>32</v>
      </c>
      <c r="B35" s="128"/>
      <c r="C35" s="57"/>
      <c r="D35" s="59">
        <v>1889</v>
      </c>
      <c r="E35" s="59">
        <v>1889</v>
      </c>
      <c r="F35" s="60"/>
      <c r="G35" s="60"/>
      <c r="I35" s="16">
        <f t="shared" si="4"/>
        <v>9</v>
      </c>
      <c r="J35" s="16">
        <f t="shared" si="4"/>
        <v>9</v>
      </c>
      <c r="K35" s="16" t="e">
        <f t="shared" si="4"/>
        <v>#VALUE!</v>
      </c>
      <c r="L35" s="16" t="e">
        <f t="shared" si="4"/>
        <v>#VALUE!</v>
      </c>
      <c r="N35" s="2">
        <f t="shared" si="3"/>
        <v>1889</v>
      </c>
      <c r="O35" s="2">
        <f t="shared" si="3"/>
        <v>1889</v>
      </c>
      <c r="P35" s="2">
        <f t="shared" si="3"/>
        <v>0</v>
      </c>
      <c r="Q35" s="2">
        <f t="shared" si="3"/>
        <v>0</v>
      </c>
    </row>
    <row r="36" spans="1:18" ht="37.5" customHeight="1" thickBot="1">
      <c r="A36" s="127" t="s">
        <v>33</v>
      </c>
      <c r="B36" s="128"/>
      <c r="C36" s="57"/>
      <c r="D36" s="59">
        <v>482972</v>
      </c>
      <c r="E36" s="59">
        <v>313564</v>
      </c>
      <c r="F36" s="59">
        <v>376547</v>
      </c>
      <c r="G36" s="59">
        <v>290446</v>
      </c>
      <c r="I36" s="16">
        <f t="shared" si="4"/>
        <v>972</v>
      </c>
      <c r="J36" s="16">
        <f t="shared" si="4"/>
        <v>564</v>
      </c>
      <c r="K36" s="16">
        <f t="shared" si="4"/>
        <v>547</v>
      </c>
      <c r="L36" s="16">
        <f t="shared" si="4"/>
        <v>446</v>
      </c>
      <c r="N36" s="2">
        <f t="shared" si="3"/>
        <v>482972</v>
      </c>
      <c r="O36" s="2">
        <f t="shared" si="3"/>
        <v>313564</v>
      </c>
      <c r="P36" s="2">
        <f t="shared" si="3"/>
        <v>376547</v>
      </c>
      <c r="Q36" s="2">
        <f t="shared" si="3"/>
        <v>290446</v>
      </c>
    </row>
    <row r="37" spans="1:18" ht="30" customHeight="1" thickBot="1">
      <c r="A37" s="137" t="s">
        <v>34</v>
      </c>
      <c r="B37" s="138"/>
      <c r="C37" s="57"/>
      <c r="D37" s="58">
        <v>46220</v>
      </c>
      <c r="E37" s="62"/>
      <c r="F37" s="62"/>
      <c r="G37" s="62"/>
      <c r="I37" s="16">
        <f t="shared" si="4"/>
        <v>20</v>
      </c>
      <c r="J37" s="16" t="e">
        <f t="shared" si="4"/>
        <v>#VALUE!</v>
      </c>
      <c r="K37" s="16" t="e">
        <f t="shared" si="4"/>
        <v>#VALUE!</v>
      </c>
      <c r="L37" s="16" t="e">
        <f t="shared" si="4"/>
        <v>#VALUE!</v>
      </c>
      <c r="N37" s="2">
        <f t="shared" si="3"/>
        <v>46220</v>
      </c>
      <c r="O37" s="2">
        <f t="shared" si="3"/>
        <v>0</v>
      </c>
      <c r="P37" s="2">
        <f t="shared" si="3"/>
        <v>0</v>
      </c>
      <c r="Q37" s="2">
        <f t="shared" si="3"/>
        <v>0</v>
      </c>
    </row>
    <row r="38" spans="1:18" ht="30" customHeight="1" thickBot="1">
      <c r="A38" s="137" t="s">
        <v>35</v>
      </c>
      <c r="B38" s="138"/>
      <c r="C38" s="57"/>
      <c r="D38" s="58">
        <v>3428830</v>
      </c>
      <c r="E38" s="58">
        <v>3300372</v>
      </c>
      <c r="F38" s="58">
        <v>3860359</v>
      </c>
      <c r="G38" s="58">
        <v>4295023</v>
      </c>
      <c r="I38" s="16">
        <f t="shared" si="4"/>
        <v>8830</v>
      </c>
      <c r="J38" s="16">
        <f t="shared" si="4"/>
        <v>372</v>
      </c>
      <c r="K38" s="16">
        <f t="shared" si="4"/>
        <v>359</v>
      </c>
      <c r="L38" s="16">
        <f t="shared" si="4"/>
        <v>5023</v>
      </c>
      <c r="N38" s="2">
        <f t="shared" si="3"/>
        <v>3428830</v>
      </c>
      <c r="O38" s="2">
        <f t="shared" si="3"/>
        <v>3300372</v>
      </c>
      <c r="P38" s="2">
        <f t="shared" si="3"/>
        <v>3860359</v>
      </c>
      <c r="Q38" s="2">
        <f t="shared" si="3"/>
        <v>4295023</v>
      </c>
    </row>
    <row r="39" spans="1:18">
      <c r="A39" t="s">
        <v>1740</v>
      </c>
      <c r="B39"/>
      <c r="C39"/>
      <c r="D39"/>
      <c r="E39"/>
      <c r="F39"/>
      <c r="G39"/>
    </row>
  </sheetData>
  <mergeCells count="37">
    <mergeCell ref="A38:B38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G17"/>
    <mergeCell ref="A18:C18"/>
    <mergeCell ref="A19:B19"/>
    <mergeCell ref="A8:B8"/>
    <mergeCell ref="A9:B9"/>
    <mergeCell ref="A10:B10"/>
    <mergeCell ref="A11:B11"/>
    <mergeCell ref="A12:B12"/>
    <mergeCell ref="A13:B13"/>
    <mergeCell ref="A1:C2"/>
    <mergeCell ref="A3:B3"/>
    <mergeCell ref="A4:B4"/>
    <mergeCell ref="A5:B5"/>
    <mergeCell ref="A6:B6"/>
    <mergeCell ref="A7:B7"/>
  </mergeCells>
  <pageMargins left="0.7" right="0.7" top="0.75" bottom="0.75" header="0.3" footer="0.3"/>
  <pageSetup orientation="portrait" horizont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workbookViewId="0">
      <pane xSplit="3" ySplit="1" topLeftCell="F2" activePane="bottomRight" state="frozen"/>
      <selection activeCell="K58" sqref="K58"/>
      <selection pane="topRight" activeCell="K58" sqref="K58"/>
      <selection pane="bottomLeft" activeCell="K58" sqref="K58"/>
      <selection pane="bottomRight" activeCell="K58" sqref="K58"/>
    </sheetView>
  </sheetViews>
  <sheetFormatPr defaultColWidth="8.85546875" defaultRowHeight="15"/>
  <cols>
    <col min="1" max="1" width="11.42578125" style="15" customWidth="1"/>
    <col min="2" max="3" width="8.85546875" style="15"/>
    <col min="4" max="6" width="15.42578125" style="15" bestFit="1" customWidth="1"/>
    <col min="7" max="7" width="16.140625" style="15" bestFit="1" customWidth="1"/>
    <col min="8" max="8" width="12.85546875" style="15" customWidth="1"/>
    <col min="9" max="9" width="11.42578125" style="15" customWidth="1"/>
    <col min="10" max="10" width="8.85546875" style="15"/>
    <col min="11" max="11" width="16.140625" style="15" customWidth="1"/>
    <col min="12" max="14" width="15.42578125" style="15" bestFit="1" customWidth="1"/>
    <col min="15" max="15" width="8.85546875" style="15"/>
    <col min="16" max="19" width="13.140625" style="1" bestFit="1" customWidth="1"/>
    <col min="20" max="23" width="12.140625" style="1" bestFit="1" customWidth="1"/>
    <col min="24" max="24" width="8.85546875" style="15"/>
    <col min="25" max="32" width="14.140625" style="15" bestFit="1" customWidth="1"/>
    <col min="33" max="16384" width="8.85546875" style="15"/>
  </cols>
  <sheetData>
    <row r="1" spans="1:32" ht="49.5" customHeight="1">
      <c r="A1" s="129" t="s">
        <v>0</v>
      </c>
      <c r="B1" s="130"/>
      <c r="C1" s="131"/>
      <c r="D1" s="55" t="s">
        <v>1424</v>
      </c>
      <c r="E1" s="55" t="s">
        <v>1573</v>
      </c>
      <c r="F1" s="55" t="s">
        <v>1611</v>
      </c>
      <c r="G1" s="55" t="s">
        <v>1612</v>
      </c>
      <c r="H1" s="143" t="s">
        <v>0</v>
      </c>
      <c r="I1" s="130"/>
      <c r="J1" s="131"/>
      <c r="K1" s="55" t="s">
        <v>1425</v>
      </c>
      <c r="L1" s="55" t="s">
        <v>1421</v>
      </c>
      <c r="M1" s="55" t="s">
        <v>1422</v>
      </c>
      <c r="N1" s="55" t="s">
        <v>1423</v>
      </c>
      <c r="P1" s="1" t="str">
        <f>REPLACE(D1,11,27,"")</f>
        <v>Quý 3/2017</v>
      </c>
      <c r="Q1" s="1" t="str">
        <f>REPLACE(E1,11,27,"")</f>
        <v>Quý 4/2017</v>
      </c>
      <c r="R1" s="1" t="str">
        <f>REPLACE(F1,11,27,"")</f>
        <v>Quý 1/2018</v>
      </c>
      <c r="S1" s="1" t="str">
        <f>REPLACE(G1,11,27,"")</f>
        <v>Quý 2/2018</v>
      </c>
      <c r="T1" s="1" t="str">
        <f>REPLACE(K1,11,27,"")</f>
        <v>Quý 3/2016</v>
      </c>
      <c r="U1" s="1" t="str">
        <f>REPLACE(L1,11,27,"")</f>
        <v>Quý 4/2016</v>
      </c>
      <c r="V1" s="1" t="str">
        <f>REPLACE(M1,11,27,"")</f>
        <v>Quý 1/2017</v>
      </c>
      <c r="W1" s="1" t="str">
        <f>REPLACE(N1,11,27,"")</f>
        <v>Quý 2/2017</v>
      </c>
      <c r="Y1" s="3" t="str">
        <f>T1</f>
        <v>Quý 3/2016</v>
      </c>
      <c r="Z1" s="3" t="str">
        <f>U1</f>
        <v>Quý 4/2016</v>
      </c>
      <c r="AA1" s="3" t="str">
        <f>V1</f>
        <v>Quý 1/2017</v>
      </c>
      <c r="AB1" s="3" t="str">
        <f>W1</f>
        <v>Quý 2/2017</v>
      </c>
      <c r="AC1" s="3" t="str">
        <f>P1</f>
        <v>Quý 3/2017</v>
      </c>
      <c r="AD1" s="3" t="str">
        <f>Q1</f>
        <v>Quý 4/2017</v>
      </c>
      <c r="AE1" s="3" t="str">
        <f>R1</f>
        <v>Quý 1/2018</v>
      </c>
      <c r="AF1" s="3" t="str">
        <f>S1</f>
        <v>Quý 2/2018</v>
      </c>
    </row>
    <row r="2" spans="1:32" ht="49.5" customHeight="1" thickBot="1">
      <c r="A2" s="132"/>
      <c r="B2" s="133"/>
      <c r="C2" s="134"/>
      <c r="D2" s="56" t="s">
        <v>1670</v>
      </c>
      <c r="E2" s="56" t="s">
        <v>1671</v>
      </c>
      <c r="F2" s="56" t="s">
        <v>1672</v>
      </c>
      <c r="G2" s="56" t="s">
        <v>1669</v>
      </c>
      <c r="H2" s="144"/>
      <c r="I2" s="133"/>
      <c r="J2" s="134"/>
      <c r="K2" s="56" t="s">
        <v>1670</v>
      </c>
      <c r="L2" s="56" t="s">
        <v>1671</v>
      </c>
      <c r="M2" s="56" t="s">
        <v>1672</v>
      </c>
      <c r="N2" s="56" t="s">
        <v>1669</v>
      </c>
      <c r="Y2" s="3"/>
      <c r="Z2" s="3"/>
      <c r="AA2" s="3"/>
      <c r="AB2" s="3"/>
      <c r="AC2" s="3"/>
      <c r="AD2" s="3"/>
      <c r="AE2" s="3"/>
      <c r="AF2" s="3"/>
    </row>
    <row r="3" spans="1:32" ht="61.5" customHeight="1" thickBot="1">
      <c r="A3" s="135" t="s">
        <v>1</v>
      </c>
      <c r="B3" s="136"/>
      <c r="C3" s="57"/>
      <c r="D3" s="58">
        <v>462926</v>
      </c>
      <c r="E3" s="58">
        <v>533077</v>
      </c>
      <c r="F3" s="58">
        <v>268048</v>
      </c>
      <c r="G3" s="58">
        <v>264793</v>
      </c>
      <c r="H3" s="135" t="s">
        <v>1</v>
      </c>
      <c r="I3" s="136"/>
      <c r="J3" s="57"/>
      <c r="K3" s="58">
        <v>355568</v>
      </c>
      <c r="L3" s="58">
        <v>407859</v>
      </c>
      <c r="M3" s="58">
        <v>412309</v>
      </c>
      <c r="N3" s="58">
        <v>245388</v>
      </c>
      <c r="P3" s="2">
        <f>REPLACE(D3,1,3,"")/1</f>
        <v>926</v>
      </c>
      <c r="Q3" s="2">
        <f t="shared" ref="Q3:S16" si="0">REPLACE(E3,1,3,"")/1</f>
        <v>77</v>
      </c>
      <c r="R3" s="2">
        <f t="shared" si="0"/>
        <v>48</v>
      </c>
      <c r="S3" s="2">
        <f t="shared" si="0"/>
        <v>793</v>
      </c>
      <c r="T3" s="2">
        <f>REPLACE(K3,1,3,"")/1</f>
        <v>568</v>
      </c>
      <c r="U3" s="2">
        <f t="shared" ref="U3:W16" si="1">REPLACE(L3,1,3,"")/1</f>
        <v>859</v>
      </c>
      <c r="V3" s="2">
        <f t="shared" si="1"/>
        <v>309</v>
      </c>
      <c r="W3" s="2">
        <f t="shared" si="1"/>
        <v>388</v>
      </c>
      <c r="Y3" s="3">
        <f>K3</f>
        <v>355568</v>
      </c>
      <c r="Z3" s="3">
        <f t="shared" ref="Z3:AB17" si="2">L3</f>
        <v>407859</v>
      </c>
      <c r="AA3" s="3">
        <f t="shared" si="2"/>
        <v>412309</v>
      </c>
      <c r="AB3" s="3">
        <f t="shared" si="2"/>
        <v>245388</v>
      </c>
      <c r="AC3" s="3">
        <f>D3</f>
        <v>462926</v>
      </c>
      <c r="AD3" s="3">
        <f t="shared" ref="AD3:AF17" si="3">E3</f>
        <v>533077</v>
      </c>
      <c r="AE3" s="3">
        <f t="shared" si="3"/>
        <v>268048</v>
      </c>
      <c r="AF3" s="3">
        <f t="shared" si="3"/>
        <v>264793</v>
      </c>
    </row>
    <row r="4" spans="1:32" ht="15" customHeight="1" thickBot="1">
      <c r="A4" s="127" t="s">
        <v>2</v>
      </c>
      <c r="B4" s="128"/>
      <c r="C4" s="57"/>
      <c r="D4" s="59">
        <v>435694</v>
      </c>
      <c r="E4" s="59">
        <v>405164</v>
      </c>
      <c r="F4" s="59">
        <v>220770</v>
      </c>
      <c r="G4" s="59">
        <v>211130</v>
      </c>
      <c r="H4" s="127" t="s">
        <v>2</v>
      </c>
      <c r="I4" s="128"/>
      <c r="J4" s="57"/>
      <c r="K4" s="59">
        <v>329829</v>
      </c>
      <c r="L4" s="59">
        <v>353711</v>
      </c>
      <c r="M4" s="59">
        <v>355658</v>
      </c>
      <c r="N4" s="59">
        <v>176731</v>
      </c>
      <c r="P4" s="2">
        <f t="shared" ref="P4:P16" si="4">REPLACE(D4,1,3,"")/1</f>
        <v>694</v>
      </c>
      <c r="Q4" s="2">
        <f t="shared" si="0"/>
        <v>164</v>
      </c>
      <c r="R4" s="2">
        <f t="shared" si="0"/>
        <v>770</v>
      </c>
      <c r="S4" s="2">
        <f t="shared" si="0"/>
        <v>130</v>
      </c>
      <c r="T4" s="2">
        <f t="shared" ref="T4:U16" si="5">REPLACE(K4,1,3,"")/1</f>
        <v>829</v>
      </c>
      <c r="U4" s="2">
        <f t="shared" si="5"/>
        <v>711</v>
      </c>
      <c r="V4" s="2">
        <f t="shared" si="1"/>
        <v>658</v>
      </c>
      <c r="W4" s="2">
        <f t="shared" si="1"/>
        <v>731</v>
      </c>
      <c r="Y4" s="3">
        <f t="shared" ref="Y4:AB38" si="6">K4</f>
        <v>329829</v>
      </c>
      <c r="Z4" s="3">
        <f t="shared" si="2"/>
        <v>353711</v>
      </c>
      <c r="AA4" s="3">
        <f t="shared" si="2"/>
        <v>355658</v>
      </c>
      <c r="AB4" s="3">
        <f t="shared" si="2"/>
        <v>176731</v>
      </c>
      <c r="AC4" s="3">
        <f t="shared" ref="AC4:AF38" si="7">D4</f>
        <v>435694</v>
      </c>
      <c r="AD4" s="3">
        <f t="shared" si="3"/>
        <v>405164</v>
      </c>
      <c r="AE4" s="3">
        <f t="shared" si="3"/>
        <v>220770</v>
      </c>
      <c r="AF4" s="3">
        <f t="shared" si="3"/>
        <v>211130</v>
      </c>
    </row>
    <row r="5" spans="1:32" ht="61.5" customHeight="1" thickBot="1">
      <c r="A5" s="137" t="s">
        <v>3</v>
      </c>
      <c r="B5" s="138"/>
      <c r="C5" s="57"/>
      <c r="D5" s="58">
        <v>27232</v>
      </c>
      <c r="E5" s="58">
        <v>127913</v>
      </c>
      <c r="F5" s="58">
        <v>47278</v>
      </c>
      <c r="G5" s="58">
        <v>53663</v>
      </c>
      <c r="H5" s="137" t="s">
        <v>3</v>
      </c>
      <c r="I5" s="138"/>
      <c r="J5" s="57"/>
      <c r="K5" s="58">
        <v>25739</v>
      </c>
      <c r="L5" s="58">
        <v>54147</v>
      </c>
      <c r="M5" s="58">
        <v>56651</v>
      </c>
      <c r="N5" s="58">
        <v>68657</v>
      </c>
      <c r="P5" s="2">
        <f t="shared" si="4"/>
        <v>32</v>
      </c>
      <c r="Q5" s="2">
        <f t="shared" si="0"/>
        <v>913</v>
      </c>
      <c r="R5" s="2">
        <f t="shared" si="0"/>
        <v>78</v>
      </c>
      <c r="S5" s="2">
        <f t="shared" si="0"/>
        <v>63</v>
      </c>
      <c r="T5" s="2">
        <f t="shared" si="5"/>
        <v>39</v>
      </c>
      <c r="U5" s="2">
        <f t="shared" si="1"/>
        <v>47</v>
      </c>
      <c r="V5" s="2">
        <f t="shared" si="1"/>
        <v>51</v>
      </c>
      <c r="W5" s="2">
        <f t="shared" si="1"/>
        <v>57</v>
      </c>
      <c r="Y5" s="3">
        <f t="shared" si="6"/>
        <v>25739</v>
      </c>
      <c r="Z5" s="3">
        <f t="shared" si="2"/>
        <v>54147</v>
      </c>
      <c r="AA5" s="3">
        <f t="shared" si="2"/>
        <v>56651</v>
      </c>
      <c r="AB5" s="3">
        <f t="shared" si="2"/>
        <v>68657</v>
      </c>
      <c r="AC5" s="3">
        <f t="shared" si="7"/>
        <v>27232</v>
      </c>
      <c r="AD5" s="3">
        <f t="shared" si="3"/>
        <v>127913</v>
      </c>
      <c r="AE5" s="3">
        <f t="shared" si="3"/>
        <v>47278</v>
      </c>
      <c r="AF5" s="3">
        <f t="shared" si="3"/>
        <v>53663</v>
      </c>
    </row>
    <row r="6" spans="1:32" ht="37.5" customHeight="1" thickBot="1">
      <c r="A6" s="127" t="s">
        <v>4</v>
      </c>
      <c r="B6" s="128"/>
      <c r="C6" s="57"/>
      <c r="D6" s="59">
        <v>14261</v>
      </c>
      <c r="E6" s="59">
        <v>20891</v>
      </c>
      <c r="F6" s="59">
        <v>15782</v>
      </c>
      <c r="G6" s="59">
        <v>13387</v>
      </c>
      <c r="H6" s="127" t="s">
        <v>4</v>
      </c>
      <c r="I6" s="128"/>
      <c r="J6" s="57"/>
      <c r="K6" s="59">
        <v>17087</v>
      </c>
      <c r="L6" s="59">
        <v>47919</v>
      </c>
      <c r="M6" s="59">
        <v>16414</v>
      </c>
      <c r="N6" s="59">
        <v>26368</v>
      </c>
      <c r="P6" s="2">
        <f t="shared" si="4"/>
        <v>61</v>
      </c>
      <c r="Q6" s="2">
        <f t="shared" si="0"/>
        <v>91</v>
      </c>
      <c r="R6" s="2">
        <f t="shared" si="0"/>
        <v>82</v>
      </c>
      <c r="S6" s="2">
        <f t="shared" si="0"/>
        <v>87</v>
      </c>
      <c r="T6" s="2">
        <f t="shared" si="5"/>
        <v>87</v>
      </c>
      <c r="U6" s="2">
        <f t="shared" si="1"/>
        <v>19</v>
      </c>
      <c r="V6" s="2">
        <f t="shared" si="1"/>
        <v>14</v>
      </c>
      <c r="W6" s="2">
        <f t="shared" si="1"/>
        <v>68</v>
      </c>
      <c r="Y6" s="3">
        <f t="shared" si="6"/>
        <v>17087</v>
      </c>
      <c r="Z6" s="3">
        <f t="shared" si="2"/>
        <v>47919</v>
      </c>
      <c r="AA6" s="3">
        <f t="shared" si="2"/>
        <v>16414</v>
      </c>
      <c r="AB6" s="3">
        <f t="shared" si="2"/>
        <v>26368</v>
      </c>
      <c r="AC6" s="3">
        <f t="shared" si="7"/>
        <v>14261</v>
      </c>
      <c r="AD6" s="3">
        <f t="shared" si="3"/>
        <v>20891</v>
      </c>
      <c r="AE6" s="3">
        <f t="shared" si="3"/>
        <v>15782</v>
      </c>
      <c r="AF6" s="3">
        <f t="shared" si="3"/>
        <v>13387</v>
      </c>
    </row>
    <row r="7" spans="1:32" ht="15" customHeight="1" thickBot="1">
      <c r="A7" s="127" t="s">
        <v>5</v>
      </c>
      <c r="B7" s="128"/>
      <c r="C7" s="57"/>
      <c r="D7" s="59">
        <v>14955</v>
      </c>
      <c r="E7" s="59">
        <v>7321</v>
      </c>
      <c r="F7" s="59">
        <v>5887</v>
      </c>
      <c r="G7" s="59">
        <v>11017</v>
      </c>
      <c r="H7" s="127" t="s">
        <v>5</v>
      </c>
      <c r="I7" s="128"/>
      <c r="J7" s="57"/>
      <c r="K7" s="59">
        <v>8287</v>
      </c>
      <c r="L7" s="59">
        <v>10984</v>
      </c>
      <c r="M7" s="59">
        <v>9381</v>
      </c>
      <c r="N7" s="59">
        <v>22012</v>
      </c>
      <c r="P7" s="2">
        <f t="shared" si="4"/>
        <v>55</v>
      </c>
      <c r="Q7" s="2">
        <f t="shared" si="0"/>
        <v>1</v>
      </c>
      <c r="R7" s="2">
        <f t="shared" si="0"/>
        <v>7</v>
      </c>
      <c r="S7" s="2">
        <f t="shared" si="0"/>
        <v>17</v>
      </c>
      <c r="T7" s="2">
        <f t="shared" si="5"/>
        <v>7</v>
      </c>
      <c r="U7" s="2">
        <f t="shared" si="1"/>
        <v>84</v>
      </c>
      <c r="V7" s="2">
        <f t="shared" si="1"/>
        <v>1</v>
      </c>
      <c r="W7" s="2">
        <f t="shared" si="1"/>
        <v>12</v>
      </c>
      <c r="Y7" s="3">
        <f t="shared" si="6"/>
        <v>8287</v>
      </c>
      <c r="Z7" s="3">
        <f t="shared" si="2"/>
        <v>10984</v>
      </c>
      <c r="AA7" s="3">
        <f t="shared" si="2"/>
        <v>9381</v>
      </c>
      <c r="AB7" s="3">
        <f t="shared" si="2"/>
        <v>22012</v>
      </c>
      <c r="AC7" s="3">
        <f t="shared" si="7"/>
        <v>14955</v>
      </c>
      <c r="AD7" s="3">
        <f t="shared" si="3"/>
        <v>7321</v>
      </c>
      <c r="AE7" s="3">
        <f t="shared" si="3"/>
        <v>5887</v>
      </c>
      <c r="AF7" s="3">
        <f t="shared" si="3"/>
        <v>11017</v>
      </c>
    </row>
    <row r="8" spans="1:32" ht="15.75" customHeight="1" thickBot="1">
      <c r="A8" s="127" t="s">
        <v>6</v>
      </c>
      <c r="B8" s="128"/>
      <c r="C8" s="57"/>
      <c r="D8" s="59">
        <v>6587</v>
      </c>
      <c r="E8" s="59">
        <v>7160</v>
      </c>
      <c r="F8" s="59">
        <v>3210</v>
      </c>
      <c r="G8" s="59">
        <v>3887</v>
      </c>
      <c r="H8" s="127" t="s">
        <v>6</v>
      </c>
      <c r="I8" s="128"/>
      <c r="J8" s="57"/>
      <c r="K8" s="59">
        <v>4981</v>
      </c>
      <c r="L8" s="59">
        <v>6200</v>
      </c>
      <c r="M8" s="59">
        <v>4264</v>
      </c>
      <c r="N8" s="59">
        <v>3163</v>
      </c>
      <c r="P8" s="2">
        <f t="shared" si="4"/>
        <v>7</v>
      </c>
      <c r="Q8" s="2">
        <f t="shared" si="0"/>
        <v>0</v>
      </c>
      <c r="R8" s="2">
        <f t="shared" si="0"/>
        <v>0</v>
      </c>
      <c r="S8" s="2">
        <f t="shared" si="0"/>
        <v>7</v>
      </c>
      <c r="T8" s="2">
        <f t="shared" si="5"/>
        <v>1</v>
      </c>
      <c r="U8" s="2">
        <f t="shared" si="1"/>
        <v>0</v>
      </c>
      <c r="V8" s="2">
        <f t="shared" si="1"/>
        <v>4</v>
      </c>
      <c r="W8" s="2">
        <f t="shared" si="1"/>
        <v>3</v>
      </c>
      <c r="Y8" s="3">
        <f t="shared" si="6"/>
        <v>4981</v>
      </c>
      <c r="Z8" s="3">
        <f t="shared" si="2"/>
        <v>6200</v>
      </c>
      <c r="AA8" s="3">
        <f t="shared" si="2"/>
        <v>4264</v>
      </c>
      <c r="AB8" s="3">
        <f t="shared" si="2"/>
        <v>3163</v>
      </c>
      <c r="AC8" s="3">
        <f t="shared" si="7"/>
        <v>6587</v>
      </c>
      <c r="AD8" s="3">
        <f t="shared" si="3"/>
        <v>7160</v>
      </c>
      <c r="AE8" s="3">
        <f t="shared" si="3"/>
        <v>3210</v>
      </c>
      <c r="AF8" s="3">
        <f t="shared" si="3"/>
        <v>3887</v>
      </c>
    </row>
    <row r="9" spans="1:32" ht="37.5" customHeight="1" thickBot="1">
      <c r="A9" s="127" t="s">
        <v>7</v>
      </c>
      <c r="B9" s="128"/>
      <c r="C9" s="57"/>
      <c r="D9" s="59">
        <v>18066</v>
      </c>
      <c r="E9" s="59">
        <v>26320</v>
      </c>
      <c r="F9" s="59">
        <v>15054</v>
      </c>
      <c r="G9" s="59">
        <v>21848</v>
      </c>
      <c r="H9" s="127" t="s">
        <v>7</v>
      </c>
      <c r="I9" s="128"/>
      <c r="J9" s="57"/>
      <c r="K9" s="59">
        <v>18475</v>
      </c>
      <c r="L9" s="59">
        <v>15102</v>
      </c>
      <c r="M9" s="59">
        <v>17125</v>
      </c>
      <c r="N9" s="59">
        <v>19429</v>
      </c>
      <c r="P9" s="2">
        <f t="shared" si="4"/>
        <v>66</v>
      </c>
      <c r="Q9" s="2">
        <f t="shared" si="0"/>
        <v>20</v>
      </c>
      <c r="R9" s="2">
        <f t="shared" si="0"/>
        <v>54</v>
      </c>
      <c r="S9" s="2">
        <f t="shared" si="0"/>
        <v>48</v>
      </c>
      <c r="T9" s="2">
        <f t="shared" si="5"/>
        <v>75</v>
      </c>
      <c r="U9" s="2">
        <f t="shared" si="1"/>
        <v>2</v>
      </c>
      <c r="V9" s="2">
        <f t="shared" si="1"/>
        <v>25</v>
      </c>
      <c r="W9" s="2">
        <f t="shared" si="1"/>
        <v>29</v>
      </c>
      <c r="Y9" s="3">
        <f t="shared" si="6"/>
        <v>18475</v>
      </c>
      <c r="Z9" s="3">
        <f t="shared" si="2"/>
        <v>15102</v>
      </c>
      <c r="AA9" s="3">
        <f t="shared" si="2"/>
        <v>17125</v>
      </c>
      <c r="AB9" s="3">
        <f t="shared" si="2"/>
        <v>19429</v>
      </c>
      <c r="AC9" s="3">
        <f t="shared" si="7"/>
        <v>18066</v>
      </c>
      <c r="AD9" s="3">
        <f t="shared" si="3"/>
        <v>26320</v>
      </c>
      <c r="AE9" s="3">
        <f t="shared" si="3"/>
        <v>15054</v>
      </c>
      <c r="AF9" s="3">
        <f t="shared" si="3"/>
        <v>21848</v>
      </c>
    </row>
    <row r="10" spans="1:32" ht="61.5" customHeight="1" thickBot="1">
      <c r="A10" s="137" t="s">
        <v>8</v>
      </c>
      <c r="B10" s="138"/>
      <c r="C10" s="57"/>
      <c r="D10" s="58">
        <v>11275</v>
      </c>
      <c r="E10" s="58">
        <v>118509</v>
      </c>
      <c r="F10" s="58">
        <v>49598</v>
      </c>
      <c r="G10" s="58">
        <v>48444</v>
      </c>
      <c r="H10" s="137" t="s">
        <v>8</v>
      </c>
      <c r="I10" s="138"/>
      <c r="J10" s="57"/>
      <c r="K10" s="58">
        <v>15685</v>
      </c>
      <c r="L10" s="58">
        <v>80691</v>
      </c>
      <c r="M10" s="58">
        <v>48543</v>
      </c>
      <c r="N10" s="58">
        <v>52355</v>
      </c>
      <c r="P10" s="2">
        <f t="shared" si="4"/>
        <v>75</v>
      </c>
      <c r="Q10" s="2">
        <f t="shared" si="0"/>
        <v>509</v>
      </c>
      <c r="R10" s="2">
        <f t="shared" si="0"/>
        <v>98</v>
      </c>
      <c r="S10" s="2">
        <f t="shared" si="0"/>
        <v>44</v>
      </c>
      <c r="T10" s="2">
        <f t="shared" si="5"/>
        <v>85</v>
      </c>
      <c r="U10" s="2">
        <f t="shared" si="1"/>
        <v>91</v>
      </c>
      <c r="V10" s="2">
        <f t="shared" si="1"/>
        <v>43</v>
      </c>
      <c r="W10" s="2">
        <f t="shared" si="1"/>
        <v>55</v>
      </c>
      <c r="Y10" s="3">
        <f t="shared" si="6"/>
        <v>15685</v>
      </c>
      <c r="Z10" s="3">
        <f t="shared" si="2"/>
        <v>80691</v>
      </c>
      <c r="AA10" s="3">
        <f t="shared" si="2"/>
        <v>48543</v>
      </c>
      <c r="AB10" s="3">
        <f t="shared" si="2"/>
        <v>52355</v>
      </c>
      <c r="AC10" s="3">
        <f t="shared" si="7"/>
        <v>11275</v>
      </c>
      <c r="AD10" s="3">
        <f t="shared" si="3"/>
        <v>118509</v>
      </c>
      <c r="AE10" s="3">
        <f t="shared" si="3"/>
        <v>49598</v>
      </c>
      <c r="AF10" s="3">
        <f t="shared" si="3"/>
        <v>48444</v>
      </c>
    </row>
    <row r="11" spans="1:32" ht="15" customHeight="1" thickBot="1">
      <c r="A11" s="127" t="s">
        <v>9</v>
      </c>
      <c r="B11" s="128"/>
      <c r="C11" s="57"/>
      <c r="D11" s="59">
        <v>123261</v>
      </c>
      <c r="E11" s="59">
        <v>-13307</v>
      </c>
      <c r="F11" s="59">
        <v>64169</v>
      </c>
      <c r="G11" s="59">
        <v>103201</v>
      </c>
      <c r="H11" s="127" t="s">
        <v>9</v>
      </c>
      <c r="I11" s="128"/>
      <c r="J11" s="57"/>
      <c r="K11" s="59">
        <v>62017</v>
      </c>
      <c r="L11" s="59">
        <v>11678</v>
      </c>
      <c r="M11" s="59">
        <v>37230</v>
      </c>
      <c r="N11" s="59">
        <v>35370</v>
      </c>
      <c r="P11" s="2">
        <f t="shared" si="4"/>
        <v>261</v>
      </c>
      <c r="Q11" s="2">
        <f t="shared" si="0"/>
        <v>307</v>
      </c>
      <c r="R11" s="2">
        <f t="shared" si="0"/>
        <v>69</v>
      </c>
      <c r="S11" s="2">
        <f t="shared" si="0"/>
        <v>201</v>
      </c>
      <c r="T11" s="2">
        <f t="shared" si="5"/>
        <v>17</v>
      </c>
      <c r="U11" s="2">
        <f t="shared" si="1"/>
        <v>78</v>
      </c>
      <c r="V11" s="2">
        <f t="shared" si="1"/>
        <v>30</v>
      </c>
      <c r="W11" s="2">
        <f t="shared" si="1"/>
        <v>70</v>
      </c>
      <c r="Y11" s="3">
        <f t="shared" si="6"/>
        <v>62017</v>
      </c>
      <c r="Z11" s="3">
        <f t="shared" si="2"/>
        <v>11678</v>
      </c>
      <c r="AA11" s="3">
        <f t="shared" si="2"/>
        <v>37230</v>
      </c>
      <c r="AB11" s="3">
        <f t="shared" si="2"/>
        <v>35370</v>
      </c>
      <c r="AC11" s="3">
        <f t="shared" si="7"/>
        <v>123261</v>
      </c>
      <c r="AD11" s="3">
        <f t="shared" si="3"/>
        <v>-13307</v>
      </c>
      <c r="AE11" s="3">
        <f t="shared" si="3"/>
        <v>64169</v>
      </c>
      <c r="AF11" s="3">
        <f t="shared" si="3"/>
        <v>103201</v>
      </c>
    </row>
    <row r="12" spans="1:32" ht="45" customHeight="1" thickBot="1">
      <c r="A12" s="127" t="s">
        <v>10</v>
      </c>
      <c r="B12" s="128"/>
      <c r="C12" s="57"/>
      <c r="D12" s="60"/>
      <c r="E12" s="60"/>
      <c r="F12" s="60"/>
      <c r="G12" s="60"/>
      <c r="H12" s="127" t="s">
        <v>10</v>
      </c>
      <c r="I12" s="128"/>
      <c r="J12" s="57"/>
      <c r="K12" s="60"/>
      <c r="L12" s="60"/>
      <c r="M12" s="60"/>
      <c r="N12" s="60"/>
      <c r="P12" s="2" t="e">
        <f t="shared" si="4"/>
        <v>#VALUE!</v>
      </c>
      <c r="Q12" s="2" t="e">
        <f t="shared" si="0"/>
        <v>#VALUE!</v>
      </c>
      <c r="R12" s="2" t="e">
        <f t="shared" si="0"/>
        <v>#VALUE!</v>
      </c>
      <c r="S12" s="2" t="e">
        <f t="shared" si="0"/>
        <v>#VALUE!</v>
      </c>
      <c r="T12" s="2" t="e">
        <f t="shared" si="5"/>
        <v>#VALUE!</v>
      </c>
      <c r="U12" s="2" t="e">
        <f t="shared" si="1"/>
        <v>#VALUE!</v>
      </c>
      <c r="V12" s="2" t="e">
        <f t="shared" si="1"/>
        <v>#VALUE!</v>
      </c>
      <c r="W12" s="2" t="e">
        <f t="shared" si="1"/>
        <v>#VALUE!</v>
      </c>
      <c r="Y12" s="3">
        <f t="shared" si="6"/>
        <v>0</v>
      </c>
      <c r="Z12" s="3">
        <f t="shared" si="2"/>
        <v>0</v>
      </c>
      <c r="AA12" s="3">
        <f t="shared" si="2"/>
        <v>0</v>
      </c>
      <c r="AB12" s="3">
        <f t="shared" si="2"/>
        <v>0</v>
      </c>
      <c r="AC12" s="3">
        <f t="shared" si="7"/>
        <v>0</v>
      </c>
      <c r="AD12" s="3">
        <f t="shared" si="3"/>
        <v>0</v>
      </c>
      <c r="AE12" s="3">
        <f t="shared" si="3"/>
        <v>0</v>
      </c>
      <c r="AF12" s="3">
        <f t="shared" si="3"/>
        <v>0</v>
      </c>
    </row>
    <row r="13" spans="1:32" ht="37.5" customHeight="1" thickBot="1">
      <c r="A13" s="137" t="s">
        <v>11</v>
      </c>
      <c r="B13" s="138"/>
      <c r="C13" s="57"/>
      <c r="D13" s="58">
        <v>134537</v>
      </c>
      <c r="E13" s="58">
        <v>105203</v>
      </c>
      <c r="F13" s="58">
        <v>113767</v>
      </c>
      <c r="G13" s="58">
        <v>151646</v>
      </c>
      <c r="H13" s="137" t="s">
        <v>11</v>
      </c>
      <c r="I13" s="138"/>
      <c r="J13" s="57"/>
      <c r="K13" s="58">
        <v>77702</v>
      </c>
      <c r="L13" s="58">
        <v>92368</v>
      </c>
      <c r="M13" s="58">
        <v>85773</v>
      </c>
      <c r="N13" s="58">
        <v>87725</v>
      </c>
      <c r="P13" s="2">
        <f t="shared" si="4"/>
        <v>537</v>
      </c>
      <c r="Q13" s="2">
        <f t="shared" si="0"/>
        <v>203</v>
      </c>
      <c r="R13" s="2">
        <f t="shared" si="0"/>
        <v>767</v>
      </c>
      <c r="S13" s="2">
        <f t="shared" si="0"/>
        <v>646</v>
      </c>
      <c r="T13" s="2">
        <f t="shared" si="5"/>
        <v>2</v>
      </c>
      <c r="U13" s="2">
        <f t="shared" si="1"/>
        <v>68</v>
      </c>
      <c r="V13" s="2">
        <f t="shared" si="1"/>
        <v>73</v>
      </c>
      <c r="W13" s="2">
        <f t="shared" si="1"/>
        <v>25</v>
      </c>
      <c r="Y13" s="3">
        <f t="shared" si="6"/>
        <v>77702</v>
      </c>
      <c r="Z13" s="3">
        <f t="shared" si="2"/>
        <v>92368</v>
      </c>
      <c r="AA13" s="3">
        <f t="shared" si="2"/>
        <v>85773</v>
      </c>
      <c r="AB13" s="3">
        <f t="shared" si="2"/>
        <v>87725</v>
      </c>
      <c r="AC13" s="3">
        <f t="shared" si="7"/>
        <v>134537</v>
      </c>
      <c r="AD13" s="3">
        <f t="shared" si="3"/>
        <v>105203</v>
      </c>
      <c r="AE13" s="3">
        <f t="shared" si="3"/>
        <v>113767</v>
      </c>
      <c r="AF13" s="3">
        <f t="shared" si="3"/>
        <v>151646</v>
      </c>
    </row>
    <row r="14" spans="1:32" ht="49.5" customHeight="1" thickBot="1">
      <c r="A14" s="137" t="s">
        <v>12</v>
      </c>
      <c r="B14" s="138"/>
      <c r="C14" s="57"/>
      <c r="D14" s="58">
        <v>108814</v>
      </c>
      <c r="E14" s="58">
        <v>82609</v>
      </c>
      <c r="F14" s="58">
        <v>93464</v>
      </c>
      <c r="G14" s="58">
        <v>123918</v>
      </c>
      <c r="H14" s="137" t="s">
        <v>12</v>
      </c>
      <c r="I14" s="138"/>
      <c r="J14" s="57"/>
      <c r="K14" s="58">
        <v>64721</v>
      </c>
      <c r="L14" s="58">
        <v>86577</v>
      </c>
      <c r="M14" s="58">
        <v>66974</v>
      </c>
      <c r="N14" s="58">
        <v>75236</v>
      </c>
      <c r="P14" s="2">
        <f t="shared" si="4"/>
        <v>814</v>
      </c>
      <c r="Q14" s="2">
        <f t="shared" si="0"/>
        <v>9</v>
      </c>
      <c r="R14" s="2">
        <f t="shared" si="0"/>
        <v>64</v>
      </c>
      <c r="S14" s="2">
        <f t="shared" si="0"/>
        <v>918</v>
      </c>
      <c r="T14" s="2">
        <f t="shared" si="5"/>
        <v>21</v>
      </c>
      <c r="U14" s="2">
        <f t="shared" si="1"/>
        <v>77</v>
      </c>
      <c r="V14" s="2">
        <f t="shared" si="1"/>
        <v>74</v>
      </c>
      <c r="W14" s="2">
        <f t="shared" si="1"/>
        <v>36</v>
      </c>
      <c r="Y14" s="3">
        <f t="shared" si="6"/>
        <v>64721</v>
      </c>
      <c r="Z14" s="3">
        <f t="shared" si="2"/>
        <v>86577</v>
      </c>
      <c r="AA14" s="3">
        <f t="shared" si="2"/>
        <v>66974</v>
      </c>
      <c r="AB14" s="3">
        <f t="shared" si="2"/>
        <v>75236</v>
      </c>
      <c r="AC14" s="3">
        <f t="shared" si="7"/>
        <v>108814</v>
      </c>
      <c r="AD14" s="3">
        <f t="shared" si="3"/>
        <v>82609</v>
      </c>
      <c r="AE14" s="3">
        <f t="shared" si="3"/>
        <v>93464</v>
      </c>
      <c r="AF14" s="3">
        <f t="shared" si="3"/>
        <v>123918</v>
      </c>
    </row>
    <row r="15" spans="1:32" ht="61.5" customHeight="1" thickBot="1">
      <c r="A15" s="137" t="s">
        <v>13</v>
      </c>
      <c r="B15" s="138"/>
      <c r="C15" s="57"/>
      <c r="D15" s="58">
        <v>107691</v>
      </c>
      <c r="E15" s="58">
        <v>80407</v>
      </c>
      <c r="F15" s="58">
        <v>92398</v>
      </c>
      <c r="G15" s="58">
        <v>121677</v>
      </c>
      <c r="H15" s="137" t="s">
        <v>13</v>
      </c>
      <c r="I15" s="138"/>
      <c r="J15" s="57"/>
      <c r="K15" s="58">
        <v>64036</v>
      </c>
      <c r="L15" s="58">
        <v>85456</v>
      </c>
      <c r="M15" s="58">
        <v>65868</v>
      </c>
      <c r="N15" s="58">
        <v>74689</v>
      </c>
      <c r="P15" s="2">
        <f t="shared" si="4"/>
        <v>691</v>
      </c>
      <c r="Q15" s="2">
        <f t="shared" si="0"/>
        <v>7</v>
      </c>
      <c r="R15" s="2">
        <f t="shared" si="0"/>
        <v>98</v>
      </c>
      <c r="S15" s="2">
        <f t="shared" si="0"/>
        <v>677</v>
      </c>
      <c r="T15" s="2">
        <f t="shared" si="5"/>
        <v>36</v>
      </c>
      <c r="U15" s="2">
        <f t="shared" si="1"/>
        <v>56</v>
      </c>
      <c r="V15" s="2">
        <f t="shared" si="1"/>
        <v>68</v>
      </c>
      <c r="W15" s="2">
        <f t="shared" si="1"/>
        <v>89</v>
      </c>
      <c r="Y15" s="3">
        <f t="shared" si="6"/>
        <v>64036</v>
      </c>
      <c r="Z15" s="3">
        <f t="shared" si="2"/>
        <v>85456</v>
      </c>
      <c r="AA15" s="3">
        <f t="shared" si="2"/>
        <v>65868</v>
      </c>
      <c r="AB15" s="3">
        <f t="shared" si="2"/>
        <v>74689</v>
      </c>
      <c r="AC15" s="3">
        <f t="shared" si="7"/>
        <v>107691</v>
      </c>
      <c r="AD15" s="3">
        <f t="shared" si="3"/>
        <v>80407</v>
      </c>
      <c r="AE15" s="3">
        <f t="shared" si="3"/>
        <v>92398</v>
      </c>
      <c r="AF15" s="3">
        <f t="shared" si="3"/>
        <v>121677</v>
      </c>
    </row>
    <row r="16" spans="1:32" ht="30" customHeight="1" thickBot="1">
      <c r="A16" s="127" t="s">
        <v>14</v>
      </c>
      <c r="B16" s="128"/>
      <c r="C16" s="57"/>
      <c r="D16" s="59">
        <v>1372</v>
      </c>
      <c r="E16" s="59">
        <v>1024</v>
      </c>
      <c r="F16" s="59">
        <v>1177</v>
      </c>
      <c r="G16" s="59">
        <v>1529</v>
      </c>
      <c r="H16" s="127" t="s">
        <v>14</v>
      </c>
      <c r="I16" s="128"/>
      <c r="J16" s="57"/>
      <c r="K16" s="60">
        <v>816</v>
      </c>
      <c r="L16" s="59">
        <v>1128</v>
      </c>
      <c r="M16" s="60">
        <v>839</v>
      </c>
      <c r="N16" s="60">
        <v>952</v>
      </c>
      <c r="P16" s="2">
        <f t="shared" si="4"/>
        <v>2</v>
      </c>
      <c r="Q16" s="2">
        <f t="shared" si="0"/>
        <v>4</v>
      </c>
      <c r="R16" s="2">
        <f t="shared" si="0"/>
        <v>7</v>
      </c>
      <c r="S16" s="2">
        <f t="shared" si="0"/>
        <v>9</v>
      </c>
      <c r="T16" s="2" t="e">
        <f t="shared" si="5"/>
        <v>#VALUE!</v>
      </c>
      <c r="U16" s="2">
        <f t="shared" si="1"/>
        <v>8</v>
      </c>
      <c r="V16" s="2" t="e">
        <f t="shared" si="1"/>
        <v>#VALUE!</v>
      </c>
      <c r="W16" s="2" t="e">
        <f t="shared" si="1"/>
        <v>#VALUE!</v>
      </c>
      <c r="Y16" s="3">
        <f t="shared" si="6"/>
        <v>816</v>
      </c>
      <c r="Z16" s="3">
        <f t="shared" si="2"/>
        <v>1128</v>
      </c>
      <c r="AA16" s="3">
        <f t="shared" si="2"/>
        <v>839</v>
      </c>
      <c r="AB16" s="3">
        <f t="shared" si="2"/>
        <v>952</v>
      </c>
      <c r="AC16" s="3">
        <f t="shared" si="7"/>
        <v>1372</v>
      </c>
      <c r="AD16" s="3">
        <f t="shared" si="3"/>
        <v>1024</v>
      </c>
      <c r="AE16" s="3">
        <f t="shared" si="3"/>
        <v>1177</v>
      </c>
      <c r="AF16" s="3">
        <f t="shared" si="3"/>
        <v>1529</v>
      </c>
    </row>
    <row r="17" spans="1:32" ht="15.75" thickBot="1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P17" s="2">
        <f>D17</f>
        <v>0</v>
      </c>
      <c r="Q17" s="2">
        <f>E17</f>
        <v>0</v>
      </c>
      <c r="R17" s="2">
        <f>F17</f>
        <v>0</v>
      </c>
      <c r="S17" s="2">
        <f>G17</f>
        <v>0</v>
      </c>
      <c r="T17" s="2">
        <f>K17</f>
        <v>0</v>
      </c>
      <c r="U17" s="2">
        <f>L17</f>
        <v>0</v>
      </c>
      <c r="V17" s="2">
        <f>M17</f>
        <v>0</v>
      </c>
      <c r="W17" s="2">
        <f>N17</f>
        <v>0</v>
      </c>
      <c r="Y17" s="3">
        <f t="shared" si="6"/>
        <v>0</v>
      </c>
      <c r="Z17" s="3">
        <f t="shared" si="2"/>
        <v>0</v>
      </c>
      <c r="AA17" s="3">
        <f t="shared" si="2"/>
        <v>0</v>
      </c>
      <c r="AB17" s="3">
        <f t="shared" si="2"/>
        <v>0</v>
      </c>
      <c r="AC17" s="3">
        <f t="shared" si="7"/>
        <v>0</v>
      </c>
      <c r="AD17" s="3">
        <f t="shared" si="3"/>
        <v>0</v>
      </c>
      <c r="AE17" s="3">
        <f t="shared" si="3"/>
        <v>0</v>
      </c>
      <c r="AF17" s="3">
        <f t="shared" si="3"/>
        <v>0</v>
      </c>
    </row>
    <row r="18" spans="1:32" ht="48" customHeight="1" thickBot="1">
      <c r="A18" s="140" t="s">
        <v>15</v>
      </c>
      <c r="B18" s="141"/>
      <c r="C18" s="142"/>
      <c r="D18" s="61" t="s">
        <v>1674</v>
      </c>
      <c r="E18" s="61" t="s">
        <v>1675</v>
      </c>
      <c r="F18" s="61" t="s">
        <v>1676</v>
      </c>
      <c r="G18" s="61" t="s">
        <v>1718</v>
      </c>
      <c r="H18" s="145" t="s">
        <v>15</v>
      </c>
      <c r="I18" s="141"/>
      <c r="J18" s="142"/>
      <c r="K18" s="61" t="s">
        <v>1677</v>
      </c>
      <c r="L18" s="61" t="s">
        <v>1678</v>
      </c>
      <c r="M18" s="61" t="s">
        <v>1679</v>
      </c>
      <c r="N18" s="61" t="s">
        <v>1673</v>
      </c>
      <c r="P18" s="1" t="str">
        <f>REPLACE(D18,11,27,"")</f>
        <v>Quý 3/2017</v>
      </c>
      <c r="Q18" s="1" t="str">
        <f>REPLACE(E18,11,27,"")</f>
        <v>Quý 4/2017</v>
      </c>
      <c r="R18" s="1" t="str">
        <f>REPLACE(F18,11,27,"")</f>
        <v>Quý 1/2018</v>
      </c>
      <c r="S18" s="1" t="str">
        <f>REPLACE(G18,11,27,"")</f>
        <v>Quý 2/2018</v>
      </c>
      <c r="T18" s="1" t="str">
        <f>REPLACE(K18,11,27,"")</f>
        <v>Quý 3/2016</v>
      </c>
      <c r="U18" s="1" t="str">
        <f>REPLACE(L18,11,27,"")</f>
        <v>Quý 4/2016</v>
      </c>
      <c r="V18" s="1" t="str">
        <f>REPLACE(M18,11,27,"")</f>
        <v>Quý 1/2017</v>
      </c>
      <c r="W18" s="1" t="str">
        <f>REPLACE(N18,11,27,"")</f>
        <v>Quý 2/2017</v>
      </c>
      <c r="Y18" s="3" t="str">
        <f>Y1</f>
        <v>Quý 3/2016</v>
      </c>
      <c r="Z18" s="3" t="str">
        <f t="shared" ref="Z18:AF18" si="8">Z1</f>
        <v>Quý 4/2016</v>
      </c>
      <c r="AA18" s="3" t="str">
        <f t="shared" si="8"/>
        <v>Quý 1/2017</v>
      </c>
      <c r="AB18" s="3" t="str">
        <f t="shared" si="8"/>
        <v>Quý 2/2017</v>
      </c>
      <c r="AC18" s="3" t="str">
        <f t="shared" si="8"/>
        <v>Quý 3/2017</v>
      </c>
      <c r="AD18" s="3" t="str">
        <f t="shared" si="8"/>
        <v>Quý 4/2017</v>
      </c>
      <c r="AE18" s="3" t="str">
        <f t="shared" si="8"/>
        <v>Quý 1/2018</v>
      </c>
      <c r="AF18" s="3" t="str">
        <f t="shared" si="8"/>
        <v>Quý 2/2018</v>
      </c>
    </row>
    <row r="19" spans="1:32" ht="15" customHeight="1" thickBot="1">
      <c r="A19" s="135" t="s">
        <v>16</v>
      </c>
      <c r="B19" s="136"/>
      <c r="C19" s="57"/>
      <c r="D19" s="58">
        <v>1103002</v>
      </c>
      <c r="E19" s="58">
        <v>1049726</v>
      </c>
      <c r="F19" s="58">
        <v>919079</v>
      </c>
      <c r="G19" s="58">
        <v>1094591</v>
      </c>
      <c r="H19" s="135" t="s">
        <v>16</v>
      </c>
      <c r="I19" s="136"/>
      <c r="J19" s="57"/>
      <c r="K19" s="58">
        <v>985609</v>
      </c>
      <c r="L19" s="58">
        <v>1243344</v>
      </c>
      <c r="M19" s="58">
        <v>1085195</v>
      </c>
      <c r="N19" s="58">
        <v>1282983</v>
      </c>
      <c r="P19" s="2">
        <f t="shared" ref="P19:S38" si="9">REPLACE(D19,1,3,"")/1</f>
        <v>3002</v>
      </c>
      <c r="Q19" s="2">
        <f t="shared" si="9"/>
        <v>9726</v>
      </c>
      <c r="R19" s="2">
        <f t="shared" si="9"/>
        <v>79</v>
      </c>
      <c r="S19" s="2">
        <f t="shared" si="9"/>
        <v>4591</v>
      </c>
      <c r="T19" s="2">
        <f t="shared" ref="T19:W38" si="10">REPLACE(K19,1,3,"")/1</f>
        <v>609</v>
      </c>
      <c r="U19" s="2">
        <f t="shared" si="10"/>
        <v>3344</v>
      </c>
      <c r="V19" s="2">
        <f t="shared" si="10"/>
        <v>5195</v>
      </c>
      <c r="W19" s="2">
        <f t="shared" si="10"/>
        <v>2983</v>
      </c>
      <c r="Y19" s="3">
        <f t="shared" si="6"/>
        <v>985609</v>
      </c>
      <c r="Z19" s="3">
        <f t="shared" si="6"/>
        <v>1243344</v>
      </c>
      <c r="AA19" s="3">
        <f t="shared" si="6"/>
        <v>1085195</v>
      </c>
      <c r="AB19" s="3">
        <f t="shared" si="6"/>
        <v>1282983</v>
      </c>
      <c r="AC19" s="3">
        <f t="shared" si="7"/>
        <v>1103002</v>
      </c>
      <c r="AD19" s="3">
        <f t="shared" si="7"/>
        <v>1049726</v>
      </c>
      <c r="AE19" s="3">
        <f t="shared" si="7"/>
        <v>919079</v>
      </c>
      <c r="AF19" s="3">
        <f t="shared" si="7"/>
        <v>1094591</v>
      </c>
    </row>
    <row r="20" spans="1:32" ht="61.5" customHeight="1" thickBot="1">
      <c r="A20" s="127" t="s">
        <v>17</v>
      </c>
      <c r="B20" s="128"/>
      <c r="C20" s="57"/>
      <c r="D20" s="59">
        <v>275018</v>
      </c>
      <c r="E20" s="59">
        <v>240787</v>
      </c>
      <c r="F20" s="59">
        <v>193316</v>
      </c>
      <c r="G20" s="59">
        <v>331060</v>
      </c>
      <c r="H20" s="127" t="s">
        <v>17</v>
      </c>
      <c r="I20" s="128"/>
      <c r="J20" s="57"/>
      <c r="K20" s="59">
        <v>306034</v>
      </c>
      <c r="L20" s="59">
        <v>293390</v>
      </c>
      <c r="M20" s="59">
        <v>271801</v>
      </c>
      <c r="N20" s="59">
        <v>364648</v>
      </c>
      <c r="P20" s="2">
        <f t="shared" si="9"/>
        <v>18</v>
      </c>
      <c r="Q20" s="2">
        <f t="shared" si="9"/>
        <v>787</v>
      </c>
      <c r="R20" s="2">
        <f t="shared" si="9"/>
        <v>316</v>
      </c>
      <c r="S20" s="2">
        <f t="shared" si="9"/>
        <v>60</v>
      </c>
      <c r="T20" s="2">
        <f t="shared" si="10"/>
        <v>34</v>
      </c>
      <c r="U20" s="2">
        <f t="shared" si="10"/>
        <v>390</v>
      </c>
      <c r="V20" s="2">
        <f t="shared" si="10"/>
        <v>801</v>
      </c>
      <c r="W20" s="2">
        <f t="shared" si="10"/>
        <v>648</v>
      </c>
      <c r="Y20" s="3">
        <f t="shared" si="6"/>
        <v>306034</v>
      </c>
      <c r="Z20" s="3">
        <f t="shared" si="6"/>
        <v>293390</v>
      </c>
      <c r="AA20" s="3">
        <f t="shared" si="6"/>
        <v>271801</v>
      </c>
      <c r="AB20" s="3">
        <f t="shared" si="6"/>
        <v>364648</v>
      </c>
      <c r="AC20" s="3">
        <f t="shared" si="7"/>
        <v>275018</v>
      </c>
      <c r="AD20" s="3">
        <f t="shared" si="7"/>
        <v>240787</v>
      </c>
      <c r="AE20" s="3">
        <f t="shared" si="7"/>
        <v>193316</v>
      </c>
      <c r="AF20" s="3">
        <f t="shared" si="7"/>
        <v>331060</v>
      </c>
    </row>
    <row r="21" spans="1:32" ht="30" customHeight="1" thickBot="1">
      <c r="A21" s="127" t="s">
        <v>18</v>
      </c>
      <c r="B21" s="128"/>
      <c r="C21" s="57"/>
      <c r="D21" s="59">
        <v>376462</v>
      </c>
      <c r="E21" s="59">
        <v>297864</v>
      </c>
      <c r="F21" s="59">
        <v>218365</v>
      </c>
      <c r="G21" s="59">
        <v>218170</v>
      </c>
      <c r="H21" s="127" t="s">
        <v>18</v>
      </c>
      <c r="I21" s="128"/>
      <c r="J21" s="57"/>
      <c r="K21" s="59">
        <v>287860</v>
      </c>
      <c r="L21" s="59">
        <v>532036</v>
      </c>
      <c r="M21" s="59">
        <v>375417</v>
      </c>
      <c r="N21" s="59">
        <v>409855</v>
      </c>
      <c r="P21" s="2">
        <f t="shared" si="9"/>
        <v>462</v>
      </c>
      <c r="Q21" s="2">
        <f t="shared" si="9"/>
        <v>864</v>
      </c>
      <c r="R21" s="2">
        <f t="shared" si="9"/>
        <v>365</v>
      </c>
      <c r="S21" s="2">
        <f t="shared" si="9"/>
        <v>170</v>
      </c>
      <c r="T21" s="2">
        <f t="shared" si="10"/>
        <v>860</v>
      </c>
      <c r="U21" s="2">
        <f t="shared" si="10"/>
        <v>36</v>
      </c>
      <c r="V21" s="2">
        <f t="shared" si="10"/>
        <v>417</v>
      </c>
      <c r="W21" s="2">
        <f t="shared" si="10"/>
        <v>855</v>
      </c>
      <c r="Y21" s="3">
        <f t="shared" si="6"/>
        <v>287860</v>
      </c>
      <c r="Z21" s="3">
        <f t="shared" si="6"/>
        <v>532036</v>
      </c>
      <c r="AA21" s="3">
        <f t="shared" si="6"/>
        <v>375417</v>
      </c>
      <c r="AB21" s="3">
        <f t="shared" si="6"/>
        <v>409855</v>
      </c>
      <c r="AC21" s="3">
        <f t="shared" si="7"/>
        <v>376462</v>
      </c>
      <c r="AD21" s="3">
        <f t="shared" si="7"/>
        <v>297864</v>
      </c>
      <c r="AE21" s="3">
        <f t="shared" si="7"/>
        <v>218365</v>
      </c>
      <c r="AF21" s="3">
        <f t="shared" si="7"/>
        <v>218170</v>
      </c>
    </row>
    <row r="22" spans="1:32" ht="30" customHeight="1" thickBot="1">
      <c r="A22" s="127" t="s">
        <v>19</v>
      </c>
      <c r="B22" s="128"/>
      <c r="C22" s="57"/>
      <c r="D22" s="59">
        <v>193693</v>
      </c>
      <c r="E22" s="59">
        <v>218231</v>
      </c>
      <c r="F22" s="59">
        <v>238602</v>
      </c>
      <c r="G22" s="59">
        <v>204669</v>
      </c>
      <c r="H22" s="127" t="s">
        <v>19</v>
      </c>
      <c r="I22" s="128"/>
      <c r="J22" s="57"/>
      <c r="K22" s="59">
        <v>150892</v>
      </c>
      <c r="L22" s="59">
        <v>160165</v>
      </c>
      <c r="M22" s="59">
        <v>240571</v>
      </c>
      <c r="N22" s="59">
        <v>204164</v>
      </c>
      <c r="P22" s="2">
        <f t="shared" si="9"/>
        <v>693</v>
      </c>
      <c r="Q22" s="2">
        <f t="shared" si="9"/>
        <v>231</v>
      </c>
      <c r="R22" s="2">
        <f t="shared" si="9"/>
        <v>602</v>
      </c>
      <c r="S22" s="2">
        <f t="shared" si="9"/>
        <v>669</v>
      </c>
      <c r="T22" s="2">
        <f t="shared" si="10"/>
        <v>892</v>
      </c>
      <c r="U22" s="2">
        <f t="shared" si="10"/>
        <v>165</v>
      </c>
      <c r="V22" s="2">
        <f t="shared" si="10"/>
        <v>571</v>
      </c>
      <c r="W22" s="2">
        <f t="shared" si="10"/>
        <v>164</v>
      </c>
      <c r="Y22" s="3">
        <f t="shared" si="6"/>
        <v>150892</v>
      </c>
      <c r="Z22" s="3">
        <f t="shared" si="6"/>
        <v>160165</v>
      </c>
      <c r="AA22" s="3">
        <f t="shared" si="6"/>
        <v>240571</v>
      </c>
      <c r="AB22" s="3">
        <f t="shared" si="6"/>
        <v>204164</v>
      </c>
      <c r="AC22" s="3">
        <f t="shared" si="7"/>
        <v>193693</v>
      </c>
      <c r="AD22" s="3">
        <f t="shared" si="7"/>
        <v>218231</v>
      </c>
      <c r="AE22" s="3">
        <f t="shared" si="7"/>
        <v>238602</v>
      </c>
      <c r="AF22" s="3">
        <f t="shared" si="7"/>
        <v>204669</v>
      </c>
    </row>
    <row r="23" spans="1:32" ht="15" customHeight="1" thickBot="1">
      <c r="A23" s="127" t="s">
        <v>20</v>
      </c>
      <c r="B23" s="128"/>
      <c r="C23" s="57"/>
      <c r="D23" s="59">
        <v>221440</v>
      </c>
      <c r="E23" s="59">
        <v>257174</v>
      </c>
      <c r="F23" s="59">
        <v>224515</v>
      </c>
      <c r="G23" s="59">
        <v>288172</v>
      </c>
      <c r="H23" s="127" t="s">
        <v>20</v>
      </c>
      <c r="I23" s="128"/>
      <c r="J23" s="57"/>
      <c r="K23" s="59">
        <v>204542</v>
      </c>
      <c r="L23" s="59">
        <v>226733</v>
      </c>
      <c r="M23" s="59">
        <v>165405</v>
      </c>
      <c r="N23" s="59">
        <v>271989</v>
      </c>
      <c r="P23" s="2">
        <f t="shared" si="9"/>
        <v>440</v>
      </c>
      <c r="Q23" s="2">
        <f t="shared" si="9"/>
        <v>174</v>
      </c>
      <c r="R23" s="2">
        <f t="shared" si="9"/>
        <v>515</v>
      </c>
      <c r="S23" s="2">
        <f t="shared" si="9"/>
        <v>172</v>
      </c>
      <c r="T23" s="2">
        <f t="shared" si="10"/>
        <v>542</v>
      </c>
      <c r="U23" s="2">
        <f t="shared" si="10"/>
        <v>733</v>
      </c>
      <c r="V23" s="2">
        <f t="shared" si="10"/>
        <v>405</v>
      </c>
      <c r="W23" s="2">
        <f t="shared" si="10"/>
        <v>989</v>
      </c>
      <c r="Y23" s="3">
        <f t="shared" si="6"/>
        <v>204542</v>
      </c>
      <c r="Z23" s="3">
        <f t="shared" si="6"/>
        <v>226733</v>
      </c>
      <c r="AA23" s="3">
        <f t="shared" si="6"/>
        <v>165405</v>
      </c>
      <c r="AB23" s="3">
        <f t="shared" si="6"/>
        <v>271989</v>
      </c>
      <c r="AC23" s="3">
        <f t="shared" si="7"/>
        <v>221440</v>
      </c>
      <c r="AD23" s="3">
        <f t="shared" si="7"/>
        <v>257174</v>
      </c>
      <c r="AE23" s="3">
        <f t="shared" si="7"/>
        <v>224515</v>
      </c>
      <c r="AF23" s="3">
        <f t="shared" si="7"/>
        <v>288172</v>
      </c>
    </row>
    <row r="24" spans="1:32" ht="30" customHeight="1" thickBot="1">
      <c r="A24" s="127" t="s">
        <v>21</v>
      </c>
      <c r="B24" s="128"/>
      <c r="C24" s="57"/>
      <c r="D24" s="59">
        <v>36389</v>
      </c>
      <c r="E24" s="59">
        <v>35670</v>
      </c>
      <c r="F24" s="59">
        <v>44280</v>
      </c>
      <c r="G24" s="59">
        <v>52519</v>
      </c>
      <c r="H24" s="127" t="s">
        <v>21</v>
      </c>
      <c r="I24" s="128"/>
      <c r="J24" s="57"/>
      <c r="K24" s="59">
        <v>36280</v>
      </c>
      <c r="L24" s="59">
        <v>31019</v>
      </c>
      <c r="M24" s="59">
        <v>32001</v>
      </c>
      <c r="N24" s="59">
        <v>32326</v>
      </c>
      <c r="P24" s="2">
        <f t="shared" si="9"/>
        <v>89</v>
      </c>
      <c r="Q24" s="2">
        <f t="shared" si="9"/>
        <v>70</v>
      </c>
      <c r="R24" s="2">
        <f t="shared" si="9"/>
        <v>80</v>
      </c>
      <c r="S24" s="2">
        <f t="shared" si="9"/>
        <v>19</v>
      </c>
      <c r="T24" s="2">
        <f t="shared" si="10"/>
        <v>80</v>
      </c>
      <c r="U24" s="2">
        <f t="shared" si="10"/>
        <v>19</v>
      </c>
      <c r="V24" s="2">
        <f t="shared" si="10"/>
        <v>1</v>
      </c>
      <c r="W24" s="2">
        <f t="shared" si="10"/>
        <v>26</v>
      </c>
      <c r="Y24" s="3">
        <f t="shared" si="6"/>
        <v>36280</v>
      </c>
      <c r="Z24" s="3">
        <f t="shared" si="6"/>
        <v>31019</v>
      </c>
      <c r="AA24" s="3">
        <f t="shared" si="6"/>
        <v>32001</v>
      </c>
      <c r="AB24" s="3">
        <f t="shared" si="6"/>
        <v>32326</v>
      </c>
      <c r="AC24" s="3">
        <f t="shared" si="7"/>
        <v>36389</v>
      </c>
      <c r="AD24" s="3">
        <f t="shared" si="7"/>
        <v>35670</v>
      </c>
      <c r="AE24" s="3">
        <f t="shared" si="7"/>
        <v>44280</v>
      </c>
      <c r="AF24" s="3">
        <f t="shared" si="7"/>
        <v>52519</v>
      </c>
    </row>
    <row r="25" spans="1:32" ht="15" customHeight="1" thickBot="1">
      <c r="A25" s="137" t="s">
        <v>22</v>
      </c>
      <c r="B25" s="138"/>
      <c r="C25" s="57"/>
      <c r="D25" s="58">
        <v>3122628</v>
      </c>
      <c r="E25" s="58">
        <v>3243570</v>
      </c>
      <c r="F25" s="58">
        <v>3299717</v>
      </c>
      <c r="G25" s="58">
        <v>3367358</v>
      </c>
      <c r="H25" s="137" t="s">
        <v>22</v>
      </c>
      <c r="I25" s="138"/>
      <c r="J25" s="57"/>
      <c r="K25" s="58">
        <v>2603065</v>
      </c>
      <c r="L25" s="58">
        <v>2610787</v>
      </c>
      <c r="M25" s="58">
        <v>2975506</v>
      </c>
      <c r="N25" s="58">
        <v>2955818</v>
      </c>
      <c r="P25" s="2">
        <f t="shared" si="9"/>
        <v>2628</v>
      </c>
      <c r="Q25" s="2">
        <f t="shared" si="9"/>
        <v>3570</v>
      </c>
      <c r="R25" s="2">
        <f t="shared" si="9"/>
        <v>9717</v>
      </c>
      <c r="S25" s="2">
        <f t="shared" si="9"/>
        <v>7358</v>
      </c>
      <c r="T25" s="2">
        <f t="shared" si="10"/>
        <v>3065</v>
      </c>
      <c r="U25" s="2">
        <f t="shared" si="10"/>
        <v>787</v>
      </c>
      <c r="V25" s="2">
        <f t="shared" si="10"/>
        <v>5506</v>
      </c>
      <c r="W25" s="2">
        <f t="shared" si="10"/>
        <v>5818</v>
      </c>
      <c r="Y25" s="3">
        <f t="shared" si="6"/>
        <v>2603065</v>
      </c>
      <c r="Z25" s="3">
        <f t="shared" si="6"/>
        <v>2610787</v>
      </c>
      <c r="AA25" s="3">
        <f t="shared" si="6"/>
        <v>2975506</v>
      </c>
      <c r="AB25" s="3">
        <f t="shared" si="6"/>
        <v>2955818</v>
      </c>
      <c r="AC25" s="3">
        <f t="shared" si="7"/>
        <v>3122628</v>
      </c>
      <c r="AD25" s="3">
        <f t="shared" si="7"/>
        <v>3243570</v>
      </c>
      <c r="AE25" s="3">
        <f t="shared" si="7"/>
        <v>3299717</v>
      </c>
      <c r="AF25" s="3">
        <f t="shared" si="7"/>
        <v>3367358</v>
      </c>
    </row>
    <row r="26" spans="1:32" ht="15" customHeight="1" thickBot="1">
      <c r="A26" s="127" t="s">
        <v>23</v>
      </c>
      <c r="B26" s="128"/>
      <c r="C26" s="57"/>
      <c r="D26" s="59">
        <v>925819</v>
      </c>
      <c r="E26" s="59">
        <v>922982</v>
      </c>
      <c r="F26" s="59">
        <v>912105</v>
      </c>
      <c r="G26" s="59">
        <v>1220879</v>
      </c>
      <c r="H26" s="127" t="s">
        <v>23</v>
      </c>
      <c r="I26" s="128"/>
      <c r="J26" s="57"/>
      <c r="K26" s="59">
        <v>554106</v>
      </c>
      <c r="L26" s="59">
        <v>621568</v>
      </c>
      <c r="M26" s="59">
        <v>600922</v>
      </c>
      <c r="N26" s="59">
        <v>949725</v>
      </c>
      <c r="P26" s="2">
        <f t="shared" si="9"/>
        <v>819</v>
      </c>
      <c r="Q26" s="2">
        <f t="shared" si="9"/>
        <v>982</v>
      </c>
      <c r="R26" s="2">
        <f t="shared" si="9"/>
        <v>105</v>
      </c>
      <c r="S26" s="2">
        <f t="shared" si="9"/>
        <v>879</v>
      </c>
      <c r="T26" s="2">
        <f t="shared" si="10"/>
        <v>106</v>
      </c>
      <c r="U26" s="2">
        <f t="shared" si="10"/>
        <v>568</v>
      </c>
      <c r="V26" s="2">
        <f t="shared" si="10"/>
        <v>922</v>
      </c>
      <c r="W26" s="2">
        <f t="shared" si="10"/>
        <v>725</v>
      </c>
      <c r="Y26" s="3">
        <f t="shared" si="6"/>
        <v>554106</v>
      </c>
      <c r="Z26" s="3">
        <f t="shared" si="6"/>
        <v>621568</v>
      </c>
      <c r="AA26" s="3">
        <f t="shared" si="6"/>
        <v>600922</v>
      </c>
      <c r="AB26" s="3">
        <f t="shared" si="6"/>
        <v>949725</v>
      </c>
      <c r="AC26" s="3">
        <f t="shared" si="7"/>
        <v>925819</v>
      </c>
      <c r="AD26" s="3">
        <f t="shared" si="7"/>
        <v>922982</v>
      </c>
      <c r="AE26" s="3">
        <f t="shared" si="7"/>
        <v>912105</v>
      </c>
      <c r="AF26" s="3">
        <f t="shared" si="7"/>
        <v>1220879</v>
      </c>
    </row>
    <row r="27" spans="1:32" ht="15.75" customHeight="1" thickBot="1">
      <c r="A27" s="127" t="s">
        <v>24</v>
      </c>
      <c r="B27" s="128"/>
      <c r="C27" s="57"/>
      <c r="D27" s="59">
        <v>92302</v>
      </c>
      <c r="E27" s="59">
        <v>93915</v>
      </c>
      <c r="F27" s="59">
        <v>100186</v>
      </c>
      <c r="G27" s="59">
        <v>102303</v>
      </c>
      <c r="H27" s="127" t="s">
        <v>24</v>
      </c>
      <c r="I27" s="128"/>
      <c r="J27" s="57"/>
      <c r="K27" s="59">
        <v>90135</v>
      </c>
      <c r="L27" s="59">
        <v>68210</v>
      </c>
      <c r="M27" s="59">
        <v>67589</v>
      </c>
      <c r="N27" s="59">
        <v>73373</v>
      </c>
      <c r="P27" s="2">
        <f t="shared" si="9"/>
        <v>2</v>
      </c>
      <c r="Q27" s="2">
        <f t="shared" si="9"/>
        <v>15</v>
      </c>
      <c r="R27" s="2">
        <f t="shared" si="9"/>
        <v>186</v>
      </c>
      <c r="S27" s="2">
        <f t="shared" si="9"/>
        <v>303</v>
      </c>
      <c r="T27" s="2">
        <f t="shared" si="10"/>
        <v>35</v>
      </c>
      <c r="U27" s="2">
        <f t="shared" si="10"/>
        <v>10</v>
      </c>
      <c r="V27" s="2">
        <f t="shared" si="10"/>
        <v>89</v>
      </c>
      <c r="W27" s="2">
        <f t="shared" si="10"/>
        <v>73</v>
      </c>
      <c r="Y27" s="3">
        <f t="shared" si="6"/>
        <v>90135</v>
      </c>
      <c r="Z27" s="3">
        <f t="shared" si="6"/>
        <v>68210</v>
      </c>
      <c r="AA27" s="3">
        <f t="shared" si="6"/>
        <v>67589</v>
      </c>
      <c r="AB27" s="3">
        <f t="shared" si="6"/>
        <v>73373</v>
      </c>
      <c r="AC27" s="3">
        <f t="shared" si="7"/>
        <v>92302</v>
      </c>
      <c r="AD27" s="3">
        <f t="shared" si="7"/>
        <v>93915</v>
      </c>
      <c r="AE27" s="3">
        <f t="shared" si="7"/>
        <v>100186</v>
      </c>
      <c r="AF27" s="3">
        <f t="shared" si="7"/>
        <v>102303</v>
      </c>
    </row>
    <row r="28" spans="1:32" ht="30" customHeight="1" thickBot="1">
      <c r="A28" s="127" t="s">
        <v>25</v>
      </c>
      <c r="B28" s="128"/>
      <c r="C28" s="57"/>
      <c r="D28" s="59">
        <v>439403</v>
      </c>
      <c r="E28" s="59">
        <v>500615</v>
      </c>
      <c r="F28" s="59">
        <v>532405</v>
      </c>
      <c r="G28" s="59">
        <v>554152</v>
      </c>
      <c r="H28" s="127" t="s">
        <v>25</v>
      </c>
      <c r="I28" s="128"/>
      <c r="J28" s="57"/>
      <c r="K28" s="59">
        <v>233387</v>
      </c>
      <c r="L28" s="59">
        <v>246895</v>
      </c>
      <c r="M28" s="59">
        <v>410743</v>
      </c>
      <c r="N28" s="59">
        <v>332687</v>
      </c>
      <c r="P28" s="2">
        <f t="shared" si="9"/>
        <v>403</v>
      </c>
      <c r="Q28" s="2">
        <f t="shared" si="9"/>
        <v>615</v>
      </c>
      <c r="R28" s="2">
        <f t="shared" si="9"/>
        <v>405</v>
      </c>
      <c r="S28" s="2">
        <f t="shared" si="9"/>
        <v>152</v>
      </c>
      <c r="T28" s="2">
        <f t="shared" si="10"/>
        <v>387</v>
      </c>
      <c r="U28" s="2">
        <f t="shared" si="10"/>
        <v>895</v>
      </c>
      <c r="V28" s="2">
        <f t="shared" si="10"/>
        <v>743</v>
      </c>
      <c r="W28" s="2">
        <f t="shared" si="10"/>
        <v>687</v>
      </c>
      <c r="Y28" s="3">
        <f t="shared" si="6"/>
        <v>233387</v>
      </c>
      <c r="Z28" s="3">
        <f t="shared" si="6"/>
        <v>246895</v>
      </c>
      <c r="AA28" s="3">
        <f t="shared" si="6"/>
        <v>410743</v>
      </c>
      <c r="AB28" s="3">
        <f t="shared" si="6"/>
        <v>332687</v>
      </c>
      <c r="AC28" s="3">
        <f t="shared" si="7"/>
        <v>439403</v>
      </c>
      <c r="AD28" s="3">
        <f t="shared" si="7"/>
        <v>500615</v>
      </c>
      <c r="AE28" s="3">
        <f t="shared" si="7"/>
        <v>532405</v>
      </c>
      <c r="AF28" s="3">
        <f t="shared" si="7"/>
        <v>554152</v>
      </c>
    </row>
    <row r="29" spans="1:32" ht="15" customHeight="1" thickBot="1">
      <c r="A29" s="137" t="s">
        <v>26</v>
      </c>
      <c r="B29" s="138"/>
      <c r="C29" s="57"/>
      <c r="D29" s="58">
        <v>4225630</v>
      </c>
      <c r="E29" s="58">
        <v>4293296</v>
      </c>
      <c r="F29" s="58">
        <v>4218795</v>
      </c>
      <c r="G29" s="58">
        <v>4461949</v>
      </c>
      <c r="H29" s="137" t="s">
        <v>26</v>
      </c>
      <c r="I29" s="138"/>
      <c r="J29" s="57"/>
      <c r="K29" s="58">
        <v>3588674</v>
      </c>
      <c r="L29" s="58">
        <v>3854131</v>
      </c>
      <c r="M29" s="58">
        <v>4060702</v>
      </c>
      <c r="N29" s="58">
        <v>4238801</v>
      </c>
      <c r="P29" s="2">
        <f t="shared" si="9"/>
        <v>5630</v>
      </c>
      <c r="Q29" s="2">
        <f t="shared" si="9"/>
        <v>3296</v>
      </c>
      <c r="R29" s="2">
        <f t="shared" si="9"/>
        <v>8795</v>
      </c>
      <c r="S29" s="2">
        <f t="shared" si="9"/>
        <v>1949</v>
      </c>
      <c r="T29" s="2">
        <f t="shared" si="10"/>
        <v>8674</v>
      </c>
      <c r="U29" s="2">
        <f t="shared" si="10"/>
        <v>4131</v>
      </c>
      <c r="V29" s="2">
        <f t="shared" si="10"/>
        <v>702</v>
      </c>
      <c r="W29" s="2">
        <f t="shared" si="10"/>
        <v>8801</v>
      </c>
      <c r="Y29" s="3">
        <f t="shared" si="6"/>
        <v>3588674</v>
      </c>
      <c r="Z29" s="3">
        <f t="shared" si="6"/>
        <v>3854131</v>
      </c>
      <c r="AA29" s="3">
        <f t="shared" si="6"/>
        <v>4060702</v>
      </c>
      <c r="AB29" s="3">
        <f t="shared" si="6"/>
        <v>4238801</v>
      </c>
      <c r="AC29" s="3">
        <f t="shared" si="7"/>
        <v>4225630</v>
      </c>
      <c r="AD29" s="3">
        <f t="shared" si="7"/>
        <v>4293296</v>
      </c>
      <c r="AE29" s="3">
        <f t="shared" si="7"/>
        <v>4218795</v>
      </c>
      <c r="AF29" s="3">
        <f t="shared" si="7"/>
        <v>4461949</v>
      </c>
    </row>
    <row r="30" spans="1:32" ht="15" customHeight="1" thickBot="1">
      <c r="A30" s="137" t="s">
        <v>27</v>
      </c>
      <c r="B30" s="138"/>
      <c r="C30" s="57"/>
      <c r="D30" s="58">
        <v>1839953</v>
      </c>
      <c r="E30" s="58">
        <v>1884437</v>
      </c>
      <c r="F30" s="58">
        <v>1706596</v>
      </c>
      <c r="G30" s="58">
        <v>1924186</v>
      </c>
      <c r="H30" s="137" t="s">
        <v>27</v>
      </c>
      <c r="I30" s="138"/>
      <c r="J30" s="57"/>
      <c r="K30" s="58">
        <v>1332683</v>
      </c>
      <c r="L30" s="58">
        <v>1552615</v>
      </c>
      <c r="M30" s="58">
        <v>1624776</v>
      </c>
      <c r="N30" s="58">
        <v>1954738</v>
      </c>
      <c r="P30" s="2">
        <f t="shared" si="9"/>
        <v>9953</v>
      </c>
      <c r="Q30" s="2">
        <f t="shared" si="9"/>
        <v>4437</v>
      </c>
      <c r="R30" s="2">
        <f t="shared" si="9"/>
        <v>6596</v>
      </c>
      <c r="S30" s="2">
        <f t="shared" si="9"/>
        <v>4186</v>
      </c>
      <c r="T30" s="2">
        <f t="shared" si="10"/>
        <v>2683</v>
      </c>
      <c r="U30" s="2">
        <f t="shared" si="10"/>
        <v>2615</v>
      </c>
      <c r="V30" s="2">
        <f t="shared" si="10"/>
        <v>4776</v>
      </c>
      <c r="W30" s="2">
        <f t="shared" si="10"/>
        <v>4738</v>
      </c>
      <c r="Y30" s="3">
        <f t="shared" si="6"/>
        <v>1332683</v>
      </c>
      <c r="Z30" s="3">
        <f t="shared" si="6"/>
        <v>1552615</v>
      </c>
      <c r="AA30" s="3">
        <f t="shared" si="6"/>
        <v>1624776</v>
      </c>
      <c r="AB30" s="3">
        <f t="shared" si="6"/>
        <v>1954738</v>
      </c>
      <c r="AC30" s="3">
        <f t="shared" si="7"/>
        <v>1839953</v>
      </c>
      <c r="AD30" s="3">
        <f t="shared" si="7"/>
        <v>1884437</v>
      </c>
      <c r="AE30" s="3">
        <f t="shared" si="7"/>
        <v>1706596</v>
      </c>
      <c r="AF30" s="3">
        <f t="shared" si="7"/>
        <v>1924186</v>
      </c>
    </row>
    <row r="31" spans="1:32" ht="15" customHeight="1" thickBot="1">
      <c r="A31" s="127" t="s">
        <v>28</v>
      </c>
      <c r="B31" s="128"/>
      <c r="C31" s="57"/>
      <c r="D31" s="59">
        <v>1099120</v>
      </c>
      <c r="E31" s="59">
        <v>1062251</v>
      </c>
      <c r="F31" s="59">
        <v>731984</v>
      </c>
      <c r="G31" s="59">
        <v>817978</v>
      </c>
      <c r="H31" s="127" t="s">
        <v>28</v>
      </c>
      <c r="I31" s="128"/>
      <c r="J31" s="57"/>
      <c r="K31" s="59">
        <v>840689</v>
      </c>
      <c r="L31" s="59">
        <v>1003648</v>
      </c>
      <c r="M31" s="59">
        <v>1059156</v>
      </c>
      <c r="N31" s="59">
        <v>1305516</v>
      </c>
      <c r="P31" s="2">
        <f t="shared" si="9"/>
        <v>9120</v>
      </c>
      <c r="Q31" s="2">
        <f t="shared" si="9"/>
        <v>2251</v>
      </c>
      <c r="R31" s="2">
        <f t="shared" si="9"/>
        <v>984</v>
      </c>
      <c r="S31" s="2">
        <f t="shared" si="9"/>
        <v>978</v>
      </c>
      <c r="T31" s="2">
        <f t="shared" si="10"/>
        <v>689</v>
      </c>
      <c r="U31" s="2">
        <f t="shared" si="10"/>
        <v>3648</v>
      </c>
      <c r="V31" s="2">
        <f t="shared" si="10"/>
        <v>9156</v>
      </c>
      <c r="W31" s="2">
        <f t="shared" si="10"/>
        <v>5516</v>
      </c>
      <c r="Y31" s="3">
        <f t="shared" si="6"/>
        <v>840689</v>
      </c>
      <c r="Z31" s="3">
        <f t="shared" si="6"/>
        <v>1003648</v>
      </c>
      <c r="AA31" s="3">
        <f t="shared" si="6"/>
        <v>1059156</v>
      </c>
      <c r="AB31" s="3">
        <f t="shared" si="6"/>
        <v>1305516</v>
      </c>
      <c r="AC31" s="3">
        <f t="shared" si="7"/>
        <v>1099120</v>
      </c>
      <c r="AD31" s="3">
        <f t="shared" si="7"/>
        <v>1062251</v>
      </c>
      <c r="AE31" s="3">
        <f t="shared" si="7"/>
        <v>731984</v>
      </c>
      <c r="AF31" s="3">
        <f t="shared" si="7"/>
        <v>817978</v>
      </c>
    </row>
    <row r="32" spans="1:32" ht="15" customHeight="1" thickBot="1">
      <c r="A32" s="127" t="s">
        <v>29</v>
      </c>
      <c r="B32" s="128"/>
      <c r="C32" s="57"/>
      <c r="D32" s="59">
        <v>740833</v>
      </c>
      <c r="E32" s="59">
        <v>822185</v>
      </c>
      <c r="F32" s="59">
        <v>974613</v>
      </c>
      <c r="G32" s="59">
        <v>1106209</v>
      </c>
      <c r="H32" s="127" t="s">
        <v>29</v>
      </c>
      <c r="I32" s="128"/>
      <c r="J32" s="57"/>
      <c r="K32" s="59">
        <v>491994</v>
      </c>
      <c r="L32" s="59">
        <v>548967</v>
      </c>
      <c r="M32" s="59">
        <v>565620</v>
      </c>
      <c r="N32" s="59">
        <v>649222</v>
      </c>
      <c r="P32" s="2">
        <f t="shared" si="9"/>
        <v>833</v>
      </c>
      <c r="Q32" s="2">
        <f t="shared" si="9"/>
        <v>185</v>
      </c>
      <c r="R32" s="2">
        <f t="shared" si="9"/>
        <v>613</v>
      </c>
      <c r="S32" s="2">
        <f t="shared" si="9"/>
        <v>6209</v>
      </c>
      <c r="T32" s="2">
        <f t="shared" si="10"/>
        <v>994</v>
      </c>
      <c r="U32" s="2">
        <f t="shared" si="10"/>
        <v>967</v>
      </c>
      <c r="V32" s="2">
        <f t="shared" si="10"/>
        <v>620</v>
      </c>
      <c r="W32" s="2">
        <f t="shared" si="10"/>
        <v>222</v>
      </c>
      <c r="Y32" s="3">
        <f t="shared" si="6"/>
        <v>491994</v>
      </c>
      <c r="Z32" s="3">
        <f t="shared" si="6"/>
        <v>548967</v>
      </c>
      <c r="AA32" s="3">
        <f t="shared" si="6"/>
        <v>565620</v>
      </c>
      <c r="AB32" s="3">
        <f t="shared" si="6"/>
        <v>649222</v>
      </c>
      <c r="AC32" s="3">
        <f t="shared" si="7"/>
        <v>740833</v>
      </c>
      <c r="AD32" s="3">
        <f t="shared" si="7"/>
        <v>822185</v>
      </c>
      <c r="AE32" s="3">
        <f t="shared" si="7"/>
        <v>974613</v>
      </c>
      <c r="AF32" s="3">
        <f t="shared" si="7"/>
        <v>1106209</v>
      </c>
    </row>
    <row r="33" spans="1:32" ht="15" customHeight="1" thickBot="1">
      <c r="A33" s="137" t="s">
        <v>30</v>
      </c>
      <c r="B33" s="138"/>
      <c r="C33" s="57"/>
      <c r="D33" s="58">
        <v>2385677</v>
      </c>
      <c r="E33" s="58">
        <v>2408859</v>
      </c>
      <c r="F33" s="58">
        <v>2512199</v>
      </c>
      <c r="G33" s="58">
        <v>2537762</v>
      </c>
      <c r="H33" s="137" t="s">
        <v>30</v>
      </c>
      <c r="I33" s="138"/>
      <c r="J33" s="57"/>
      <c r="K33" s="58">
        <v>2255991</v>
      </c>
      <c r="L33" s="58">
        <v>2301517</v>
      </c>
      <c r="M33" s="58">
        <v>2435926</v>
      </c>
      <c r="N33" s="58">
        <v>2284063</v>
      </c>
      <c r="P33" s="2">
        <f t="shared" si="9"/>
        <v>5677</v>
      </c>
      <c r="Q33" s="2">
        <f t="shared" si="9"/>
        <v>8859</v>
      </c>
      <c r="R33" s="2">
        <f t="shared" si="9"/>
        <v>2199</v>
      </c>
      <c r="S33" s="2">
        <f t="shared" si="9"/>
        <v>7762</v>
      </c>
      <c r="T33" s="2">
        <f t="shared" si="10"/>
        <v>5991</v>
      </c>
      <c r="U33" s="2">
        <f t="shared" si="10"/>
        <v>1517</v>
      </c>
      <c r="V33" s="2">
        <f t="shared" si="10"/>
        <v>5926</v>
      </c>
      <c r="W33" s="2">
        <f t="shared" si="10"/>
        <v>4063</v>
      </c>
      <c r="Y33" s="3">
        <f t="shared" si="6"/>
        <v>2255991</v>
      </c>
      <c r="Z33" s="3">
        <f t="shared" si="6"/>
        <v>2301517</v>
      </c>
      <c r="AA33" s="3">
        <f t="shared" si="6"/>
        <v>2435926</v>
      </c>
      <c r="AB33" s="3">
        <f t="shared" si="6"/>
        <v>2284063</v>
      </c>
      <c r="AC33" s="3">
        <f t="shared" si="7"/>
        <v>2385677</v>
      </c>
      <c r="AD33" s="3">
        <f t="shared" si="7"/>
        <v>2408859</v>
      </c>
      <c r="AE33" s="3">
        <f t="shared" si="7"/>
        <v>2512199</v>
      </c>
      <c r="AF33" s="3">
        <f t="shared" si="7"/>
        <v>2537762</v>
      </c>
    </row>
    <row r="34" spans="1:32" ht="30" customHeight="1" thickBot="1">
      <c r="A34" s="127" t="s">
        <v>31</v>
      </c>
      <c r="B34" s="128"/>
      <c r="C34" s="57"/>
      <c r="D34" s="59">
        <v>813000</v>
      </c>
      <c r="E34" s="59">
        <v>813000</v>
      </c>
      <c r="F34" s="59">
        <v>813000</v>
      </c>
      <c r="G34" s="59">
        <v>813000</v>
      </c>
      <c r="H34" s="127" t="s">
        <v>31</v>
      </c>
      <c r="I34" s="128"/>
      <c r="J34" s="57"/>
      <c r="K34" s="59">
        <v>813000</v>
      </c>
      <c r="L34" s="59">
        <v>813000</v>
      </c>
      <c r="M34" s="59">
        <v>813000</v>
      </c>
      <c r="N34" s="59">
        <v>813000</v>
      </c>
      <c r="P34" s="2">
        <f t="shared" si="9"/>
        <v>0</v>
      </c>
      <c r="Q34" s="2">
        <f t="shared" si="9"/>
        <v>0</v>
      </c>
      <c r="R34" s="2">
        <f t="shared" si="9"/>
        <v>0</v>
      </c>
      <c r="S34" s="2">
        <f t="shared" si="9"/>
        <v>0</v>
      </c>
      <c r="T34" s="2">
        <f t="shared" si="10"/>
        <v>0</v>
      </c>
      <c r="U34" s="2">
        <f t="shared" si="10"/>
        <v>0</v>
      </c>
      <c r="V34" s="2">
        <f t="shared" si="10"/>
        <v>0</v>
      </c>
      <c r="W34" s="2">
        <f t="shared" si="10"/>
        <v>0</v>
      </c>
      <c r="Y34" s="3">
        <f t="shared" si="6"/>
        <v>813000</v>
      </c>
      <c r="Z34" s="3">
        <f t="shared" si="6"/>
        <v>813000</v>
      </c>
      <c r="AA34" s="3">
        <f t="shared" si="6"/>
        <v>813000</v>
      </c>
      <c r="AB34" s="3">
        <f t="shared" si="6"/>
        <v>813000</v>
      </c>
      <c r="AC34" s="3">
        <f t="shared" si="7"/>
        <v>813000</v>
      </c>
      <c r="AD34" s="3">
        <f t="shared" si="7"/>
        <v>813000</v>
      </c>
      <c r="AE34" s="3">
        <f t="shared" si="7"/>
        <v>813000</v>
      </c>
      <c r="AF34" s="3">
        <f t="shared" si="7"/>
        <v>813000</v>
      </c>
    </row>
    <row r="35" spans="1:32" ht="30" customHeight="1" thickBot="1">
      <c r="A35" s="127" t="s">
        <v>32</v>
      </c>
      <c r="B35" s="128"/>
      <c r="C35" s="57"/>
      <c r="D35" s="60"/>
      <c r="E35" s="60"/>
      <c r="F35" s="60"/>
      <c r="G35" s="59">
        <v>21238</v>
      </c>
      <c r="H35" s="127" t="s">
        <v>32</v>
      </c>
      <c r="I35" s="128"/>
      <c r="J35" s="57"/>
      <c r="K35" s="59">
        <v>1889</v>
      </c>
      <c r="L35" s="60"/>
      <c r="M35" s="60"/>
      <c r="N35" s="60"/>
      <c r="P35" s="2" t="e">
        <f t="shared" si="9"/>
        <v>#VALUE!</v>
      </c>
      <c r="Q35" s="2" t="e">
        <f t="shared" si="9"/>
        <v>#VALUE!</v>
      </c>
      <c r="R35" s="2" t="e">
        <f t="shared" si="9"/>
        <v>#VALUE!</v>
      </c>
      <c r="S35" s="2">
        <f t="shared" si="9"/>
        <v>38</v>
      </c>
      <c r="T35" s="2">
        <f t="shared" si="10"/>
        <v>9</v>
      </c>
      <c r="U35" s="2" t="e">
        <f t="shared" si="10"/>
        <v>#VALUE!</v>
      </c>
      <c r="V35" s="2" t="e">
        <f t="shared" si="10"/>
        <v>#VALUE!</v>
      </c>
      <c r="W35" s="2" t="e">
        <f t="shared" si="10"/>
        <v>#VALUE!</v>
      </c>
      <c r="Y35" s="3">
        <f t="shared" si="6"/>
        <v>1889</v>
      </c>
      <c r="Z35" s="3">
        <f t="shared" si="6"/>
        <v>0</v>
      </c>
      <c r="AA35" s="3">
        <f t="shared" si="6"/>
        <v>0</v>
      </c>
      <c r="AB35" s="3">
        <f t="shared" si="6"/>
        <v>0</v>
      </c>
      <c r="AC35" s="3">
        <f t="shared" si="7"/>
        <v>0</v>
      </c>
      <c r="AD35" s="3">
        <f t="shared" si="7"/>
        <v>0</v>
      </c>
      <c r="AE35" s="3">
        <f t="shared" si="7"/>
        <v>0</v>
      </c>
      <c r="AF35" s="3">
        <f t="shared" si="7"/>
        <v>21238</v>
      </c>
    </row>
    <row r="36" spans="1:32" ht="30" customHeight="1" thickBot="1">
      <c r="A36" s="127" t="s">
        <v>33</v>
      </c>
      <c r="B36" s="128"/>
      <c r="C36" s="57"/>
      <c r="D36" s="59">
        <v>354237</v>
      </c>
      <c r="E36" s="59">
        <v>288451</v>
      </c>
      <c r="F36" s="59">
        <v>385618</v>
      </c>
      <c r="G36" s="59">
        <v>278509</v>
      </c>
      <c r="H36" s="127" t="s">
        <v>33</v>
      </c>
      <c r="I36" s="128"/>
      <c r="J36" s="57"/>
      <c r="K36" s="59">
        <v>385011</v>
      </c>
      <c r="L36" s="59">
        <v>394987</v>
      </c>
      <c r="M36" s="59">
        <v>513121</v>
      </c>
      <c r="N36" s="59">
        <v>248766</v>
      </c>
      <c r="P36" s="2">
        <f t="shared" si="9"/>
        <v>237</v>
      </c>
      <c r="Q36" s="2">
        <f t="shared" si="9"/>
        <v>451</v>
      </c>
      <c r="R36" s="2">
        <f t="shared" si="9"/>
        <v>618</v>
      </c>
      <c r="S36" s="2">
        <f t="shared" si="9"/>
        <v>509</v>
      </c>
      <c r="T36" s="2">
        <f t="shared" si="10"/>
        <v>11</v>
      </c>
      <c r="U36" s="2">
        <f t="shared" si="10"/>
        <v>987</v>
      </c>
      <c r="V36" s="2">
        <f t="shared" si="10"/>
        <v>121</v>
      </c>
      <c r="W36" s="2">
        <f t="shared" si="10"/>
        <v>766</v>
      </c>
      <c r="Y36" s="3">
        <f t="shared" si="6"/>
        <v>385011</v>
      </c>
      <c r="Z36" s="3">
        <f t="shared" si="6"/>
        <v>394987</v>
      </c>
      <c r="AA36" s="3">
        <f t="shared" si="6"/>
        <v>513121</v>
      </c>
      <c r="AB36" s="3">
        <f t="shared" si="6"/>
        <v>248766</v>
      </c>
      <c r="AC36" s="3">
        <f t="shared" si="7"/>
        <v>354237</v>
      </c>
      <c r="AD36" s="3">
        <f t="shared" si="7"/>
        <v>288451</v>
      </c>
      <c r="AE36" s="3">
        <f t="shared" si="7"/>
        <v>385618</v>
      </c>
      <c r="AF36" s="3">
        <f t="shared" si="7"/>
        <v>278509</v>
      </c>
    </row>
    <row r="37" spans="1:32" ht="30" customHeight="1" thickBot="1">
      <c r="A37" s="137" t="s">
        <v>34</v>
      </c>
      <c r="B37" s="138"/>
      <c r="C37" s="57"/>
      <c r="D37" s="62"/>
      <c r="E37" s="62"/>
      <c r="F37" s="62"/>
      <c r="G37" s="62"/>
      <c r="H37" s="137" t="s">
        <v>34</v>
      </c>
      <c r="I37" s="138"/>
      <c r="J37" s="57"/>
      <c r="K37" s="62"/>
      <c r="L37" s="62"/>
      <c r="M37" s="62"/>
      <c r="N37" s="62"/>
      <c r="P37" s="2" t="e">
        <f t="shared" si="9"/>
        <v>#VALUE!</v>
      </c>
      <c r="Q37" s="2" t="e">
        <f t="shared" si="9"/>
        <v>#VALUE!</v>
      </c>
      <c r="R37" s="2" t="e">
        <f t="shared" si="9"/>
        <v>#VALUE!</v>
      </c>
      <c r="S37" s="2" t="e">
        <f t="shared" si="9"/>
        <v>#VALUE!</v>
      </c>
      <c r="T37" s="2" t="e">
        <f t="shared" si="10"/>
        <v>#VALUE!</v>
      </c>
      <c r="U37" s="2" t="e">
        <f t="shared" si="10"/>
        <v>#VALUE!</v>
      </c>
      <c r="V37" s="2" t="e">
        <f t="shared" si="10"/>
        <v>#VALUE!</v>
      </c>
      <c r="W37" s="2" t="e">
        <f t="shared" si="10"/>
        <v>#VALUE!</v>
      </c>
      <c r="Y37" s="3">
        <f t="shared" si="6"/>
        <v>0</v>
      </c>
      <c r="Z37" s="3">
        <f t="shared" si="6"/>
        <v>0</v>
      </c>
      <c r="AA37" s="3">
        <f t="shared" si="6"/>
        <v>0</v>
      </c>
      <c r="AB37" s="3">
        <f t="shared" si="6"/>
        <v>0</v>
      </c>
      <c r="AC37" s="3">
        <f t="shared" si="7"/>
        <v>0</v>
      </c>
      <c r="AD37" s="3">
        <f t="shared" si="7"/>
        <v>0</v>
      </c>
      <c r="AE37" s="3">
        <f t="shared" si="7"/>
        <v>0</v>
      </c>
      <c r="AF37" s="3">
        <f t="shared" si="7"/>
        <v>0</v>
      </c>
    </row>
    <row r="38" spans="1:32" ht="30" customHeight="1" thickBot="1">
      <c r="A38" s="137" t="s">
        <v>35</v>
      </c>
      <c r="B38" s="138"/>
      <c r="C38" s="57"/>
      <c r="D38" s="58">
        <v>4225630</v>
      </c>
      <c r="E38" s="58">
        <v>4293296</v>
      </c>
      <c r="F38" s="58">
        <v>4218795</v>
      </c>
      <c r="G38" s="58">
        <v>4461949</v>
      </c>
      <c r="H38" s="137" t="s">
        <v>35</v>
      </c>
      <c r="I38" s="138"/>
      <c r="J38" s="57"/>
      <c r="K38" s="58">
        <v>3588674</v>
      </c>
      <c r="L38" s="58">
        <v>3854131</v>
      </c>
      <c r="M38" s="58">
        <v>4060702</v>
      </c>
      <c r="N38" s="58">
        <v>4238801</v>
      </c>
      <c r="P38" s="2">
        <f t="shared" si="9"/>
        <v>5630</v>
      </c>
      <c r="Q38" s="2">
        <f t="shared" si="9"/>
        <v>3296</v>
      </c>
      <c r="R38" s="2">
        <f t="shared" si="9"/>
        <v>8795</v>
      </c>
      <c r="S38" s="2">
        <f t="shared" si="9"/>
        <v>1949</v>
      </c>
      <c r="T38" s="2">
        <f t="shared" si="10"/>
        <v>8674</v>
      </c>
      <c r="U38" s="2">
        <f t="shared" si="10"/>
        <v>4131</v>
      </c>
      <c r="V38" s="2">
        <f t="shared" si="10"/>
        <v>702</v>
      </c>
      <c r="W38" s="2">
        <f t="shared" si="10"/>
        <v>8801</v>
      </c>
      <c r="Y38" s="3">
        <f t="shared" si="6"/>
        <v>3588674</v>
      </c>
      <c r="Z38" s="3">
        <f t="shared" si="6"/>
        <v>3854131</v>
      </c>
      <c r="AA38" s="3">
        <f t="shared" si="6"/>
        <v>4060702</v>
      </c>
      <c r="AB38" s="3">
        <f t="shared" si="6"/>
        <v>4238801</v>
      </c>
      <c r="AC38" s="3">
        <f t="shared" si="7"/>
        <v>4225630</v>
      </c>
      <c r="AD38" s="3">
        <f t="shared" si="7"/>
        <v>4293296</v>
      </c>
      <c r="AE38" s="3">
        <f t="shared" si="7"/>
        <v>4218795</v>
      </c>
      <c r="AF38" s="3">
        <f t="shared" si="7"/>
        <v>4461949</v>
      </c>
    </row>
    <row r="39" spans="1:32">
      <c r="A39" s="15" t="s">
        <v>1719</v>
      </c>
      <c r="H39" s="15" t="s">
        <v>1720</v>
      </c>
    </row>
    <row r="40" spans="1:32" ht="48" customHeight="1"/>
    <row r="50" spans="16:23">
      <c r="P50" s="15"/>
      <c r="Q50" s="15"/>
      <c r="R50" s="15"/>
      <c r="S50" s="15"/>
      <c r="T50" s="15"/>
      <c r="U50" s="15"/>
      <c r="V50" s="15"/>
      <c r="W50" s="15"/>
    </row>
    <row r="51" spans="16:23">
      <c r="P51" s="15"/>
      <c r="Q51" s="15"/>
      <c r="R51" s="15"/>
      <c r="S51" s="15"/>
      <c r="T51" s="15"/>
      <c r="U51" s="15"/>
      <c r="V51" s="15"/>
      <c r="W51" s="15"/>
    </row>
    <row r="52" spans="16:23">
      <c r="P52" s="15"/>
      <c r="Q52" s="15"/>
      <c r="R52" s="15"/>
      <c r="S52" s="15"/>
      <c r="T52" s="15"/>
      <c r="U52" s="15"/>
      <c r="V52" s="15"/>
      <c r="W52" s="15"/>
    </row>
    <row r="53" spans="16:23" ht="15" customHeight="1">
      <c r="P53" s="15"/>
      <c r="Q53" s="15"/>
      <c r="R53" s="15"/>
      <c r="S53" s="15"/>
      <c r="T53" s="15"/>
      <c r="U53" s="15"/>
      <c r="V53" s="15"/>
      <c r="W53" s="15"/>
    </row>
  </sheetData>
  <mergeCells count="74">
    <mergeCell ref="A38:B38"/>
    <mergeCell ref="H38:I38"/>
    <mergeCell ref="A35:B35"/>
    <mergeCell ref="H35:I35"/>
    <mergeCell ref="A36:B36"/>
    <mergeCell ref="H36:I36"/>
    <mergeCell ref="A37:B37"/>
    <mergeCell ref="H37:I37"/>
    <mergeCell ref="A32:B32"/>
    <mergeCell ref="H32:I32"/>
    <mergeCell ref="A33:B33"/>
    <mergeCell ref="H33:I33"/>
    <mergeCell ref="A34:B34"/>
    <mergeCell ref="H34:I34"/>
    <mergeCell ref="A29:B29"/>
    <mergeCell ref="H29:I29"/>
    <mergeCell ref="A30:B30"/>
    <mergeCell ref="H30:I30"/>
    <mergeCell ref="A31:B31"/>
    <mergeCell ref="H31:I31"/>
    <mergeCell ref="A26:B26"/>
    <mergeCell ref="H26:I26"/>
    <mergeCell ref="A27:B27"/>
    <mergeCell ref="H27:I27"/>
    <mergeCell ref="A28:B28"/>
    <mergeCell ref="H28:I28"/>
    <mergeCell ref="A23:B23"/>
    <mergeCell ref="H23:I23"/>
    <mergeCell ref="A24:B24"/>
    <mergeCell ref="H24:I24"/>
    <mergeCell ref="A25:B25"/>
    <mergeCell ref="H25:I25"/>
    <mergeCell ref="A20:B20"/>
    <mergeCell ref="H20:I20"/>
    <mergeCell ref="A21:B21"/>
    <mergeCell ref="H21:I21"/>
    <mergeCell ref="A22:B22"/>
    <mergeCell ref="H22:I22"/>
    <mergeCell ref="A17:G17"/>
    <mergeCell ref="H17:N17"/>
    <mergeCell ref="A18:C18"/>
    <mergeCell ref="H18:J18"/>
    <mergeCell ref="A19:B19"/>
    <mergeCell ref="H19:I19"/>
    <mergeCell ref="A14:B14"/>
    <mergeCell ref="H14:I14"/>
    <mergeCell ref="A15:B15"/>
    <mergeCell ref="H15:I15"/>
    <mergeCell ref="A16:B16"/>
    <mergeCell ref="H16:I16"/>
    <mergeCell ref="A11:B11"/>
    <mergeCell ref="H11:I11"/>
    <mergeCell ref="A12:B12"/>
    <mergeCell ref="H12:I12"/>
    <mergeCell ref="A13:B13"/>
    <mergeCell ref="H13:I13"/>
    <mergeCell ref="A8:B8"/>
    <mergeCell ref="H8:I8"/>
    <mergeCell ref="A9:B9"/>
    <mergeCell ref="H9:I9"/>
    <mergeCell ref="A10:B10"/>
    <mergeCell ref="H10:I10"/>
    <mergeCell ref="A5:B5"/>
    <mergeCell ref="H5:I5"/>
    <mergeCell ref="A6:B6"/>
    <mergeCell ref="H6:I6"/>
    <mergeCell ref="A7:B7"/>
    <mergeCell ref="H7:I7"/>
    <mergeCell ref="A1:C2"/>
    <mergeCell ref="H1:J2"/>
    <mergeCell ref="A3:B3"/>
    <mergeCell ref="H3:I3"/>
    <mergeCell ref="A4:B4"/>
    <mergeCell ref="H4:I4"/>
  </mergeCells>
  <pageMargins left="0.7" right="0.7" top="0.75" bottom="0.75" header="0.3" footer="0.3"/>
  <pageSetup orientation="portrait" horizont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showGridLines="0" zoomScale="90" zoomScaleNormal="90" zoomScalePageLayoutView="90" workbookViewId="0">
      <pane xSplit="2" ySplit="2" topLeftCell="C21" activePane="bottomRight" state="frozen"/>
      <selection activeCell="K58" sqref="K58"/>
      <selection pane="topRight" activeCell="K58" sqref="K58"/>
      <selection pane="bottomLeft" activeCell="K58" sqref="K58"/>
      <selection pane="bottomRight" activeCell="K58" sqref="K58"/>
    </sheetView>
  </sheetViews>
  <sheetFormatPr defaultColWidth="9.140625" defaultRowHeight="12.75"/>
  <cols>
    <col min="1" max="1" width="1.42578125" style="6" customWidth="1"/>
    <col min="2" max="2" width="31.7109375" style="7" bestFit="1" customWidth="1"/>
    <col min="3" max="3" width="7.5703125" style="5" bestFit="1" customWidth="1"/>
    <col min="4" max="5" width="14" style="9" bestFit="1" customWidth="1"/>
    <col min="6" max="8" width="14" style="5" bestFit="1" customWidth="1"/>
    <col min="9" max="9" width="20" style="5" bestFit="1" customWidth="1"/>
    <col min="10" max="11" width="14" style="5" bestFit="1" customWidth="1"/>
    <col min="12" max="16384" width="9.140625" style="5"/>
  </cols>
  <sheetData>
    <row r="1" spans="1:11">
      <c r="C1" s="8" t="s">
        <v>96</v>
      </c>
      <c r="D1" s="106" t="s">
        <v>1746</v>
      </c>
    </row>
    <row r="2" spans="1:11">
      <c r="A2" s="7"/>
      <c r="B2" s="94" t="s">
        <v>539</v>
      </c>
      <c r="C2" s="102" t="s">
        <v>37</v>
      </c>
      <c r="D2" s="102" t="str">
        <f>'Input yearly DXG'!N18</f>
        <v>Năm 2014</v>
      </c>
      <c r="E2" s="102" t="str">
        <f>'Input yearly DXG'!O18</f>
        <v>Năm 2015</v>
      </c>
      <c r="F2" s="102" t="str">
        <f>'Input yearly DXG'!P18</f>
        <v>Năm 2016</v>
      </c>
      <c r="G2" s="102" t="str">
        <f>'Input yearly DXG'!Q18</f>
        <v>Năm 2017</v>
      </c>
      <c r="H2" s="95"/>
      <c r="I2" s="117" t="s">
        <v>1179</v>
      </c>
      <c r="J2" s="117"/>
      <c r="K2" s="117"/>
    </row>
    <row r="3" spans="1:11">
      <c r="A3" s="7"/>
      <c r="B3" s="69"/>
      <c r="C3" s="70"/>
      <c r="D3" s="70"/>
      <c r="E3" s="70"/>
      <c r="F3" s="70"/>
      <c r="G3" s="70"/>
      <c r="H3" s="70"/>
      <c r="I3" s="118"/>
      <c r="J3" s="119"/>
      <c r="K3" s="120"/>
    </row>
    <row r="4" spans="1:11">
      <c r="A4" s="7"/>
      <c r="B4" s="69" t="s">
        <v>540</v>
      </c>
      <c r="C4" s="70" t="s">
        <v>38</v>
      </c>
      <c r="D4" s="71">
        <f>'Input yearly DXG'!N3</f>
        <v>506181</v>
      </c>
      <c r="E4" s="71">
        <f>'Input yearly DXG'!O3</f>
        <v>1394505</v>
      </c>
      <c r="F4" s="71">
        <f>'Input yearly DXG'!P3</f>
        <v>2506517</v>
      </c>
      <c r="G4" s="71">
        <f>'Input yearly DXG'!Q3</f>
        <v>2879241</v>
      </c>
      <c r="H4" s="70"/>
      <c r="I4" s="121"/>
      <c r="J4" s="122"/>
      <c r="K4" s="123"/>
    </row>
    <row r="5" spans="1:11">
      <c r="A5" s="7"/>
      <c r="B5" s="69" t="s">
        <v>541</v>
      </c>
      <c r="C5" s="69" t="s">
        <v>38</v>
      </c>
      <c r="D5" s="72">
        <f>'Input yearly DXG'!N5</f>
        <v>301815</v>
      </c>
      <c r="E5" s="72">
        <f>'Input yearly DXG'!O5</f>
        <v>659245</v>
      </c>
      <c r="F5" s="72">
        <f>'Input yearly DXG'!P5</f>
        <v>1051637</v>
      </c>
      <c r="G5" s="72">
        <f>'Input yearly DXG'!Q5</f>
        <v>1729801</v>
      </c>
      <c r="H5" s="70"/>
      <c r="I5" s="121"/>
      <c r="J5" s="122"/>
      <c r="K5" s="123"/>
    </row>
    <row r="6" spans="1:11">
      <c r="A6" s="7"/>
      <c r="B6" s="69" t="s">
        <v>542</v>
      </c>
      <c r="C6" s="69" t="s">
        <v>38</v>
      </c>
      <c r="D6" s="72">
        <f>'Input yearly DXG'!N15</f>
        <v>167834</v>
      </c>
      <c r="E6" s="72">
        <f>'Input yearly DXG'!O15</f>
        <v>336629</v>
      </c>
      <c r="F6" s="72">
        <f>'Input yearly DXG'!P15</f>
        <v>537204</v>
      </c>
      <c r="G6" s="72">
        <f>'Input yearly DXG'!Q15</f>
        <v>750891</v>
      </c>
      <c r="H6" s="70"/>
      <c r="I6" s="121"/>
      <c r="J6" s="122"/>
      <c r="K6" s="123"/>
    </row>
    <row r="7" spans="1:11">
      <c r="A7" s="7"/>
      <c r="B7" s="69" t="s">
        <v>543</v>
      </c>
      <c r="C7" s="69" t="s">
        <v>38</v>
      </c>
      <c r="D7" s="72">
        <f>'Input yearly DXG'!N33</f>
        <v>1002760</v>
      </c>
      <c r="E7" s="72">
        <f>'Input yearly DXG'!O33</f>
        <v>1771359</v>
      </c>
      <c r="F7" s="72">
        <f>'Input yearly DXG'!P33</f>
        <v>3537355</v>
      </c>
      <c r="G7" s="72">
        <f>'Input yearly DXG'!Q33</f>
        <v>4653845</v>
      </c>
      <c r="H7" s="70"/>
      <c r="I7" s="121"/>
      <c r="J7" s="122"/>
      <c r="K7" s="123"/>
    </row>
    <row r="8" spans="1:11">
      <c r="A8" s="7"/>
      <c r="B8" s="69" t="s">
        <v>544</v>
      </c>
      <c r="C8" s="70" t="s">
        <v>38</v>
      </c>
      <c r="D8" s="71">
        <f>'Input yearly DXG'!N29</f>
        <v>2160453</v>
      </c>
      <c r="E8" s="71">
        <f>'Input yearly DXG'!O29</f>
        <v>3573347</v>
      </c>
      <c r="F8" s="71">
        <f>'Input yearly DXG'!P29</f>
        <v>5562791</v>
      </c>
      <c r="G8" s="71">
        <f>'Input yearly DXG'!Q29</f>
        <v>10264403</v>
      </c>
      <c r="H8" s="70"/>
      <c r="I8" s="121"/>
      <c r="J8" s="122"/>
      <c r="K8" s="123"/>
    </row>
    <row r="9" spans="1:11">
      <c r="A9" s="7"/>
      <c r="B9" s="69" t="s">
        <v>545</v>
      </c>
      <c r="C9" s="70" t="s">
        <v>39</v>
      </c>
      <c r="D9" s="71">
        <f>'Input yearly DXG'!N34*1000000/10000</f>
        <v>75000000</v>
      </c>
      <c r="E9" s="71">
        <f>'Input yearly DXG'!O34*1000000/10000</f>
        <v>117263600</v>
      </c>
      <c r="F9" s="71">
        <f>'Input yearly DXG'!P34*1000000/10000</f>
        <v>253049100</v>
      </c>
      <c r="G9" s="71">
        <f>'Input yearly DXG'!Q34*1000000/10000</f>
        <v>303192700</v>
      </c>
      <c r="H9" s="70"/>
      <c r="I9" s="121"/>
      <c r="J9" s="122"/>
      <c r="K9" s="123"/>
    </row>
    <row r="10" spans="1:11">
      <c r="A10" s="7"/>
      <c r="B10" s="69"/>
      <c r="C10" s="70"/>
      <c r="D10" s="71"/>
      <c r="E10" s="71"/>
      <c r="F10" s="71"/>
      <c r="G10" s="71"/>
      <c r="H10" s="70"/>
      <c r="I10" s="121"/>
      <c r="J10" s="122"/>
      <c r="K10" s="123"/>
    </row>
    <row r="11" spans="1:11">
      <c r="A11" s="7"/>
      <c r="B11" s="69" t="s">
        <v>546</v>
      </c>
      <c r="C11" s="69" t="s">
        <v>36</v>
      </c>
      <c r="D11" s="73">
        <f>D5/D4</f>
        <v>0.59625904567733679</v>
      </c>
      <c r="E11" s="73">
        <f>E5/E4</f>
        <v>0.4727448090899638</v>
      </c>
      <c r="F11" s="73">
        <f>F5/F4</f>
        <v>0.4195610881553965</v>
      </c>
      <c r="G11" s="73">
        <f>G5/G4</f>
        <v>0.60078367875422722</v>
      </c>
      <c r="H11" s="70"/>
      <c r="I11" s="121"/>
      <c r="J11" s="122"/>
      <c r="K11" s="123"/>
    </row>
    <row r="12" spans="1:11">
      <c r="A12" s="7"/>
      <c r="B12" s="69" t="s">
        <v>569</v>
      </c>
      <c r="C12" s="70" t="s">
        <v>36</v>
      </c>
      <c r="D12" s="74">
        <f>D6/D4</f>
        <v>0.33156914226334061</v>
      </c>
      <c r="E12" s="73">
        <f>E6/E4</f>
        <v>0.24139676802879875</v>
      </c>
      <c r="F12" s="73">
        <f>F6/F4</f>
        <v>0.2143229030563128</v>
      </c>
      <c r="G12" s="73">
        <f>G6/G4</f>
        <v>0.26079477195552581</v>
      </c>
      <c r="H12" s="70"/>
      <c r="I12" s="121"/>
      <c r="J12" s="122"/>
      <c r="K12" s="123"/>
    </row>
    <row r="13" spans="1:11">
      <c r="A13" s="7"/>
      <c r="B13" s="69" t="s">
        <v>41</v>
      </c>
      <c r="C13" s="70" t="s">
        <v>40</v>
      </c>
      <c r="D13" s="71">
        <f>D6*1000000/D9</f>
        <v>2237.7866666666669</v>
      </c>
      <c r="E13" s="72">
        <f>E6*1000000/E9</f>
        <v>2870.703270239017</v>
      </c>
      <c r="F13" s="72">
        <f>F6*1000000/F9</f>
        <v>2122.9239700911799</v>
      </c>
      <c r="G13" s="72">
        <f>G6*1000000/G9</f>
        <v>2476.6130582959286</v>
      </c>
      <c r="H13" s="70"/>
      <c r="I13" s="121"/>
      <c r="J13" s="122"/>
      <c r="K13" s="123"/>
    </row>
    <row r="14" spans="1:11">
      <c r="A14" s="7"/>
      <c r="B14" s="69" t="s">
        <v>547</v>
      </c>
      <c r="C14" s="70"/>
      <c r="D14" s="71">
        <f>D7*1000000/D9</f>
        <v>13370.133333333333</v>
      </c>
      <c r="E14" s="72">
        <f>E7*1000000/E9</f>
        <v>15105.787303135841</v>
      </c>
      <c r="F14" s="72">
        <f>F7*1000000/F9</f>
        <v>13978.927409739848</v>
      </c>
      <c r="G14" s="72">
        <f>G7*1000000/G9</f>
        <v>15349.462569514371</v>
      </c>
      <c r="H14" s="70"/>
      <c r="I14" s="121"/>
      <c r="J14" s="122"/>
      <c r="K14" s="123"/>
    </row>
    <row r="15" spans="1:11">
      <c r="A15" s="7"/>
      <c r="B15" s="75" t="s">
        <v>548</v>
      </c>
      <c r="C15" s="70"/>
      <c r="D15" s="71"/>
      <c r="E15" s="72"/>
      <c r="F15" s="72"/>
      <c r="G15" s="72"/>
      <c r="H15" s="70"/>
      <c r="I15" s="121"/>
      <c r="J15" s="122"/>
      <c r="K15" s="123"/>
    </row>
    <row r="16" spans="1:11">
      <c r="A16" s="7"/>
      <c r="B16" s="69" t="s">
        <v>540</v>
      </c>
      <c r="C16" s="76" t="s">
        <v>36</v>
      </c>
      <c r="D16" s="77"/>
      <c r="E16" s="78">
        <f>(E4-D4)/ABS(D4)</f>
        <v>1.7549532677046353</v>
      </c>
      <c r="F16" s="78">
        <f>(F4-E4)/ABS(E4)</f>
        <v>0.79742417560352952</v>
      </c>
      <c r="G16" s="78">
        <f>(G4-F4)/ABS(F4)</f>
        <v>0.14870196372097216</v>
      </c>
      <c r="H16" s="70"/>
      <c r="I16" s="121"/>
      <c r="J16" s="122"/>
      <c r="K16" s="123"/>
    </row>
    <row r="17" spans="1:12">
      <c r="A17" s="7"/>
      <c r="B17" s="69" t="s">
        <v>542</v>
      </c>
      <c r="C17" s="79" t="s">
        <v>36</v>
      </c>
      <c r="D17" s="69"/>
      <c r="E17" s="78">
        <f>(E6-D6)/ABS(D6)</f>
        <v>1.0057258958256372</v>
      </c>
      <c r="F17" s="78">
        <f>(F6-E6)/ABS(E6)</f>
        <v>0.59583398934732301</v>
      </c>
      <c r="G17" s="78">
        <f>(G6-F6)/ABS(F6)</f>
        <v>0.39777626376572028</v>
      </c>
      <c r="H17" s="70"/>
      <c r="I17" s="121"/>
      <c r="J17" s="122"/>
      <c r="K17" s="123"/>
    </row>
    <row r="18" spans="1:12">
      <c r="A18" s="7"/>
      <c r="B18" s="69" t="s">
        <v>41</v>
      </c>
      <c r="C18" s="76" t="s">
        <v>36</v>
      </c>
      <c r="D18" s="77"/>
      <c r="E18" s="78">
        <f>(E13-D13)/ABS(D13)</f>
        <v>0.28283151964397119</v>
      </c>
      <c r="F18" s="78">
        <f>(F13-E13)/ABS(E13)</f>
        <v>-0.2604864487041102</v>
      </c>
      <c r="G18" s="78">
        <f>(G13-F13)/ABS(F13)</f>
        <v>0.16660468918703561</v>
      </c>
      <c r="H18" s="70"/>
      <c r="I18" s="121"/>
      <c r="J18" s="122"/>
      <c r="K18" s="123"/>
    </row>
    <row r="19" spans="1:12">
      <c r="A19" s="7"/>
      <c r="B19" s="80" t="s">
        <v>549</v>
      </c>
      <c r="C19" s="79"/>
      <c r="D19" s="69"/>
      <c r="E19" s="74"/>
      <c r="F19" s="74"/>
      <c r="G19" s="74"/>
      <c r="H19" s="70"/>
      <c r="I19" s="124"/>
      <c r="J19" s="125"/>
      <c r="K19" s="126"/>
    </row>
    <row r="20" spans="1:12">
      <c r="A20" s="7"/>
      <c r="B20" s="69" t="s">
        <v>42</v>
      </c>
      <c r="C20" s="81" t="s">
        <v>36</v>
      </c>
      <c r="D20" s="70"/>
      <c r="E20" s="74">
        <f>E6/AVERAGE(D7:E7)</f>
        <v>0.2426925449124569</v>
      </c>
      <c r="F20" s="74">
        <f>F6/AVERAGE(E7:F7)</f>
        <v>0.20238573786419836</v>
      </c>
      <c r="G20" s="74">
        <f>G6/AVERAGE(F7:G7)</f>
        <v>0.18334090243187812</v>
      </c>
      <c r="H20" s="70"/>
      <c r="I20" s="117" t="s">
        <v>1180</v>
      </c>
      <c r="J20" s="117"/>
      <c r="K20" s="117"/>
    </row>
    <row r="21" spans="1:12">
      <c r="A21" s="7"/>
      <c r="B21" s="69" t="s">
        <v>43</v>
      </c>
      <c r="C21" s="81" t="s">
        <v>36</v>
      </c>
      <c r="D21" s="70"/>
      <c r="E21" s="74">
        <f>E6/AVERAGE(D8:E8)</f>
        <v>0.11741916355645471</v>
      </c>
      <c r="F21" s="74">
        <f>F6/AVERAGE(E8:F8)</f>
        <v>0.11759979982789227</v>
      </c>
      <c r="G21" s="74">
        <f>G6/AVERAGE(F8:G8)</f>
        <v>9.4886181340798625E-2</v>
      </c>
      <c r="H21" s="70"/>
      <c r="I21" s="82" t="s">
        <v>1181</v>
      </c>
      <c r="J21" s="82">
        <v>2018</v>
      </c>
      <c r="K21" s="82" t="s">
        <v>1183</v>
      </c>
    </row>
    <row r="22" spans="1:12">
      <c r="A22" s="7"/>
      <c r="B22" s="75" t="s">
        <v>550</v>
      </c>
      <c r="C22" s="81"/>
      <c r="D22" s="70"/>
      <c r="E22" s="74"/>
      <c r="F22" s="74"/>
      <c r="G22" s="74"/>
      <c r="H22" s="70"/>
      <c r="I22" s="70" t="s">
        <v>1182</v>
      </c>
      <c r="J22" s="97">
        <v>5000000</v>
      </c>
      <c r="K22" s="83">
        <f>(K30+J30)/J22</f>
        <v>0.38947999999999999</v>
      </c>
    </row>
    <row r="23" spans="1:12">
      <c r="A23" s="7"/>
      <c r="B23" s="69" t="s">
        <v>551</v>
      </c>
      <c r="C23" s="81" t="s">
        <v>36</v>
      </c>
      <c r="D23" s="74">
        <f>1-D7/D8</f>
        <v>0.53585660044444383</v>
      </c>
      <c r="E23" s="74">
        <f>1-E7/E8</f>
        <v>0.50428575786230667</v>
      </c>
      <c r="F23" s="74">
        <f>1-F7/F8</f>
        <v>0.36410427787058686</v>
      </c>
      <c r="G23" s="74">
        <f>1-G7/G8</f>
        <v>0.54660344103792502</v>
      </c>
      <c r="H23" s="70"/>
      <c r="I23" s="70" t="s">
        <v>1184</v>
      </c>
      <c r="J23" s="97">
        <v>1068000</v>
      </c>
      <c r="K23" s="83">
        <f>(K32+J32)/J23</f>
        <v>0.4046367041198502</v>
      </c>
    </row>
    <row r="24" spans="1:12">
      <c r="A24" s="7"/>
      <c r="B24" s="69" t="s">
        <v>552</v>
      </c>
      <c r="C24" s="81" t="s">
        <v>36</v>
      </c>
      <c r="D24" s="74">
        <f>D8/D7-1</f>
        <v>1.1545065618891859</v>
      </c>
      <c r="E24" s="74">
        <f>E8/E7-1</f>
        <v>1.0172912436157775</v>
      </c>
      <c r="F24" s="74">
        <f>F8/F7-1</f>
        <v>0.5725848833379743</v>
      </c>
      <c r="G24" s="74">
        <f>G8/G7-1</f>
        <v>1.2055747451838212</v>
      </c>
      <c r="H24" s="70"/>
      <c r="I24" s="70" t="s">
        <v>1367</v>
      </c>
      <c r="J24" s="71"/>
      <c r="K24" s="70"/>
    </row>
    <row r="25" spans="1:12">
      <c r="A25" s="7"/>
      <c r="B25" s="69" t="s">
        <v>553</v>
      </c>
      <c r="C25" s="81" t="s">
        <v>40</v>
      </c>
      <c r="D25" s="84">
        <f>'Input yearly DXG'!N19/'Input yearly DXG'!N31</f>
        <v>1.739108501154488</v>
      </c>
      <c r="E25" s="84">
        <f>'Input yearly DXG'!O19/'Input yearly DXG'!O31</f>
        <v>1.9692301707706072</v>
      </c>
      <c r="F25" s="84">
        <f>'Input yearly DXG'!P19/'Input yearly DXG'!P31</f>
        <v>3.028942036717607</v>
      </c>
      <c r="G25" s="84">
        <f>'Input yearly DXG'!Q19/'Input yearly DXG'!Q31</f>
        <v>2.3721796410624245</v>
      </c>
      <c r="H25" s="70"/>
      <c r="I25" s="70" t="s">
        <v>1721</v>
      </c>
      <c r="J25" s="85"/>
      <c r="K25" s="70"/>
    </row>
    <row r="26" spans="1:12">
      <c r="A26" s="7"/>
      <c r="B26" s="69" t="s">
        <v>554</v>
      </c>
      <c r="C26" s="81" t="s">
        <v>40</v>
      </c>
      <c r="D26" s="84">
        <f>('Input yearly DXG'!N19-'Input yearly DXG'!N23)/'Input yearly DXG'!N31</f>
        <v>1.2219828188981761</v>
      </c>
      <c r="E26" s="84">
        <f>('Input yearly DXG'!O19-'Input yearly DXG'!O23)/'Input yearly DXG'!O31</f>
        <v>1.2294534298842299</v>
      </c>
      <c r="F26" s="84">
        <f>('Input yearly DXG'!P19-'Input yearly DXG'!P23)/'Input yearly DXG'!P31</f>
        <v>2.4296359333728286</v>
      </c>
      <c r="G26" s="84">
        <f>('Input yearly DXG'!Q19-'Input yearly DXG'!Q23)/'Input yearly DXG'!Q31</f>
        <v>1.4596656102102474</v>
      </c>
      <c r="H26" s="70"/>
      <c r="I26" s="70"/>
      <c r="J26" s="70"/>
      <c r="K26" s="70"/>
    </row>
    <row r="27" spans="1:12">
      <c r="A27" s="7"/>
      <c r="B27" s="69"/>
      <c r="C27" s="81"/>
      <c r="D27" s="70"/>
      <c r="E27" s="70"/>
      <c r="F27" s="70"/>
      <c r="G27" s="70"/>
      <c r="H27" s="70"/>
      <c r="I27" s="70"/>
      <c r="J27" s="70"/>
      <c r="K27" s="70"/>
    </row>
    <row r="28" spans="1:12">
      <c r="A28" s="7"/>
      <c r="B28" s="96" t="s">
        <v>567</v>
      </c>
      <c r="C28" s="96" t="s">
        <v>37</v>
      </c>
      <c r="D28" s="96" t="str">
        <f>'Input quaterly DXG'!Y1</f>
        <v>Quý 3/2016</v>
      </c>
      <c r="E28" s="96" t="str">
        <f>'Input quaterly DXG'!Z1</f>
        <v>Quý 4/2016</v>
      </c>
      <c r="F28" s="96" t="str">
        <f>'Input quaterly DXG'!AA1</f>
        <v>Quý 1/2017</v>
      </c>
      <c r="G28" s="96" t="str">
        <f>'Input quaterly DXG'!AB1</f>
        <v>Quý 2/2017</v>
      </c>
      <c r="H28" s="96" t="str">
        <f>'Input quaterly DXG'!AC1</f>
        <v>Quý 3/2017</v>
      </c>
      <c r="I28" s="96" t="str">
        <f>'Input quaterly DXG'!AD1</f>
        <v>Quý 4/2017</v>
      </c>
      <c r="J28" s="96" t="str">
        <f>'Input quaterly DXG'!AE1</f>
        <v>Quý 1/2018</v>
      </c>
      <c r="K28" s="96" t="str">
        <f>'Input quaterly DXG'!AF1</f>
        <v>Quý 2/2018</v>
      </c>
    </row>
    <row r="29" spans="1:12">
      <c r="A29" s="7"/>
      <c r="B29" s="69"/>
      <c r="C29" s="70"/>
      <c r="D29" s="70"/>
      <c r="E29" s="70"/>
      <c r="F29" s="70"/>
      <c r="G29" s="70"/>
      <c r="H29" s="70"/>
      <c r="I29" s="70"/>
      <c r="J29" s="70"/>
      <c r="K29" s="70"/>
    </row>
    <row r="30" spans="1:12">
      <c r="A30" s="7"/>
      <c r="B30" s="69" t="s">
        <v>540</v>
      </c>
      <c r="C30" s="70" t="s">
        <v>38</v>
      </c>
      <c r="D30" s="86">
        <f>'Input quaterly DXG'!Y3</f>
        <v>233986</v>
      </c>
      <c r="E30" s="86">
        <f>'Input quaterly DXG'!Z3</f>
        <v>1185627</v>
      </c>
      <c r="F30" s="86">
        <f>'Input quaterly DXG'!AA3</f>
        <v>586280</v>
      </c>
      <c r="G30" s="86">
        <f>'Input quaterly DXG'!AB3</f>
        <v>293033</v>
      </c>
      <c r="H30" s="86">
        <f>'Input quaterly DXG'!AC3</f>
        <v>796957</v>
      </c>
      <c r="I30" s="86">
        <f>'Input quaterly DXG'!AD3</f>
        <v>1202973</v>
      </c>
      <c r="J30" s="86">
        <f>'Input quaterly DXG'!AE3</f>
        <v>1183622</v>
      </c>
      <c r="K30" s="86">
        <f>'Input quaterly DXG'!AF3</f>
        <v>763778</v>
      </c>
    </row>
    <row r="31" spans="1:12">
      <c r="A31" s="7"/>
      <c r="B31" s="69" t="s">
        <v>541</v>
      </c>
      <c r="C31" s="70" t="s">
        <v>38</v>
      </c>
      <c r="D31" s="86">
        <f>'Input quaterly DXG'!Y5</f>
        <v>97816</v>
      </c>
      <c r="E31" s="86">
        <f>'Input quaterly DXG'!Z5</f>
        <v>608852</v>
      </c>
      <c r="F31" s="86">
        <f>'Input quaterly DXG'!AA5</f>
        <v>290383</v>
      </c>
      <c r="G31" s="86">
        <f>'Input quaterly DXG'!AB5</f>
        <v>194145</v>
      </c>
      <c r="H31" s="86">
        <f>'Input quaterly DXG'!AC5</f>
        <v>561424</v>
      </c>
      <c r="I31" s="86">
        <f>'Input quaterly DXG'!AD5</f>
        <v>683850</v>
      </c>
      <c r="J31" s="86">
        <f>'Input quaterly DXG'!AE5</f>
        <v>502289</v>
      </c>
      <c r="K31" s="86">
        <f>'Input quaterly DXG'!AF5</f>
        <v>533877</v>
      </c>
    </row>
    <row r="32" spans="1:12">
      <c r="A32" s="7"/>
      <c r="B32" s="69" t="s">
        <v>542</v>
      </c>
      <c r="C32" s="69" t="s">
        <v>38</v>
      </c>
      <c r="D32" s="87">
        <f>'Input quaterly DXG'!Y15</f>
        <v>-4974</v>
      </c>
      <c r="E32" s="87">
        <f>'Input quaterly DXG'!Z15</f>
        <v>393178</v>
      </c>
      <c r="F32" s="87">
        <f>'Input quaterly DXG'!AA15</f>
        <v>151588</v>
      </c>
      <c r="G32" s="87">
        <f>'Input quaterly DXG'!AB15</f>
        <v>51306</v>
      </c>
      <c r="H32" s="87">
        <f>'Input quaterly DXG'!AC15</f>
        <v>256626</v>
      </c>
      <c r="I32" s="87">
        <f>'Input quaterly DXG'!AD15</f>
        <v>291371</v>
      </c>
      <c r="J32" s="87">
        <f>'Input quaterly DXG'!AE15</f>
        <v>318505</v>
      </c>
      <c r="K32" s="87">
        <f>'Input quaterly DXG'!AF15</f>
        <v>113647</v>
      </c>
      <c r="L32" s="10"/>
    </row>
    <row r="33" spans="1:12">
      <c r="A33" s="7"/>
      <c r="B33" s="69" t="s">
        <v>543</v>
      </c>
      <c r="C33" s="70" t="s">
        <v>38</v>
      </c>
      <c r="D33" s="86">
        <f>'Input quaterly DXG'!Y33</f>
        <v>1873432</v>
      </c>
      <c r="E33" s="86">
        <f>'Input quaterly DXG'!Z33</f>
        <v>3537355</v>
      </c>
      <c r="F33" s="86">
        <f>'Input quaterly DXG'!AA33</f>
        <v>3614633</v>
      </c>
      <c r="G33" s="86">
        <f>'Input quaterly DXG'!AB33</f>
        <v>3911024</v>
      </c>
      <c r="H33" s="86">
        <f>'Input quaterly DXG'!AC33</f>
        <v>4259431</v>
      </c>
      <c r="I33" s="86">
        <f>'Input quaterly DXG'!AD33</f>
        <v>4653845</v>
      </c>
      <c r="J33" s="86">
        <f>'Input quaterly DXG'!AE33</f>
        <v>4798244</v>
      </c>
      <c r="K33" s="86">
        <f>'Input quaterly DXG'!AF33</f>
        <v>5216923</v>
      </c>
    </row>
    <row r="34" spans="1:12">
      <c r="A34" s="7"/>
      <c r="B34" s="69" t="s">
        <v>544</v>
      </c>
      <c r="C34" s="70" t="s">
        <v>38</v>
      </c>
      <c r="D34" s="86">
        <f>'Input quaterly DXG'!Y38</f>
        <v>3573135</v>
      </c>
      <c r="E34" s="86">
        <f>'Input quaterly DXG'!Z38</f>
        <v>5562791</v>
      </c>
      <c r="F34" s="86">
        <f>'Input quaterly DXG'!AA38</f>
        <v>6127427</v>
      </c>
      <c r="G34" s="86">
        <f>'Input quaterly DXG'!AB38</f>
        <v>8211565</v>
      </c>
      <c r="H34" s="86">
        <f>'Input quaterly DXG'!AC38</f>
        <v>9617296</v>
      </c>
      <c r="I34" s="86">
        <f>'Input quaterly DXG'!AD38</f>
        <v>10264403</v>
      </c>
      <c r="J34" s="86">
        <f>'Input quaterly DXG'!AE38</f>
        <v>10751420</v>
      </c>
      <c r="K34" s="86">
        <f>'Input quaterly DXG'!AF38</f>
        <v>12417482</v>
      </c>
    </row>
    <row r="35" spans="1:12">
      <c r="A35" s="7"/>
      <c r="B35" s="69" t="s">
        <v>545</v>
      </c>
      <c r="C35" s="70" t="s">
        <v>39</v>
      </c>
      <c r="D35" s="86">
        <f>'Input quaterly DXG'!Y34*1000000/10000</f>
        <v>117263600</v>
      </c>
      <c r="E35" s="86">
        <f>'Input quaterly DXG'!Z34*1000000/10000</f>
        <v>253049100</v>
      </c>
      <c r="F35" s="86">
        <f>'Input quaterly DXG'!AA34*1000000/10000</f>
        <v>253049100</v>
      </c>
      <c r="G35" s="86">
        <f>'Input quaterly DXG'!AB34*1000000/10000</f>
        <v>285911400</v>
      </c>
      <c r="H35" s="86">
        <f>'Input quaterly DXG'!AC34*1000000/10000</f>
        <v>285911400</v>
      </c>
      <c r="I35" s="86">
        <f>'Input quaterly DXG'!AD34*1000000/10000</f>
        <v>303192700</v>
      </c>
      <c r="J35" s="86">
        <f>'Input quaterly DXG'!AE34*1000000/10000</f>
        <v>303192700</v>
      </c>
      <c r="K35" s="86">
        <f>'Input quaterly DXG'!AF34*1000000/10000</f>
        <v>342571400</v>
      </c>
    </row>
    <row r="36" spans="1:12">
      <c r="A36" s="7"/>
      <c r="B36" s="69"/>
      <c r="C36" s="70"/>
      <c r="D36" s="86"/>
      <c r="E36" s="86"/>
      <c r="F36" s="86"/>
      <c r="G36" s="86"/>
      <c r="H36" s="86"/>
      <c r="I36" s="86"/>
      <c r="J36" s="86"/>
      <c r="K36" s="86"/>
    </row>
    <row r="37" spans="1:12">
      <c r="A37" s="7"/>
      <c r="B37" s="69" t="s">
        <v>546</v>
      </c>
      <c r="C37" s="70" t="s">
        <v>36</v>
      </c>
      <c r="D37" s="88">
        <f>D31/D30</f>
        <v>0.4180421050832101</v>
      </c>
      <c r="E37" s="88">
        <f t="shared" ref="E37:J37" si="0">E31/E30</f>
        <v>0.51352744159841168</v>
      </c>
      <c r="F37" s="88">
        <f t="shared" si="0"/>
        <v>0.49529746878624548</v>
      </c>
      <c r="G37" s="88">
        <f t="shared" si="0"/>
        <v>0.66253630137220043</v>
      </c>
      <c r="H37" s="88">
        <f t="shared" si="0"/>
        <v>0.70445958815845777</v>
      </c>
      <c r="I37" s="88">
        <f t="shared" si="0"/>
        <v>0.56846662393919067</v>
      </c>
      <c r="J37" s="88">
        <f t="shared" si="0"/>
        <v>0.42436605605505812</v>
      </c>
      <c r="K37" s="88">
        <f>K31/K30</f>
        <v>0.69899499592813619</v>
      </c>
      <c r="L37" s="11"/>
    </row>
    <row r="38" spans="1:12">
      <c r="A38" s="7"/>
      <c r="B38" s="69" t="s">
        <v>570</v>
      </c>
      <c r="C38" s="70" t="s">
        <v>36</v>
      </c>
      <c r="D38" s="88">
        <f>D32/D30</f>
        <v>-2.125768208354346E-2</v>
      </c>
      <c r="E38" s="88">
        <f t="shared" ref="E38:K38" si="1">E32/E30</f>
        <v>0.3316203156642013</v>
      </c>
      <c r="F38" s="88">
        <f t="shared" si="1"/>
        <v>0.25855905028314113</v>
      </c>
      <c r="G38" s="88">
        <f t="shared" si="1"/>
        <v>0.17508608245487708</v>
      </c>
      <c r="H38" s="88">
        <f t="shared" si="1"/>
        <v>0.32200733540203547</v>
      </c>
      <c r="I38" s="88">
        <f t="shared" si="1"/>
        <v>0.24220909363718054</v>
      </c>
      <c r="J38" s="88">
        <f t="shared" si="1"/>
        <v>0.26909351127302467</v>
      </c>
      <c r="K38" s="88">
        <f t="shared" si="1"/>
        <v>0.1487958542927395</v>
      </c>
      <c r="L38" s="11"/>
    </row>
    <row r="39" spans="1:12">
      <c r="A39" s="7"/>
      <c r="B39" s="69" t="s">
        <v>41</v>
      </c>
      <c r="C39" s="70" t="s">
        <v>40</v>
      </c>
      <c r="D39" s="71">
        <f>D32*1000000/D35</f>
        <v>-42.417254800296085</v>
      </c>
      <c r="E39" s="71">
        <f t="shared" ref="E39:K39" si="2">E32*1000000/E35</f>
        <v>1553.7617007924548</v>
      </c>
      <c r="F39" s="71">
        <f t="shared" si="2"/>
        <v>599.04579783132999</v>
      </c>
      <c r="G39" s="71">
        <f t="shared" si="2"/>
        <v>179.4471993771497</v>
      </c>
      <c r="H39" s="71">
        <f t="shared" si="2"/>
        <v>897.57176523916155</v>
      </c>
      <c r="I39" s="71">
        <f t="shared" si="2"/>
        <v>961.00928551380025</v>
      </c>
      <c r="J39" s="71">
        <f t="shared" si="2"/>
        <v>1050.5035246561015</v>
      </c>
      <c r="K39" s="71">
        <f t="shared" si="2"/>
        <v>331.74690006229361</v>
      </c>
    </row>
    <row r="40" spans="1:12">
      <c r="A40" s="7"/>
      <c r="B40" s="69" t="s">
        <v>547</v>
      </c>
      <c r="C40" s="70"/>
      <c r="D40" s="71">
        <f>D33*1000000/D35</f>
        <v>15976.244972864555</v>
      </c>
      <c r="E40" s="71">
        <f t="shared" ref="E40:K40" si="3">E33*1000000/E35</f>
        <v>13978.927409739848</v>
      </c>
      <c r="F40" s="71">
        <f t="shared" si="3"/>
        <v>14284.314783178443</v>
      </c>
      <c r="G40" s="71">
        <f t="shared" si="3"/>
        <v>13679.146756652586</v>
      </c>
      <c r="H40" s="71">
        <f t="shared" si="3"/>
        <v>14897.73055568963</v>
      </c>
      <c r="I40" s="71">
        <f t="shared" si="3"/>
        <v>15349.462569514371</v>
      </c>
      <c r="J40" s="71">
        <f t="shared" si="3"/>
        <v>15825.724036231743</v>
      </c>
      <c r="K40" s="71">
        <f t="shared" si="3"/>
        <v>15228.71728346266</v>
      </c>
    </row>
    <row r="41" spans="1:12">
      <c r="A41" s="7"/>
      <c r="B41" s="80" t="s">
        <v>560</v>
      </c>
      <c r="C41" s="69"/>
      <c r="D41" s="69"/>
      <c r="E41" s="69"/>
      <c r="F41" s="69"/>
      <c r="G41" s="69"/>
      <c r="H41" s="69"/>
      <c r="I41" s="69"/>
      <c r="J41" s="69"/>
      <c r="K41" s="69"/>
      <c r="L41" s="12"/>
    </row>
    <row r="42" spans="1:12">
      <c r="A42" s="7"/>
      <c r="B42" s="69" t="s">
        <v>562</v>
      </c>
      <c r="C42" s="76" t="s">
        <v>36</v>
      </c>
      <c r="D42" s="77"/>
      <c r="E42" s="89"/>
      <c r="F42" s="89"/>
      <c r="G42" s="89"/>
      <c r="H42" s="78">
        <f>(H30-D30)/ABS(D30)</f>
        <v>2.4060029232518185</v>
      </c>
      <c r="I42" s="78">
        <f>(I30-E30)/ABS(E30)</f>
        <v>1.4630233623222143E-2</v>
      </c>
      <c r="J42" s="78">
        <f>(J30-F30)/ABS(F30)</f>
        <v>1.0188681176229788</v>
      </c>
      <c r="K42" s="78">
        <f>(K30-G30)/ABS(G30)</f>
        <v>1.6064572932058847</v>
      </c>
      <c r="L42" s="12"/>
    </row>
    <row r="43" spans="1:12">
      <c r="A43" s="7"/>
      <c r="B43" s="69" t="s">
        <v>563</v>
      </c>
      <c r="C43" s="79" t="s">
        <v>36</v>
      </c>
      <c r="D43" s="69"/>
      <c r="E43" s="73">
        <f>E30/D30-1</f>
        <v>4.0670852102262529</v>
      </c>
      <c r="F43" s="73">
        <f t="shared" ref="F43:K43" si="4">F30/E30-1</f>
        <v>-0.50551058638172042</v>
      </c>
      <c r="G43" s="73">
        <f t="shared" si="4"/>
        <v>-0.50018250665211161</v>
      </c>
      <c r="H43" s="73">
        <f t="shared" si="4"/>
        <v>1.7196834486218275</v>
      </c>
      <c r="I43" s="73">
        <f>I30/H30-1</f>
        <v>0.50945785029807134</v>
      </c>
      <c r="J43" s="73">
        <f t="shared" si="4"/>
        <v>-1.6085980317097737E-2</v>
      </c>
      <c r="K43" s="73">
        <f t="shared" si="4"/>
        <v>-0.35471121692567387</v>
      </c>
      <c r="L43" s="12"/>
    </row>
    <row r="44" spans="1:12" s="8" customFormat="1">
      <c r="A44" s="13"/>
      <c r="B44" s="69" t="s">
        <v>561</v>
      </c>
      <c r="C44" s="76" t="s">
        <v>36</v>
      </c>
      <c r="D44" s="77"/>
      <c r="E44" s="89"/>
      <c r="F44" s="89"/>
      <c r="G44" s="89"/>
      <c r="H44" s="78">
        <f>(H32-D32)/ABS(D32)</f>
        <v>52.5934861278649</v>
      </c>
      <c r="I44" s="78">
        <f>(I32-E32)/ABS(E32)</f>
        <v>-0.25893361276571936</v>
      </c>
      <c r="J44" s="78">
        <f>(J32-F32)/ABS(F32)</f>
        <v>1.1011227801672956</v>
      </c>
      <c r="K44" s="98">
        <f>(K32-G32)/ABS(G32)</f>
        <v>1.2150820566795306</v>
      </c>
      <c r="L44" s="14"/>
    </row>
    <row r="45" spans="1:12">
      <c r="A45" s="7"/>
      <c r="B45" s="69" t="s">
        <v>566</v>
      </c>
      <c r="C45" s="79" t="s">
        <v>36</v>
      </c>
      <c r="D45" s="69"/>
      <c r="E45" s="73">
        <f>E32/D32-1</f>
        <v>-80.046642541214311</v>
      </c>
      <c r="F45" s="73">
        <f t="shared" ref="F45:K45" si="5">F32/E32-1</f>
        <v>-0.61445452187050142</v>
      </c>
      <c r="G45" s="73">
        <f t="shared" si="5"/>
        <v>-0.66154313006306564</v>
      </c>
      <c r="H45" s="73">
        <f>(H32-G32)/ABS(G32)</f>
        <v>4.0018711261840725</v>
      </c>
      <c r="I45" s="73">
        <f>I32/H32-1</f>
        <v>0.13539158152330621</v>
      </c>
      <c r="J45" s="73">
        <f t="shared" si="5"/>
        <v>9.3125259548822559E-2</v>
      </c>
      <c r="K45" s="73">
        <f t="shared" si="5"/>
        <v>-0.64318613522550661</v>
      </c>
      <c r="L45" s="12"/>
    </row>
    <row r="46" spans="1:12" s="8" customFormat="1">
      <c r="A46" s="13"/>
      <c r="B46" s="69" t="s">
        <v>564</v>
      </c>
      <c r="C46" s="76" t="s">
        <v>36</v>
      </c>
      <c r="D46" s="77"/>
      <c r="E46" s="89"/>
      <c r="F46" s="89"/>
      <c r="G46" s="89"/>
      <c r="H46" s="78">
        <f>(H39-D39)/ABS(D39)</f>
        <v>22.160534067209277</v>
      </c>
      <c r="I46" s="78">
        <f>(I39-E39)/ABS(E39)</f>
        <v>-0.38149506129307792</v>
      </c>
      <c r="J46" s="78">
        <f>(J39-F39)/ABS(F39)</f>
        <v>0.75362806726821574</v>
      </c>
      <c r="K46" s="98">
        <f>(K39-G39)/ABS(G39)</f>
        <v>0.84871595217850648</v>
      </c>
      <c r="L46" s="14"/>
    </row>
    <row r="47" spans="1:12">
      <c r="A47" s="7"/>
      <c r="B47" s="69" t="s">
        <v>565</v>
      </c>
      <c r="C47" s="79" t="s">
        <v>36</v>
      </c>
      <c r="D47" s="69"/>
      <c r="E47" s="73">
        <f>E39/D39-1</f>
        <v>-37.63041628006556</v>
      </c>
      <c r="F47" s="73">
        <f t="shared" ref="F47:K47" si="6">F39/E39-1</f>
        <v>-0.61445452187050131</v>
      </c>
      <c r="G47" s="73">
        <f t="shared" si="6"/>
        <v>-0.70044494089302389</v>
      </c>
      <c r="H47" s="73">
        <f t="shared" si="6"/>
        <v>4.0018711261840725</v>
      </c>
      <c r="I47" s="73">
        <f>I39/H39-1</f>
        <v>7.0676822435179254E-2</v>
      </c>
      <c r="J47" s="73">
        <f t="shared" si="6"/>
        <v>9.3125259548822559E-2</v>
      </c>
      <c r="K47" s="73">
        <f t="shared" si="6"/>
        <v>-0.68420201143932757</v>
      </c>
      <c r="L47" s="12"/>
    </row>
    <row r="48" spans="1:12">
      <c r="A48" s="7"/>
      <c r="B48" s="80" t="s">
        <v>549</v>
      </c>
      <c r="C48" s="79"/>
      <c r="D48" s="69"/>
      <c r="E48" s="69"/>
      <c r="F48" s="69"/>
      <c r="G48" s="69"/>
      <c r="H48" s="69"/>
      <c r="I48" s="69"/>
      <c r="J48" s="69"/>
      <c r="K48" s="69"/>
      <c r="L48" s="12"/>
    </row>
    <row r="49" spans="1:12">
      <c r="A49" s="7"/>
      <c r="B49" s="69" t="s">
        <v>42</v>
      </c>
      <c r="C49" s="79" t="s">
        <v>36</v>
      </c>
      <c r="D49" s="69"/>
      <c r="E49" s="73">
        <f>E32/AVERAGE(D33:E33)</f>
        <v>0.14533116901478474</v>
      </c>
      <c r="F49" s="73">
        <f t="shared" ref="F49:K49" si="7">F32/AVERAGE(E33:F33)</f>
        <v>4.2390451438117628E-2</v>
      </c>
      <c r="G49" s="73">
        <f t="shared" si="7"/>
        <v>1.3634955725460248E-2</v>
      </c>
      <c r="H49" s="73">
        <f t="shared" si="7"/>
        <v>6.2818043793154726E-2</v>
      </c>
      <c r="I49" s="73">
        <f>I32/AVERAGE(H33:I33)</f>
        <v>6.5379104158785159E-2</v>
      </c>
      <c r="J49" s="73">
        <f t="shared" si="7"/>
        <v>6.7393567707625265E-2</v>
      </c>
      <c r="K49" s="73">
        <f t="shared" si="7"/>
        <v>2.2694978526069512E-2</v>
      </c>
      <c r="L49" s="12"/>
    </row>
    <row r="50" spans="1:12">
      <c r="A50" s="7"/>
      <c r="B50" s="69" t="s">
        <v>43</v>
      </c>
      <c r="C50" s="81" t="s">
        <v>36</v>
      </c>
      <c r="D50" s="70"/>
      <c r="E50" s="74">
        <f>E32/AVERAGE(D34:E34)</f>
        <v>8.6072938856991618E-2</v>
      </c>
      <c r="F50" s="74">
        <f t="shared" ref="F50:K50" si="8">F32/AVERAGE(E34:F34)</f>
        <v>2.5934161364655477E-2</v>
      </c>
      <c r="G50" s="74">
        <f t="shared" si="8"/>
        <v>7.1561515621181744E-3</v>
      </c>
      <c r="H50" s="74">
        <f t="shared" si="8"/>
        <v>2.8787705507379299E-2</v>
      </c>
      <c r="I50" s="73">
        <f>I32/AVERAGE(H34:I34)</f>
        <v>2.9310472912802876E-2</v>
      </c>
      <c r="J50" s="73">
        <f t="shared" si="8"/>
        <v>3.031097092890438E-2</v>
      </c>
      <c r="K50" s="73">
        <f t="shared" si="8"/>
        <v>9.8103052099749923E-3</v>
      </c>
      <c r="L50" s="12"/>
    </row>
    <row r="51" spans="1:12">
      <c r="A51" s="7"/>
      <c r="B51" s="75" t="s">
        <v>550</v>
      </c>
      <c r="C51" s="81"/>
      <c r="D51" s="70"/>
      <c r="E51" s="70"/>
      <c r="F51" s="70"/>
      <c r="G51" s="70"/>
      <c r="H51" s="70"/>
      <c r="I51" s="70"/>
      <c r="J51" s="70"/>
      <c r="K51" s="70"/>
    </row>
    <row r="52" spans="1:12">
      <c r="A52" s="7"/>
      <c r="B52" s="69" t="s">
        <v>551</v>
      </c>
      <c r="C52" s="81" t="s">
        <v>36</v>
      </c>
      <c r="D52" s="74">
        <f t="shared" ref="D52:K52" si="9">1-D33/D34</f>
        <v>0.47568955553036762</v>
      </c>
      <c r="E52" s="74">
        <f t="shared" si="9"/>
        <v>0.36410427787058686</v>
      </c>
      <c r="F52" s="74">
        <f t="shared" si="9"/>
        <v>0.4100895857266027</v>
      </c>
      <c r="G52" s="74">
        <f t="shared" si="9"/>
        <v>0.52371758611178265</v>
      </c>
      <c r="H52" s="74">
        <f t="shared" si="9"/>
        <v>0.55710721599917479</v>
      </c>
      <c r="I52" s="74">
        <f t="shared" si="9"/>
        <v>0.54660344103792502</v>
      </c>
      <c r="J52" s="74">
        <f t="shared" si="9"/>
        <v>0.55371067263673079</v>
      </c>
      <c r="K52" s="74">
        <f t="shared" si="9"/>
        <v>0.57987271493528236</v>
      </c>
    </row>
    <row r="53" spans="1:12">
      <c r="A53" s="7"/>
      <c r="B53" s="69" t="s">
        <v>552</v>
      </c>
      <c r="C53" s="81" t="s">
        <v>36</v>
      </c>
      <c r="D53" s="74">
        <f t="shared" ref="D53:K53" si="10">D34/D33-1</f>
        <v>0.90726698380298831</v>
      </c>
      <c r="E53" s="74">
        <f t="shared" si="10"/>
        <v>0.5725848833379743</v>
      </c>
      <c r="F53" s="74">
        <f t="shared" si="10"/>
        <v>0.69517264961615743</v>
      </c>
      <c r="G53" s="74">
        <f t="shared" si="10"/>
        <v>1.0995946330168263</v>
      </c>
      <c r="H53" s="74">
        <f t="shared" si="10"/>
        <v>1.257882801716943</v>
      </c>
      <c r="I53" s="74">
        <f t="shared" si="10"/>
        <v>1.2055747451838212</v>
      </c>
      <c r="J53" s="74">
        <f t="shared" si="10"/>
        <v>1.2406988890102295</v>
      </c>
      <c r="K53" s="74">
        <f t="shared" si="10"/>
        <v>1.3802310289034359</v>
      </c>
    </row>
    <row r="54" spans="1:12">
      <c r="A54" s="7"/>
      <c r="B54" s="69" t="s">
        <v>553</v>
      </c>
      <c r="C54" s="81" t="s">
        <v>40</v>
      </c>
      <c r="D54" s="84">
        <f>'Input quaterly DXG'!Y19/'Input quaterly DXG'!Y31</f>
        <v>1.8615871970982769</v>
      </c>
      <c r="E54" s="84">
        <f>'Input quaterly DXG'!Z19/'Input quaterly DXG'!Z31</f>
        <v>3.028942036717607</v>
      </c>
      <c r="F54" s="84">
        <f>'Input quaterly DXG'!AA19/'Input quaterly DXG'!AA31</f>
        <v>2.5042853391967355</v>
      </c>
      <c r="G54" s="84">
        <f>'Input quaterly DXG'!AB19/'Input quaterly DXG'!AB31</f>
        <v>2.2580274764051858</v>
      </c>
      <c r="H54" s="84">
        <f>'Input quaterly DXG'!AD19/'Input quaterly DXG'!AC31</f>
        <v>2.5179595955740672</v>
      </c>
      <c r="I54" s="84">
        <f>'Input quaterly DXG'!AD19/'Input quaterly DXG'!AD31</f>
        <v>2.3721796410624245</v>
      </c>
      <c r="J54" s="84">
        <f>'Input quaterly DXG'!AE19/'Input quaterly DXG'!AE31</f>
        <v>2.217466256234395</v>
      </c>
      <c r="K54" s="84">
        <f>'Input quaterly DXG'!AF19/'Input quaterly DXG'!AF31</f>
        <v>1.9416967851858578</v>
      </c>
    </row>
    <row r="55" spans="1:12">
      <c r="A55" s="7"/>
      <c r="B55" s="69" t="s">
        <v>554</v>
      </c>
      <c r="C55" s="81" t="s">
        <v>40</v>
      </c>
      <c r="D55" s="90">
        <f>('Input quaterly DXG'!Y19-'Input quaterly DXG'!Y23)/'Input quaterly DXG'!Y31</f>
        <v>1.0989681645860763</v>
      </c>
      <c r="E55" s="90">
        <f>('Input quaterly DXG'!Z19-'Input quaterly DXG'!Z23)/'Input quaterly DXG'!Z31</f>
        <v>2.4296359333728286</v>
      </c>
      <c r="F55" s="90">
        <f>('Input quaterly DXG'!AA19-'Input quaterly DXG'!AA23)/'Input quaterly DXG'!AA31</f>
        <v>2.0716853711735945</v>
      </c>
      <c r="G55" s="90">
        <f>('Input quaterly DXG'!AB19-'Input quaterly DXG'!AB23)/'Input quaterly DXG'!AB31</f>
        <v>1.8125047323812449</v>
      </c>
      <c r="H55" s="90">
        <f>('Input quaterly DXG'!AD19-'Input quaterly DXG'!AC23)/'Input quaterly DXG'!AC31</f>
        <v>1.9537340355748305</v>
      </c>
      <c r="I55" s="90">
        <f>('Input quaterly DXG'!AD19-'Input quaterly DXG'!AD23)/'Input quaterly DXG'!AD31</f>
        <v>1.4596656102102474</v>
      </c>
      <c r="J55" s="90">
        <f>('Input quaterly DXG'!AE19-'Input quaterly DXG'!AE23)/'Input quaterly DXG'!AE31</f>
        <v>1.4671661075650115</v>
      </c>
      <c r="K55" s="90">
        <f>('Input quaterly DXG'!AF19-'Input quaterly DXG'!AF23)/'Input quaterly DXG'!AF31</f>
        <v>1.2565108347917768</v>
      </c>
    </row>
    <row r="56" spans="1:12">
      <c r="A56" s="7"/>
      <c r="B56" s="91" t="s">
        <v>555</v>
      </c>
      <c r="C56" s="70"/>
      <c r="D56" s="71"/>
      <c r="E56" s="71"/>
      <c r="F56" s="71"/>
      <c r="G56" s="71"/>
      <c r="H56" s="71"/>
      <c r="I56" s="71"/>
      <c r="J56" s="71"/>
      <c r="K56" s="71"/>
    </row>
    <row r="57" spans="1:12">
      <c r="A57" s="7"/>
      <c r="B57" s="69" t="s">
        <v>556</v>
      </c>
      <c r="C57" s="70" t="s">
        <v>45</v>
      </c>
      <c r="D57" s="71"/>
      <c r="E57" s="71"/>
      <c r="F57" s="71"/>
      <c r="G57" s="71"/>
      <c r="H57" s="71"/>
      <c r="I57" s="71"/>
      <c r="J57" s="71"/>
      <c r="K57" s="71">
        <f>'Tổng hợp'!D12</f>
        <v>26650</v>
      </c>
    </row>
    <row r="58" spans="1:12">
      <c r="A58" s="7"/>
      <c r="B58" s="69" t="s">
        <v>557</v>
      </c>
      <c r="C58" s="70" t="s">
        <v>38</v>
      </c>
      <c r="D58" s="71"/>
      <c r="E58" s="71"/>
      <c r="F58" s="71"/>
      <c r="G58" s="71"/>
      <c r="H58" s="71"/>
      <c r="I58" s="71"/>
      <c r="J58" s="71"/>
      <c r="K58" s="71">
        <f>K57*K35/1000000</f>
        <v>9129527.8100000005</v>
      </c>
    </row>
    <row r="59" spans="1:12">
      <c r="A59" s="7"/>
      <c r="B59" s="69" t="s">
        <v>558</v>
      </c>
      <c r="C59" s="70" t="s">
        <v>40</v>
      </c>
      <c r="D59" s="71"/>
      <c r="E59" s="71"/>
      <c r="F59" s="71"/>
      <c r="G59" s="71"/>
      <c r="H59" s="71"/>
      <c r="I59" s="71"/>
      <c r="J59" s="71"/>
      <c r="K59" s="92">
        <f>K57/(SUM(H32:K32)*1000000/K35)</f>
        <v>9.3144285307642001</v>
      </c>
    </row>
    <row r="60" spans="1:12">
      <c r="A60" s="7"/>
      <c r="B60" s="69" t="s">
        <v>559</v>
      </c>
      <c r="C60" s="70" t="s">
        <v>40</v>
      </c>
      <c r="D60" s="71"/>
      <c r="E60" s="71"/>
      <c r="F60" s="71"/>
      <c r="G60" s="71"/>
      <c r="H60" s="71"/>
      <c r="I60" s="71"/>
      <c r="J60" s="71"/>
      <c r="K60" s="93">
        <f>K57/K40</f>
        <v>1.7499832391622416</v>
      </c>
    </row>
  </sheetData>
  <mergeCells count="3">
    <mergeCell ref="I2:K2"/>
    <mergeCell ref="I3:K19"/>
    <mergeCell ref="I20:K20"/>
  </mergeCells>
  <conditionalFormatting sqref="E16:G18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H42:K42 H44:K44 H46:K46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1</vt:i4>
      </vt:variant>
    </vt:vector>
  </HeadingPairs>
  <TitlesOfParts>
    <vt:vector size="41" baseType="lpstr">
      <vt:lpstr>DM Đầu Tư</vt:lpstr>
      <vt:lpstr>Tổng hợp</vt:lpstr>
      <vt:lpstr>GAS</vt:lpstr>
      <vt:lpstr>Input yearly GAS</vt:lpstr>
      <vt:lpstr>Input quaterly GAS</vt:lpstr>
      <vt:lpstr>PHR</vt:lpstr>
      <vt:lpstr>Input yearly PHR</vt:lpstr>
      <vt:lpstr>Input quaterly PHR</vt:lpstr>
      <vt:lpstr>DXG</vt:lpstr>
      <vt:lpstr>Input yearly DXG</vt:lpstr>
      <vt:lpstr>Input quaterly DXG</vt:lpstr>
      <vt:lpstr>ANV</vt:lpstr>
      <vt:lpstr>Input yearly ANV</vt:lpstr>
      <vt:lpstr>Input quaterly ANV</vt:lpstr>
      <vt:lpstr>VSC</vt:lpstr>
      <vt:lpstr>Input yearly VSC</vt:lpstr>
      <vt:lpstr>Input quaterly VSC</vt:lpstr>
      <vt:lpstr>CSV</vt:lpstr>
      <vt:lpstr>Input yearly CSV</vt:lpstr>
      <vt:lpstr>Input quaterly CSV</vt:lpstr>
      <vt:lpstr>MSN</vt:lpstr>
      <vt:lpstr>Input yearly MSN</vt:lpstr>
      <vt:lpstr>Input quaterly MSN</vt:lpstr>
      <vt:lpstr>PPC</vt:lpstr>
      <vt:lpstr>Input yearly PPC</vt:lpstr>
      <vt:lpstr>Input quaterly PPC</vt:lpstr>
      <vt:lpstr>CTD</vt:lpstr>
      <vt:lpstr>Input yearly CTD</vt:lpstr>
      <vt:lpstr>Input quaterly CTD</vt:lpstr>
      <vt:lpstr>NT2</vt:lpstr>
      <vt:lpstr>Input yearly NT2</vt:lpstr>
      <vt:lpstr>Input quaterly NT2</vt:lpstr>
      <vt:lpstr>PVT</vt:lpstr>
      <vt:lpstr>Input yearly PVT</vt:lpstr>
      <vt:lpstr>Input quaterly PVT</vt:lpstr>
      <vt:lpstr>PNJ</vt:lpstr>
      <vt:lpstr>Input yearly PNJ</vt:lpstr>
      <vt:lpstr>Input quaterly PNJ</vt:lpstr>
      <vt:lpstr>Buying&amp;selling checklist</vt:lpstr>
      <vt:lpstr>Sheet1</vt:lpstr>
      <vt:lpstr>Sheet1!stockonline.php?stcid_all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Duong Tri Thong</cp:lastModifiedBy>
  <dcterms:created xsi:type="dcterms:W3CDTF">2013-11-14T01:32:30Z</dcterms:created>
  <dcterms:modified xsi:type="dcterms:W3CDTF">2018-07-30T15:53:15Z</dcterms:modified>
</cp:coreProperties>
</file>