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Project\Huy Hoang Motorbikes\"/>
    </mc:Choice>
  </mc:AlternateContent>
  <xr:revisionPtr revIDLastSave="0" documentId="13_ncr:1_{B5000759-8C73-40FC-85AC-3A149C2EF970}" xr6:coauthVersionLast="47" xr6:coauthVersionMax="47" xr10:uidLastSave="{00000000-0000-0000-0000-000000000000}"/>
  <bookViews>
    <workbookView xWindow="-108" yWindow="-108" windowWidth="23256" windowHeight="13176" firstSheet="1" activeTab="1" xr2:uid="{DC37A9C9-D8AF-4CFD-8CD6-06C9D8B65C08}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Items'!$A$3:$I$123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1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H13" i="1"/>
  <c r="I123" i="6"/>
  <c r="I122" i="6"/>
  <c r="D3" i="8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<sst xmlns="http://schemas.openxmlformats.org/spreadsheetml/2006/main" count="1681" uniqueCount="415">
  <si>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</si>
  <si>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</si>
  <si>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</si>
  <si>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</si>
  <si>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</si>
  <si>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</si>
  <si>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</si>
  <si>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</si>
  <si>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</si>
  <si>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</si>
  <si>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</si>
  <si>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</si>
  <si>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</si>
  <si>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</si>
  <si>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</si>
  <si>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</si>
  <si>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</si>
  <si>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</si>
  <si>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</si>
  <si>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</si>
  <si>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</si>
  <si>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</si>
  <si>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</si>
  <si>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</si>
  <si>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</si>
  <si>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</si>
  <si>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</si>
  <si>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</si>
  <si>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</si>
  <si>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</si>
  <si>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</si>
  <si>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</si>
  <si>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</si>
  <si>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</si>
  <si>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</si>
  <si>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</si>
  <si>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</si>
  <si>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</si>
  <si>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</si>
  <si>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</si>
  <si>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</si>
  <si>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</si>
  <si>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</si>
  <si>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</si>
  <si>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</si>
  <si>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</si>
  <si>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</si>
  <si>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</si>
  <si>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</si>
  <si>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</si>
  <si>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</si>
  <si>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</si>
  <si>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</si>
  <si>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</si>
  <si>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</si>
  <si>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</si>
  <si>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</si>
  <si>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</si>
  <si>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</si>
  <si>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</si>
  <si>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</si>
  <si>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</si>
  <si>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</si>
  <si>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</si>
  <si>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</si>
  <si>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</si>
  <si>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</si>
  <si>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</si>
  <si>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</si>
  <si>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</si>
  <si>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</si>
  <si>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</si>
  <si>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</si>
  <si>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</si>
  <si>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</si>
  <si>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</si>
  <si>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</si>
  <si>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</si>
  <si>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</si>
  <si>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</si>
  <si>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</si>
  <si>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</si>
  <si>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</si>
  <si>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</si>
  <si>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</si>
  <si>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</si>
  <si>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</si>
  <si>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</si>
  <si>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</si>
  <si>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</si>
  <si>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</si>
  <si>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</si>
  <si>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</si>
  <si>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</si>
  <si>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</si>
  <si>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</si>
  <si>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</si>
  <si>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</si>
  <si>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</si>
  <si>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</si>
  <si>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</si>
  <si>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</si>
  <si>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</si>
  <si>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</si>
  <si>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</si>
  <si>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</si>
  <si>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</si>
  <si>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</si>
  <si>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</si>
  <si>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</si>
  <si>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</si>
  <si>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</si>
  <si>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</si>
  <si>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</si>
  <si>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</si>
  <si>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</si>
  <si>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</si>
  <si>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</si>
  <si>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</si>
  <si>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</si>
  <si>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</si>
  <si>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</si>
  <si>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</si>
  <si>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</si>
  <si>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</si>
  <si>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</si>
  <si>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</si>
  <si>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</si>
  <si>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</si>
  <si>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</si>
  <si>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</si>
  <si>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</si>
  <si>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</si>
  <si>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</si>
  <si>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</si>
  <si>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</si>
  <si>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</si>
  <si>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</si>
  <si>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</si>
  <si>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</si>
  <si>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</si>
  <si>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</si>
  <si>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</si>
  <si>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</si>
  <si>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</si>
  <si>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</si>
  <si>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</si>
  <si>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</si>
  <si>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</si>
  <si>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</si>
  <si>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</si>
  <si>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</si>
  <si>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</si>
  <si>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</si>
  <si>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</si>
  <si>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</si>
  <si>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</si>
  <si>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</si>
  <si>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</si>
  <si>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</si>
  <si>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</si>
  <si>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</si>
  <si>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</si>
  <si>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</si>
  <si>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</si>
  <si>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</si>
  <si>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</si>
  <si>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</si>
  <si>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</si>
  <si>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</si>
  <si>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</si>
  <si>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</si>
  <si>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</si>
  <si>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</si>
  <si>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</si>
  <si>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</si>
  <si>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</si>
  <si>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</si>
  <si>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</si>
  <si>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</si>
  <si>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</si>
  <si>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</si>
  <si>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</si>
  <si>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</si>
  <si>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</si>
  <si>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</si>
  <si>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</si>
  <si>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</si>
  <si>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</si>
  <si>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</si>
  <si>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</si>
  <si>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</si>
  <si>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</si>
  <si>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</si>
  <si>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</si>
  <si>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</si>
  <si>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</si>
  <si>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</si>
  <si>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</si>
  <si>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</si>
  <si>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</si>
  <si>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</si>
  <si>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</si>
  <si>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</si>
  <si>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</si>
  <si>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</si>
  <si>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</si>
  <si>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</si>
  <si>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</si>
  <si>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</si>
  <si>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</si>
  <si>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</si>
  <si>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</si>
  <si>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</si>
  <si>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</si>
  <si>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</si>
  <si>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</si>
  <si>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</si>
  <si>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</si>
  <si>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</si>
  <si>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</si>
  <si>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</si>
  <si>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</si>
  <si>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</si>
  <si>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</si>
  <si>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</si>
  <si>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</si>
  <si>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</si>
  <si>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</si>
  <si>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</si>
  <si>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</si>
  <si>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</si>
  <si>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</si>
  <si>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</si>
  <si>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</si>
  <si>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</si>
  <si>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</si>
  <si>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</si>
  <si>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</si>
  <si>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</si>
  <si>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</si>
  <si>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</si>
  <si>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</si>
  <si>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</si>
  <si>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</si>
  <si>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</si>
  <si>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</si>
  <si>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</si>
  <si>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</si>
  <si>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</si>
  <si>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</si>
  <si>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</si>
  <si>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</si>
  <si>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</si>
  <si>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</si>
  <si>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</si>
  <si>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</si>
  <si>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</si>
  <si>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</si>
  <si>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</si>
  <si>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</si>
  <si>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</si>
  <si>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</si>
  <si>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</si>
  <si>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</si>
  <si>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</si>
  <si>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</si>
  <si>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</si>
  <si>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</si>
  <si>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</si>
  <si>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</si>
  <si>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</si>
  <si>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</si>
  <si>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</si>
  <si>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</si>
  <si>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</si>
  <si>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</si>
  <si>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</si>
  <si>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</si>
  <si>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</si>
  <si>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</si>
  <si>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</si>
  <si>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</si>
  <si>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</si>
  <si>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</si>
  <si>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</si>
  <si>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</si>
  <si>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</si>
  <si>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</si>
  <si>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</si>
  <si>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</si>
  <si>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</si>
  <si>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</si>
  <si>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</si>
  <si>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</si>
  <si>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</si>
  <si>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</si>
  <si>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</si>
  <si>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</si>
  <si>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</si>
  <si>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</si>
  <si>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</si>
  <si>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</si>
  <si>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</si>
  <si>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</si>
  <si>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</si>
  <si>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</si>
  <si>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</si>
  <si>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</si>
  <si>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</si>
  <si>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</si>
  <si>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</si>
  <si>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</si>
  <si>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</si>
  <si>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</si>
  <si>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</si>
  <si>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</si>
  <si>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</si>
  <si>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</si>
  <si>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</si>
  <si>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</si>
  <si>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</si>
  <si>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</si>
  <si>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</si>
  <si>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</si>
  <si>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</si>
  <si>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</si>
  <si>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</si>
  <si>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</si>
  <si>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</si>
  <si>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</si>
  <si>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</si>
  <si>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</si>
  <si>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</si>
  <si>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</si>
  <si>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</si>
  <si>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</si>
  <si>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</si>
  <si>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</si>
  <si>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</si>
  <si>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</si>
  <si>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</si>
  <si>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</si>
  <si>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</si>
  <si>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</si>
  <si>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</si>
  <si>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</si>
  <si>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</si>
  <si>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</si>
  <si>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</si>
  <si>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</si>
  <si>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</si>
  <si>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</si>
  <si>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</si>
  <si>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</si>
  <si>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</si>
  <si>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</si>
  <si>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</si>
  <si>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</si>
  <si>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</si>
  <si>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</si>
  <si>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</si>
  <si>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</si>
  <si>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</si>
  <si>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</si>
  <si>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</si>
  <si>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</si>
  <si>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</si>
  <si>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</si>
  <si>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</si>
  <si>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</si>
  <si>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</si>
  <si>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</si>
  <si>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</si>
  <si>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</si>
  <si>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</si>
  <si>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</si>
  <si>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</si>
  <si>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</si>
  <si>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</si>
  <si>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</si>
  <si>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</si>
  <si>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</si>
  <si>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</si>
  <si>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</si>
  <si>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</si>
  <si>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</si>
  <si>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</si>
  <si>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</si>
  <si>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</si>
  <si>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</si>
  <si>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</si>
  <si>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</si>
  <si>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</si>
  <si>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</si>
  <si>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</si>
  <si>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</si>
  <si>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</si>
  <si>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</si>
  <si>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</si>
  <si>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</si>
  <si>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</si>
  <si>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</si>
  <si>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</si>
  <si>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</si>
  <si>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</si>
  <si>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</si>
  <si>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</si>
  <si>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</si>
  <si>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</si>
  <si>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</si>
  <si>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</si>
  <si>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</si>
  <si>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SALES ORDER</t>
  </si>
  <si>
    <t>Boise, ID, 18065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</si>
</sst>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44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6" fontId="2" fillId="5" borderId="56" xfId="1" applyNumberFormat="1" applyFont="1" applyFill="1" applyBorder="1" applyAlignment="1">
      <alignment horizontal="center"/>
    </xf>
    <xf numFmtId="168" fontId="0" fillId="3" borderId="43" xfId="1" applyNumberFormat="1" applyFont="1" applyFill="1" applyBorder="1"/>
    <xf numFmtId="168" fontId="0" fillId="3" borderId="47" xfId="1" applyNumberFormat="1" applyFont="1" applyFill="1" applyBorder="1"/>
    <xf numFmtId="168" fontId="0" fillId="3" borderId="50" xfId="0" applyNumberFormat="1" applyFill="1" applyBorder="1"/>
    <xf numFmtId="168" fontId="0" fillId="3" borderId="51" xfId="0" applyNumberFormat="1" applyFill="1" applyBorder="1"/>
    <xf numFmtId="168" fontId="0" fillId="0" borderId="45" xfId="0" applyNumberFormat="1" applyBorder="1"/>
    <xf numFmtId="168" fontId="0" fillId="3" borderId="31" xfId="1" applyNumberFormat="1" applyFont="1" applyFill="1" applyBorder="1"/>
    <xf numFmtId="168" fontId="0" fillId="3" borderId="49" xfId="1" applyNumberFormat="1" applyFont="1" applyFill="1" applyBorder="1"/>
    <xf numFmtId="168" fontId="0" fillId="3" borderId="44" xfId="1" applyNumberFormat="1" applyFont="1" applyFill="1" applyBorder="1"/>
    <xf numFmtId="168" fontId="0" fillId="3" borderId="54" xfId="1" applyNumberFormat="1" applyFont="1" applyFill="1" applyBorder="1"/>
    <xf numFmtId="167" fontId="0" fillId="3" borderId="53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1" xfId="0" applyNumberFormat="1" applyBorder="1"/>
    <xf numFmtId="0" fontId="0" fillId="0" borderId="70" xfId="0" applyBorder="1"/>
    <xf numFmtId="165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0" xfId="0" applyFont="1"/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51"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APRIL PURCHASES &amp;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[Inventory_Management_System_OG.xlsm]Dashboard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APRIL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2024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it.ly/UDVL-WkbkAds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bit.ly/PatreonWrk" TargetMode="External"/><Relationship Id="rId6" Type="http://schemas.openxmlformats.org/officeDocument/2006/relationships/image" Target="../media/image4.png"/><Relationship Id="rId5" Type="http://schemas.openxmlformats.org/officeDocument/2006/relationships/hyperlink" Target="https://bit.ly/300WKBK-Ads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18" Type="http://schemas.openxmlformats.org/officeDocument/2006/relationships/chart" Target="../charts/chart4.xml"/><Relationship Id="rId26" Type="http://schemas.openxmlformats.org/officeDocument/2006/relationships/image" Target="../media/image4.png"/><Relationship Id="rId3" Type="http://schemas.openxmlformats.org/officeDocument/2006/relationships/image" Target="../media/image7.png"/><Relationship Id="rId21" Type="http://schemas.openxmlformats.org/officeDocument/2006/relationships/hyperlink" Target="https://bit.ly/PatreonWrk" TargetMode="External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chart" Target="../charts/chart3.xml"/><Relationship Id="rId25" Type="http://schemas.openxmlformats.org/officeDocument/2006/relationships/hyperlink" Target="https://bit.ly/300WKBK-Ads" TargetMode="External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hyperlink" Target="https://youtu.be/Mh9cHoXaBug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3.png"/><Relationship Id="rId5" Type="http://schemas.openxmlformats.org/officeDocument/2006/relationships/image" Target="../media/image9.png"/><Relationship Id="rId15" Type="http://schemas.openxmlformats.org/officeDocument/2006/relationships/chart" Target="../charts/chart1.xml"/><Relationship Id="rId23" Type="http://schemas.openxmlformats.org/officeDocument/2006/relationships/hyperlink" Target="https://bit.ly/UDVL-WkbkAds" TargetMode="External"/><Relationship Id="rId10" Type="http://schemas.openxmlformats.org/officeDocument/2006/relationships/image" Target="../media/image14.png"/><Relationship Id="rId19" Type="http://schemas.openxmlformats.org/officeDocument/2006/relationships/chart" Target="../charts/chart5.xm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266869</xdr:colOff>
      <xdr:row>19</xdr:row>
      <xdr:rowOff>112461</xdr:rowOff>
    </xdr:from>
    <xdr:to>
      <xdr:col>29</xdr:col>
      <xdr:colOff>597491</xdr:colOff>
      <xdr:row>33</xdr:row>
      <xdr:rowOff>166999</xdr:rowOff>
    </xdr:to>
    <xdr:pic>
      <xdr:nvPicPr>
        <xdr:cNvPr id="6" name="Pictur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FC85CC-2291-477B-8374-58EAE4DD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81289" y="3876741"/>
          <a:ext cx="2769022" cy="261485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22</xdr:col>
      <xdr:colOff>537707</xdr:colOff>
      <xdr:row>0</xdr:row>
      <xdr:rowOff>289560</xdr:rowOff>
    </xdr:from>
    <xdr:to>
      <xdr:col>28</xdr:col>
      <xdr:colOff>600572</xdr:colOff>
      <xdr:row>19</xdr:row>
      <xdr:rowOff>51379</xdr:rowOff>
    </xdr:to>
    <xdr:pic>
      <xdr:nvPicPr>
        <xdr:cNvPr id="7" name="Pictur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87E71-6D16-4A38-B467-5696C0F16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3327" y="289560"/>
          <a:ext cx="3720465" cy="3526099"/>
        </a:xfrm>
        <a:prstGeom prst="rect">
          <a:avLst/>
        </a:prstGeom>
      </xdr:spPr>
    </xdr:pic>
    <xdr:clientData/>
  </xdr:twoCellAnchor>
  <xdr:twoCellAnchor editAs="oneCell">
    <xdr:from>
      <xdr:col>20</xdr:col>
      <xdr:colOff>320040</xdr:colOff>
      <xdr:row>19</xdr:row>
      <xdr:rowOff>130119</xdr:rowOff>
    </xdr:from>
    <xdr:to>
      <xdr:col>25</xdr:col>
      <xdr:colOff>29943</xdr:colOff>
      <xdr:row>33</xdr:row>
      <xdr:rowOff>166867</xdr:rowOff>
    </xdr:to>
    <xdr:pic>
      <xdr:nvPicPr>
        <xdr:cNvPr id="8" name="Picture 7" descr="A computer software box with text and a red button&#10;&#10;Description automatically generated with medium confidenc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94971B-B388-4319-864F-44F30E680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586460" y="3894399"/>
          <a:ext cx="2757903" cy="25970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57</xdr:col>
      <xdr:colOff>107951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3639671" y="12700"/>
          <a:ext cx="13465362" cy="1021155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10544735" y="1538941"/>
          <a:ext cx="2612764" cy="699546"/>
          <a:chOff x="9220200" y="1574800"/>
          <a:chExt cx="2656840" cy="707390"/>
        </a:xfrm>
      </xdr:grpSpPr>
      <xdr:grpSp>
        <xdr:nvGrpSpPr>
          <xdr:cNvPr id="112" name="Group 11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58</xdr:col>
      <xdr:colOff>344170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16387482" y="1305859"/>
          <a:ext cx="1563370" cy="333859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363216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16387482" y="1286809"/>
          <a:ext cx="1582416" cy="333427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325117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16387482" y="1305859"/>
          <a:ext cx="1544317" cy="333427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12700</xdr:colOff>
      <xdr:row>14</xdr:row>
      <xdr:rowOff>0</xdr:rowOff>
    </xdr:from>
    <xdr:to>
      <xdr:col>56</xdr:col>
      <xdr:colOff>182880</xdr:colOff>
      <xdr:row>15</xdr:row>
      <xdr:rowOff>3585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16387482" y="3299012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190500</xdr:colOff>
      <xdr:row>14</xdr:row>
      <xdr:rowOff>0</xdr:rowOff>
    </xdr:from>
    <xdr:to>
      <xdr:col>56</xdr:col>
      <xdr:colOff>178907</xdr:colOff>
      <xdr:row>15</xdr:row>
      <xdr:rowOff>3585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16387482" y="3299012"/>
          <a:ext cx="178907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57</xdr:col>
      <xdr:colOff>288637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3615154" y="1061334"/>
          <a:ext cx="13670565" cy="6049036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70</xdr:col>
      <xdr:colOff>467591</xdr:colOff>
      <xdr:row>0</xdr:row>
      <xdr:rowOff>190500</xdr:rowOff>
    </xdr:from>
    <xdr:to>
      <xdr:col>73</xdr:col>
      <xdr:colOff>268432</xdr:colOff>
      <xdr:row>1</xdr:row>
      <xdr:rowOff>45893</xdr:rowOff>
    </xdr:to>
    <xdr:grpSp>
      <xdr:nvGrpSpPr>
        <xdr:cNvPr id="4" name="Group 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CA9AE78-5610-4A60-8BF6-BE9EE38D5FE6}"/>
            </a:ext>
          </a:extLst>
        </xdr:cNvPr>
        <xdr:cNvGrpSpPr/>
      </xdr:nvGrpSpPr>
      <xdr:grpSpPr>
        <a:xfrm>
          <a:off x="25389473" y="190500"/>
          <a:ext cx="1629641" cy="321558"/>
          <a:chOff x="11809686" y="152400"/>
          <a:chExt cx="1621878" cy="314325"/>
        </a:xfrm>
      </xdr:grpSpPr>
      <xdr:sp macro="" textlink="">
        <xdr:nvSpPr>
          <xdr:cNvPr id="5" name="Rounded Rectangle 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4F925E1D-A4A0-61D1-D18D-B9376F3C1B36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DDF1F78F-B9A8-6B29-9E46-6A518A5762EA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76</xdr:col>
      <xdr:colOff>343069</xdr:colOff>
      <xdr:row>17</xdr:row>
      <xdr:rowOff>104841</xdr:rowOff>
    </xdr:from>
    <xdr:to>
      <xdr:col>81</xdr:col>
      <xdr:colOff>64091</xdr:colOff>
      <xdr:row>31</xdr:row>
      <xdr:rowOff>159379</xdr:rowOff>
    </xdr:to>
    <xdr:pic>
      <xdr:nvPicPr>
        <xdr:cNvPr id="62" name="Picture 6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D715B6A-C85C-497D-8160-7FB842C8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7129" y="3991041"/>
          <a:ext cx="2769022" cy="261485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74</xdr:col>
      <xdr:colOff>4307</xdr:colOff>
      <xdr:row>0</xdr:row>
      <xdr:rowOff>403860</xdr:rowOff>
    </xdr:from>
    <xdr:to>
      <xdr:col>80</xdr:col>
      <xdr:colOff>67172</xdr:colOff>
      <xdr:row>17</xdr:row>
      <xdr:rowOff>43759</xdr:rowOff>
    </xdr:to>
    <xdr:pic>
      <xdr:nvPicPr>
        <xdr:cNvPr id="63" name="Picture 6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FF04801-7F05-4F48-8B76-061046FD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29167" y="403860"/>
          <a:ext cx="3720465" cy="3526099"/>
        </a:xfrm>
        <a:prstGeom prst="rect">
          <a:avLst/>
        </a:prstGeom>
      </xdr:spPr>
    </xdr:pic>
    <xdr:clientData/>
  </xdr:twoCellAnchor>
  <xdr:twoCellAnchor editAs="oneCell">
    <xdr:from>
      <xdr:col>71</xdr:col>
      <xdr:colOff>396240</xdr:colOff>
      <xdr:row>17</xdr:row>
      <xdr:rowOff>122499</xdr:rowOff>
    </xdr:from>
    <xdr:to>
      <xdr:col>76</xdr:col>
      <xdr:colOff>106143</xdr:colOff>
      <xdr:row>31</xdr:row>
      <xdr:rowOff>159247</xdr:rowOff>
    </xdr:to>
    <xdr:pic>
      <xdr:nvPicPr>
        <xdr:cNvPr id="64" name="Picture 63" descr="A computer software box with text and a red button&#10;&#10;Description automatically generated with medium confidence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4FA0A29-C599-4A74-AF34-9D7431E8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592300" y="4008699"/>
          <a:ext cx="2757903" cy="2597068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#DIV/0!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ndy Austins" refreshedDate="45070.769652777781" createdVersion="8" refreshedVersion="8" minRefreshableVersion="3" recordCount="65" xr:uid="{0BF28F61-27C3-460C-9C5E-AD0DD31E9601}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50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9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1" type="button" dataOnly="0" labelOnly="1" outline="0" axis="axisRow" fieldPosition="0"/>
    </format>
    <format dxfId="45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  <format dxfId="42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Products" displayName="Products" ref="A3:I68" totalsRowShown="0" headerRowDxfId="41" dataDxfId="39" headerRowBorderDxfId="40" tableBorderDxfId="38" headerRowCellStyle="Currency" dataCellStyle="Currency">
  <tableColumns count="9">
    <tableColumn id="1" xr3:uid="{6D1DADA8-7AE1-4909-BCCF-4E535A16C359}" name="Prod. ID" dataDxfId="37"/>
    <tableColumn id="2" xr3:uid="{4A9FA0BF-0647-4E4A-920D-1E6B6A3B6918}" name="Product Name"/>
    <tableColumn id="3" xr3:uid="{4E38C1EF-7CC9-4837-B261-2B2403F2E4B2}" name="Description"/>
    <tableColumn id="4" xr3:uid="{C8C57FD0-2116-4559-BB70-DF7D4431D09C}" name="Picture"/>
    <tableColumn id="5" xr3:uid="{201B0AD3-74F6-47B2-908D-9DC9D097FC0A}" name="Purchase Price" dataDxfId="36" dataCellStyle="Currency"/>
    <tableColumn id="6" xr3:uid="{4F642C75-13AD-402E-A673-126E2FC802D6}" name="Sales Price" dataDxfId="35" dataCellStyle="Currency"/>
    <tableColumn id="7" xr3:uid="{1B0FAE79-A3BE-4461-99F2-7DD67894EC14}" name="In Stock">
      <calculatedColumnFormula array="1">SUMIFS(OrdItem_Qty,OrdItem_ProdNm,B4,OrdItem_Type,"Purchase")-SUMIFS(OrdItem_Qty,OrdItem_ProdNm,B4,OrdItem_Type,"Sale")</calculatedColumnFormula>
    </tableColumn>
    <tableColumn id="8" xr3:uid="{921B3C3A-FFBF-41B7-A4FF-886993C671BC}" name="Value On Hand" dataDxfId="34" dataCellStyle="Currency">
      <calculatedColumnFormula>E4*G4</calculatedColumnFormula>
    </tableColumn>
    <tableColumn id="9" xr3:uid="{65FB2BED-BDEB-45DC-8404-4D5D06AC72DE}" name="Row" dataDxfId="33" dataCellStyle="Currency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topLeftCell="I1" workbookViewId="0">
      <selection activeCell="V1" sqref="V1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9.44140625" bestFit="1" customWidth="1"/>
    <col min="10" max="10" width="10.44140625" bestFit="1" customWidth="1"/>
  </cols>
  <sheetData>
    <row r="1" spans="1:12" ht="37.200000000000003" x14ac:dyDescent="0.6">
      <c r="A1" s="118" t="s">
        <v>298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3">
      <c r="C2" s="38" t="s">
        <v>163</v>
      </c>
      <c r="D2" s="119" t="s">
        <v>164</v>
      </c>
      <c r="E2" s="119"/>
      <c r="F2" s="119"/>
      <c r="G2" s="119"/>
      <c r="H2" s="119"/>
      <c r="I2" s="119"/>
      <c r="J2" s="119"/>
      <c r="K2" s="119"/>
      <c r="L2" s="120"/>
    </row>
    <row r="4" spans="1:12" x14ac:dyDescent="0.3">
      <c r="C4" s="39" t="s">
        <v>10</v>
      </c>
      <c r="D4" s="39"/>
      <c r="E4" s="39"/>
      <c r="G4" s="121" t="s">
        <v>299</v>
      </c>
      <c r="H4" s="121"/>
      <c r="I4" s="121"/>
      <c r="J4" s="121"/>
    </row>
    <row r="5" spans="1:12" x14ac:dyDescent="0.3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3">
      <c r="C6" s="20" t="s">
        <v>6</v>
      </c>
      <c r="D6" s="36" t="s">
        <v>7</v>
      </c>
      <c r="E6" s="37">
        <v>0.1</v>
      </c>
      <c r="G6" s="40" t="s">
        <v>304</v>
      </c>
      <c r="H6" s="43" t="s">
        <v>316</v>
      </c>
      <c r="I6" s="44">
        <f ca="1">DATE(YEAR(TODAY()),MONTH(TODAY()),1)</f>
        <v>45383</v>
      </c>
      <c r="J6" s="45">
        <f ca="1">EOMONTH(DATE(YEAR(TODAY()),MONTH(TODAY()),1),0)</f>
        <v>45412</v>
      </c>
    </row>
    <row r="7" spans="1:12" x14ac:dyDescent="0.3">
      <c r="C7" s="20" t="s">
        <v>9</v>
      </c>
      <c r="D7" s="36" t="s">
        <v>7</v>
      </c>
      <c r="E7" s="37">
        <v>0.1</v>
      </c>
      <c r="G7" s="41" t="s">
        <v>305</v>
      </c>
      <c r="H7" s="46" t="s">
        <v>317</v>
      </c>
      <c r="I7" s="47">
        <f ca="1">DATE(YEAR(TODAY()),MONTH(TODAY())-1,1)</f>
        <v>45352</v>
      </c>
      <c r="J7" s="48">
        <f ca="1">EOMONTH(DATE(YEAR(TODAY()),MONTH(TODAY()),1),-1)</f>
        <v>45382</v>
      </c>
    </row>
    <row r="8" spans="1:12" x14ac:dyDescent="0.3">
      <c r="G8" s="41" t="s">
        <v>306</v>
      </c>
      <c r="H8" s="46" t="s">
        <v>318</v>
      </c>
      <c r="I8" s="47">
        <f ca="1">DATE(YEAR(TODAY()),1,1)</f>
        <v>45292</v>
      </c>
      <c r="J8" s="48">
        <f ca="1">DATE(YEAR(TODAY()),12,31)</f>
        <v>45657</v>
      </c>
    </row>
    <row r="9" spans="1:12" x14ac:dyDescent="0.3">
      <c r="G9" s="41" t="s">
        <v>307</v>
      </c>
      <c r="H9" s="46" t="s">
        <v>319</v>
      </c>
      <c r="I9" s="47">
        <f ca="1">DATE(YEAR(TODAY())-1,1,1)</f>
        <v>44927</v>
      </c>
      <c r="J9" s="48">
        <f ca="1">DATE(YEAR(TODAY())-1,12,31)</f>
        <v>45291</v>
      </c>
    </row>
    <row r="10" spans="1:12" x14ac:dyDescent="0.3">
      <c r="G10" s="41" t="s">
        <v>308</v>
      </c>
      <c r="H10" s="46" t="s">
        <v>320</v>
      </c>
      <c r="I10" s="47">
        <f ca="1">TODAY()</f>
        <v>45393</v>
      </c>
      <c r="J10" s="48">
        <f ca="1">TODAY()</f>
        <v>45393</v>
      </c>
    </row>
    <row r="11" spans="1:12" x14ac:dyDescent="0.3">
      <c r="G11" s="41" t="s">
        <v>309</v>
      </c>
      <c r="H11" s="46" t="s">
        <v>321</v>
      </c>
      <c r="I11" s="47">
        <f ca="1">TODAY()-6</f>
        <v>45387</v>
      </c>
      <c r="J11" s="48">
        <f ca="1">TODAY()</f>
        <v>45393</v>
      </c>
    </row>
    <row r="12" spans="1:12" x14ac:dyDescent="0.3">
      <c r="G12" s="41" t="s">
        <v>310</v>
      </c>
      <c r="H12" s="49" t="s">
        <v>322</v>
      </c>
      <c r="I12" s="50">
        <f ca="1">TODAY()-14</f>
        <v>45379</v>
      </c>
      <c r="J12" s="51">
        <f ca="1">TODAY()</f>
        <v>45393</v>
      </c>
    </row>
    <row r="13" spans="1:12" x14ac:dyDescent="0.3">
      <c r="G13" s="41" t="s">
        <v>311</v>
      </c>
    </row>
    <row r="14" spans="1:12" x14ac:dyDescent="0.3">
      <c r="G14" s="41" t="s">
        <v>312</v>
      </c>
    </row>
    <row r="15" spans="1:12" x14ac:dyDescent="0.3">
      <c r="G15" s="41" t="s">
        <v>313</v>
      </c>
    </row>
    <row r="16" spans="1:12" x14ac:dyDescent="0.3">
      <c r="G16" s="41" t="s">
        <v>314</v>
      </c>
    </row>
    <row r="17" spans="7:7" x14ac:dyDescent="0.3">
      <c r="G17" s="42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32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8"/>
  <sheetViews>
    <sheetView showGridLines="0" tabSelected="1" zoomScale="85" zoomScaleNormal="85" workbookViewId="0">
      <pane ySplit="8" topLeftCell="A9" activePane="bottomLeft" state="frozen"/>
      <selection activeCell="B1" sqref="B1"/>
      <selection pane="bottomLeft" activeCell="G16" sqref="G16"/>
    </sheetView>
  </sheetViews>
  <sheetFormatPr defaultRowHeight="14.4" x14ac:dyDescent="0.3"/>
  <cols>
    <col min="1" max="1" width="23.21875" customWidth="1"/>
    <col min="2" max="2" width="25.44140625" customWidth="1"/>
    <col min="3" max="3" width="4.33203125" customWidth="1"/>
    <col min="4" max="4" width="23.44140625" customWidth="1"/>
    <col min="5" max="5" width="37.109375" customWidth="1"/>
    <col min="6" max="6" width="6" customWidth="1"/>
    <col min="7" max="7" width="14.44140625" customWidth="1"/>
    <col min="8" max="8" width="16.88671875" customWidth="1"/>
    <col min="9" max="9" width="3.88671875" customWidth="1"/>
    <col min="10" max="10" width="11.6640625" customWidth="1"/>
    <col min="11" max="11" width="7.88671875" customWidth="1"/>
    <col min="12" max="13" width="8.6640625" customWidth="1"/>
    <col min="14" max="14" width="47.33203125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hidden="1" customWidth="1"/>
    <col min="43" max="43" width="9.5546875" hidden="1" customWidth="1"/>
    <col min="44" max="44" width="7.44140625" hidden="1" customWidth="1"/>
    <col min="45" max="45" width="14.6640625" hidden="1" customWidth="1"/>
    <col min="46" max="46" width="4.44140625" hidden="1" customWidth="1"/>
    <col min="47" max="47" width="6.33203125" hidden="1" customWidth="1"/>
    <col min="48" max="48" width="5.6640625" hidden="1" customWidth="1"/>
    <col min="49" max="56" width="8.6640625" hidden="1" customWidth="1"/>
  </cols>
  <sheetData>
    <row r="1" spans="1:46" ht="36.6" customHeight="1" x14ac:dyDescent="0.3">
      <c r="A1" s="84"/>
      <c r="B1" s="84"/>
    </row>
    <row r="2" spans="1:46" ht="47.4" customHeight="1" x14ac:dyDescent="0.3">
      <c r="A2" s="85" t="s">
        <v>5</v>
      </c>
      <c r="B2" s="85" t="s">
        <v>413</v>
      </c>
    </row>
    <row r="3" spans="1:46" ht="15" thickBot="1" x14ac:dyDescent="0.35">
      <c r="A3" s="86" t="s">
        <v>277</v>
      </c>
      <c r="B3" s="87" t="b">
        <v>0</v>
      </c>
    </row>
    <row r="4" spans="1:46" ht="18.600000000000001" customHeight="1" x14ac:dyDescent="0.3">
      <c r="A4" s="86" t="s">
        <v>16</v>
      </c>
      <c r="B4" s="87">
        <v>5</v>
      </c>
      <c r="C4" s="116"/>
      <c r="D4" s="100" t="str">
        <f>IF(B2="PURCHASES","Purchase Order #","Sales Order #")&amp;B4</f>
        <v>Sales Order #5</v>
      </c>
      <c r="E4" s="95" t="str">
        <f>IF(B2="SALES ORDER","SALES ORDER","PURCHASE ORDER")</f>
        <v>SALES ORDER</v>
      </c>
      <c r="F4" s="22"/>
      <c r="G4" s="90" t="s">
        <v>13</v>
      </c>
      <c r="H4" s="97">
        <v>45009</v>
      </c>
      <c r="J4" s="96" t="s">
        <v>4</v>
      </c>
      <c r="K4" s="101"/>
      <c r="P4" s="21"/>
      <c r="Q4" s="26" t="s">
        <v>285</v>
      </c>
      <c r="R4" s="27"/>
      <c r="S4" s="22"/>
      <c r="T4" s="22"/>
      <c r="U4" s="22"/>
      <c r="V4" s="22"/>
      <c r="W4" s="23"/>
      <c r="AA4" s="21"/>
      <c r="AB4" s="26" t="s">
        <v>408</v>
      </c>
      <c r="AC4" s="27"/>
      <c r="AD4" s="22"/>
      <c r="AE4" s="22"/>
      <c r="AF4" s="22"/>
      <c r="AG4" s="22"/>
      <c r="AH4" s="22"/>
      <c r="AI4" s="9"/>
      <c r="AL4" s="21"/>
      <c r="AM4" s="26" t="s">
        <v>409</v>
      </c>
      <c r="AN4" s="27"/>
      <c r="AO4" s="22"/>
      <c r="AP4" s="22"/>
      <c r="AQ4" s="22"/>
      <c r="AR4" s="22"/>
      <c r="AS4" s="22"/>
      <c r="AT4" s="9"/>
    </row>
    <row r="5" spans="1:46" x14ac:dyDescent="0.3">
      <c r="A5" s="86" t="s">
        <v>17</v>
      </c>
      <c r="B5" s="87">
        <f ca="1">IFERROR(MATCH(B4,Ord_ID,0)+3,"")</f>
        <v>8</v>
      </c>
      <c r="C5" s="116"/>
      <c r="D5" s="8" t="str">
        <f>IF(B2="SALES ORDER","Customer","Supplier")</f>
        <v>Customer</v>
      </c>
      <c r="E5" s="36" t="s">
        <v>198</v>
      </c>
      <c r="G5" s="91" t="s">
        <v>14</v>
      </c>
      <c r="H5" s="98">
        <f>SUM(H9:H108)</f>
        <v>374.1</v>
      </c>
      <c r="P5" s="104"/>
      <c r="Q5" s="105"/>
      <c r="R5" s="105"/>
      <c r="S5" s="105"/>
      <c r="T5" s="105"/>
      <c r="U5" s="105"/>
      <c r="V5" s="105"/>
      <c r="W5" s="106"/>
      <c r="AA5" s="9"/>
      <c r="AI5" s="9"/>
      <c r="AL5" s="9"/>
      <c r="AT5" s="9"/>
    </row>
    <row r="6" spans="1:46" ht="14.4" customHeight="1" x14ac:dyDescent="0.3">
      <c r="A6" s="86" t="s">
        <v>18</v>
      </c>
      <c r="B6" s="87">
        <f ca="1">IFERROR(MAX(Ord_ID)+1,1)</f>
        <v>40</v>
      </c>
      <c r="C6" s="116"/>
      <c r="D6" s="9"/>
      <c r="E6" s="93" t="s">
        <v>199</v>
      </c>
      <c r="G6" s="91" t="s">
        <v>15</v>
      </c>
      <c r="H6" s="98">
        <f>IF(B2="PURCHASES",IF(PurchTaxOpt="Yes",H5*PurchTax,""),IF(SalestaxOpt="Yes",H5*SalesTax,""))</f>
        <v>37.410000000000004</v>
      </c>
      <c r="P6" s="122" t="s">
        <v>223</v>
      </c>
      <c r="Q6" s="123"/>
      <c r="R6" s="123"/>
      <c r="S6" s="123"/>
      <c r="T6" s="123"/>
      <c r="U6" s="123"/>
      <c r="V6" s="123"/>
      <c r="W6" s="124"/>
      <c r="X6" s="113"/>
      <c r="AA6" s="122" t="s">
        <v>224</v>
      </c>
      <c r="AB6" s="123"/>
      <c r="AC6" s="123"/>
      <c r="AD6" s="123"/>
      <c r="AE6" s="123"/>
      <c r="AF6" s="123"/>
      <c r="AG6" s="123"/>
      <c r="AH6" s="123"/>
      <c r="AI6" s="109"/>
      <c r="AL6" s="122" t="s">
        <v>284</v>
      </c>
      <c r="AM6" s="123"/>
      <c r="AN6" s="123"/>
      <c r="AO6" s="123"/>
      <c r="AP6" s="123"/>
      <c r="AQ6" s="123"/>
      <c r="AR6" s="123"/>
      <c r="AS6" s="128"/>
      <c r="AT6" s="109"/>
    </row>
    <row r="7" spans="1:46" ht="15" customHeight="1" thickBot="1" x14ac:dyDescent="0.35">
      <c r="A7" s="86" t="s">
        <v>276</v>
      </c>
      <c r="B7" s="87"/>
      <c r="C7" s="116"/>
      <c r="D7" s="10"/>
      <c r="E7" s="94" t="s">
        <v>414</v>
      </c>
      <c r="F7" s="11"/>
      <c r="G7" s="92" t="s">
        <v>3</v>
      </c>
      <c r="H7" s="99">
        <f>SUM(H5:H6)</f>
        <v>411.51000000000005</v>
      </c>
      <c r="I7" s="33"/>
      <c r="P7" s="125"/>
      <c r="Q7" s="126"/>
      <c r="R7" s="126"/>
      <c r="S7" s="126"/>
      <c r="T7" s="126"/>
      <c r="U7" s="126"/>
      <c r="V7" s="126"/>
      <c r="W7" s="127"/>
      <c r="X7" s="113"/>
      <c r="AA7" s="125"/>
      <c r="AB7" s="126"/>
      <c r="AC7" s="126"/>
      <c r="AD7" s="126"/>
      <c r="AE7" s="126"/>
      <c r="AF7" s="126"/>
      <c r="AG7" s="126"/>
      <c r="AH7" s="126"/>
      <c r="AI7" s="109"/>
      <c r="AL7" s="125"/>
      <c r="AM7" s="126"/>
      <c r="AN7" s="126"/>
      <c r="AO7" s="126"/>
      <c r="AP7" s="126"/>
      <c r="AQ7" s="126"/>
      <c r="AR7" s="126"/>
      <c r="AS7" s="129"/>
      <c r="AT7" s="109"/>
    </row>
    <row r="8" spans="1:46" ht="15" thickBot="1" x14ac:dyDescent="0.35">
      <c r="A8" s="86" t="s">
        <v>404</v>
      </c>
      <c r="B8" s="87" t="str">
        <f ca="1">IFERROR(MATCH(K4,Ord_ID,0)+3,"")</f>
        <v/>
      </c>
      <c r="C8" s="116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Sales Price</v>
      </c>
      <c r="H8" s="7" t="s">
        <v>3</v>
      </c>
      <c r="I8" s="33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7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8" t="s">
        <v>173</v>
      </c>
      <c r="AI8" s="110"/>
      <c r="AL8" s="102" t="s">
        <v>25</v>
      </c>
      <c r="AM8" s="103" t="s">
        <v>22</v>
      </c>
      <c r="AN8" s="103" t="s">
        <v>0</v>
      </c>
      <c r="AO8" s="103" t="s">
        <v>91</v>
      </c>
      <c r="AP8" s="103" t="s">
        <v>158</v>
      </c>
      <c r="AQ8" s="103" t="s">
        <v>1</v>
      </c>
      <c r="AR8" s="103" t="s">
        <v>23</v>
      </c>
      <c r="AS8" s="111" t="s">
        <v>24</v>
      </c>
      <c r="AT8" s="112"/>
    </row>
    <row r="9" spans="1:46" x14ac:dyDescent="0.3">
      <c r="A9" s="86" t="s">
        <v>278</v>
      </c>
      <c r="B9" s="87">
        <f ca="1">IFERROR(IF(B2="PURCHASES",MATCH(E5,Supp_Name,0)+3,MATCH(E5,Cust_Name,0)+3),"")</f>
        <v>9</v>
      </c>
      <c r="C9" s="116"/>
      <c r="D9" t="s">
        <v>331</v>
      </c>
      <c r="E9" t="s">
        <v>56</v>
      </c>
      <c r="F9">
        <v>5</v>
      </c>
      <c r="G9" s="31">
        <v>3.94</v>
      </c>
      <c r="H9" s="3">
        <f>IF(AND(F9&lt;&gt;"",G9&lt;&gt;""),F9*G9,"")</f>
        <v>19.7</v>
      </c>
      <c r="I9" s="33">
        <v>23</v>
      </c>
      <c r="P9" s="1">
        <v>1</v>
      </c>
      <c r="Q9" t="s">
        <v>411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2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2">
        <v>4</v>
      </c>
      <c r="AL9" s="1">
        <v>1</v>
      </c>
      <c r="AM9" t="s">
        <v>331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  <c r="AT9" s="117">
        <v>4</v>
      </c>
    </row>
    <row r="10" spans="1:46" x14ac:dyDescent="0.3">
      <c r="A10" s="88" t="s">
        <v>279</v>
      </c>
      <c r="B10" s="89">
        <v>18</v>
      </c>
      <c r="C10" s="116"/>
      <c r="D10" t="s">
        <v>334</v>
      </c>
      <c r="E10" t="s">
        <v>61</v>
      </c>
      <c r="F10">
        <v>10</v>
      </c>
      <c r="G10" s="31">
        <v>3.5</v>
      </c>
      <c r="H10" s="3">
        <f>IF(AND(F10&lt;&gt;"",G10&lt;&gt;""),F10*G10,"")</f>
        <v>35</v>
      </c>
      <c r="I10" s="33">
        <v>24</v>
      </c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9" t="s">
        <v>182</v>
      </c>
      <c r="X10" s="32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2">
        <v>5</v>
      </c>
      <c r="AL10" s="1">
        <v>2</v>
      </c>
      <c r="AM10" t="s">
        <v>332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  <c r="AT10" s="33">
        <v>5</v>
      </c>
    </row>
    <row r="11" spans="1:46" x14ac:dyDescent="0.3">
      <c r="A11" s="88" t="s">
        <v>280</v>
      </c>
      <c r="B11" s="89">
        <f ca="1">IFERROR(MAX(Cust_ID)+1,1)</f>
        <v>12</v>
      </c>
      <c r="C11" s="116"/>
      <c r="D11" t="s">
        <v>337</v>
      </c>
      <c r="E11" t="s">
        <v>69</v>
      </c>
      <c r="F11">
        <v>15</v>
      </c>
      <c r="G11" s="31">
        <v>3.86</v>
      </c>
      <c r="H11" s="3">
        <f>IF(AND(F11&lt;&gt;"",G11&lt;&gt;""),F11*G11,"")</f>
        <v>57.9</v>
      </c>
      <c r="I11" s="33">
        <v>25</v>
      </c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2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3">
        <v>6</v>
      </c>
      <c r="AL11" s="1">
        <v>3</v>
      </c>
      <c r="AM11" t="s">
        <v>333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  <c r="AT11" s="33">
        <v>6</v>
      </c>
    </row>
    <row r="12" spans="1:46" x14ac:dyDescent="0.3">
      <c r="A12" s="88" t="s">
        <v>405</v>
      </c>
      <c r="B12" s="89">
        <v>15</v>
      </c>
      <c r="D12" t="s">
        <v>336</v>
      </c>
      <c r="E12" t="s">
        <v>68</v>
      </c>
      <c r="F12">
        <v>5</v>
      </c>
      <c r="G12" s="30">
        <v>2.02</v>
      </c>
      <c r="H12" s="3">
        <f t="shared" ref="H12:H13" si="0">IF(AND(F12&lt;&gt;"",G12&lt;&gt;""),F12*G12,"")</f>
        <v>10.1</v>
      </c>
      <c r="I12" s="33">
        <v>26</v>
      </c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2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3">
        <v>7</v>
      </c>
      <c r="AL12" s="1">
        <v>4</v>
      </c>
      <c r="AM12" t="s">
        <v>334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3">
      <c r="A13" s="88" t="s">
        <v>281</v>
      </c>
      <c r="B13" s="89">
        <f ca="1">IFERROR(MAX(Supp_ID)+1,1)</f>
        <v>14</v>
      </c>
      <c r="D13" t="s">
        <v>342</v>
      </c>
      <c r="E13" t="s">
        <v>72</v>
      </c>
      <c r="F13">
        <v>4</v>
      </c>
      <c r="G13" s="30">
        <v>3.1</v>
      </c>
      <c r="H13" s="3">
        <f t="shared" si="0"/>
        <v>12.4</v>
      </c>
      <c r="I13" s="33">
        <v>27</v>
      </c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2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3">
        <v>8</v>
      </c>
      <c r="AL13" s="1">
        <v>5</v>
      </c>
      <c r="AM13" t="s">
        <v>335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3">
      <c r="A14" s="88" t="s">
        <v>406</v>
      </c>
      <c r="B14" s="89">
        <v>11</v>
      </c>
      <c r="D14" t="s">
        <v>341</v>
      </c>
      <c r="E14" t="s">
        <v>45</v>
      </c>
      <c r="F14">
        <v>50</v>
      </c>
      <c r="G14" s="31">
        <v>3.17</v>
      </c>
      <c r="H14" s="3">
        <f t="shared" ref="H10:H73" si="1">IF(AND(F14&lt;&gt;"",G14&lt;&gt;""),F14*G14,"")</f>
        <v>158.5</v>
      </c>
      <c r="I14" s="33">
        <v>28</v>
      </c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2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3">
        <v>9</v>
      </c>
      <c r="AL14" s="1">
        <v>6</v>
      </c>
      <c r="AM14" t="s">
        <v>336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3">
      <c r="A15" s="88" t="s">
        <v>407</v>
      </c>
      <c r="B15" s="89">
        <f ca="1">IFERROR(MAX(Prod_ID)+1,1)</f>
        <v>66</v>
      </c>
      <c r="D15" t="s">
        <v>335</v>
      </c>
      <c r="E15" t="s">
        <v>40</v>
      </c>
      <c r="F15">
        <v>25</v>
      </c>
      <c r="G15" s="31">
        <v>3.22</v>
      </c>
      <c r="H15" s="3">
        <f t="shared" si="1"/>
        <v>80.5</v>
      </c>
      <c r="I15" s="33">
        <v>29</v>
      </c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2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3">
        <v>10</v>
      </c>
      <c r="AL15" s="1">
        <v>7</v>
      </c>
      <c r="AM15" t="s">
        <v>337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3">
      <c r="A16" s="84"/>
      <c r="B16" s="84"/>
      <c r="G16" s="3"/>
      <c r="H16" s="3" t="str">
        <f t="shared" si="1"/>
        <v/>
      </c>
      <c r="I16" s="33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2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3">
        <v>11</v>
      </c>
      <c r="AL16" s="1">
        <v>8</v>
      </c>
      <c r="AM16" t="s">
        <v>338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3">
      <c r="A17" s="84"/>
      <c r="B17" s="84"/>
      <c r="G17" s="3"/>
      <c r="H17" s="3" t="str">
        <f t="shared" si="1"/>
        <v/>
      </c>
      <c r="I17" s="33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2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3">
        <v>12</v>
      </c>
      <c r="AL17" s="1">
        <v>9</v>
      </c>
      <c r="AM17" t="s">
        <v>339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3">
      <c r="A18" s="84"/>
      <c r="B18" s="84"/>
      <c r="G18" s="3"/>
      <c r="H18" s="3" t="str">
        <f t="shared" si="1"/>
        <v/>
      </c>
      <c r="I18" s="33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2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3">
        <v>13</v>
      </c>
      <c r="AL18" s="1">
        <v>10</v>
      </c>
      <c r="AM18" t="s">
        <v>340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3">
      <c r="A19" s="84"/>
      <c r="B19" s="84"/>
      <c r="G19" s="3"/>
      <c r="H19" s="3" t="str">
        <f t="shared" si="1"/>
        <v/>
      </c>
      <c r="I19" s="33"/>
      <c r="P19" s="1">
        <v>11</v>
      </c>
      <c r="Q19" t="s">
        <v>220</v>
      </c>
      <c r="R19" t="s">
        <v>412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2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3">
        <v>14</v>
      </c>
      <c r="AL19" s="1">
        <v>11</v>
      </c>
      <c r="AM19" t="s">
        <v>341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3">
      <c r="A20" s="84"/>
      <c r="B20" s="84"/>
      <c r="G20" s="3"/>
      <c r="H20" s="3" t="str">
        <f t="shared" si="1"/>
        <v/>
      </c>
      <c r="I20" s="33"/>
      <c r="P20" s="1">
        <v>12</v>
      </c>
      <c r="X20" s="32" t="s">
        <v>410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3">
        <v>15</v>
      </c>
      <c r="AL20" s="1">
        <v>12</v>
      </c>
      <c r="AM20" t="s">
        <v>342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3">
      <c r="A21" s="84"/>
      <c r="B21" s="84"/>
      <c r="G21" s="3"/>
      <c r="H21" s="3" t="str">
        <f t="shared" si="1"/>
        <v/>
      </c>
      <c r="I21" s="33"/>
      <c r="P21" s="1"/>
      <c r="X21" s="32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3">
        <v>16</v>
      </c>
      <c r="AL21" s="1">
        <v>13</v>
      </c>
      <c r="AM21" t="s">
        <v>343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3">
      <c r="A22" s="84"/>
      <c r="B22" s="84"/>
      <c r="G22" s="3"/>
      <c r="H22" s="3" t="str">
        <f t="shared" si="1"/>
        <v/>
      </c>
      <c r="I22" s="33"/>
      <c r="P22" s="1"/>
      <c r="X22" s="32"/>
      <c r="AA22" s="1">
        <v>14</v>
      </c>
      <c r="AI22" s="33" t="s">
        <v>410</v>
      </c>
      <c r="AL22" s="1">
        <v>14</v>
      </c>
      <c r="AM22" t="s">
        <v>344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3">
      <c r="A23" s="84"/>
      <c r="B23" s="84"/>
      <c r="G23" s="3"/>
      <c r="H23" s="3" t="str">
        <f t="shared" si="1"/>
        <v/>
      </c>
      <c r="I23" s="33"/>
      <c r="P23" s="1"/>
      <c r="X23" s="32"/>
      <c r="AA23" s="1"/>
      <c r="AI23" s="33"/>
      <c r="AL23" s="1">
        <v>15</v>
      </c>
      <c r="AM23" t="s">
        <v>345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3">
      <c r="A24" s="84"/>
      <c r="B24" s="84"/>
      <c r="G24" s="3"/>
      <c r="H24" s="3" t="str">
        <f t="shared" si="1"/>
        <v/>
      </c>
      <c r="I24" s="33"/>
      <c r="P24" s="1"/>
      <c r="X24" s="32"/>
      <c r="AA24" s="1"/>
      <c r="AI24" s="33"/>
      <c r="AL24" s="1">
        <v>16</v>
      </c>
      <c r="AM24" t="s">
        <v>346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3">
      <c r="A25" s="84"/>
      <c r="B25" s="84"/>
      <c r="G25" s="3"/>
      <c r="H25" s="3" t="str">
        <f t="shared" si="1"/>
        <v/>
      </c>
      <c r="I25" s="33"/>
      <c r="P25" s="1"/>
      <c r="X25" s="32"/>
      <c r="AA25" s="1"/>
      <c r="AI25" s="33"/>
      <c r="AL25" s="1">
        <v>17</v>
      </c>
      <c r="AM25" t="s">
        <v>347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3">
      <c r="A26" s="84"/>
      <c r="B26" s="84"/>
      <c r="G26" s="3"/>
      <c r="H26" s="3" t="str">
        <f t="shared" si="1"/>
        <v/>
      </c>
      <c r="I26" s="33"/>
      <c r="P26" s="1"/>
      <c r="X26" s="32"/>
      <c r="AA26" s="1"/>
      <c r="AI26" s="33"/>
      <c r="AL26" s="1">
        <v>18</v>
      </c>
      <c r="AM26" t="s">
        <v>348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3">
      <c r="A27" s="84"/>
      <c r="B27" s="84"/>
      <c r="G27" s="3"/>
      <c r="H27" s="3" t="str">
        <f t="shared" si="1"/>
        <v/>
      </c>
      <c r="I27" s="33"/>
      <c r="P27" s="1"/>
      <c r="X27" s="32"/>
      <c r="AA27" s="1"/>
      <c r="AI27" s="33"/>
      <c r="AL27" s="1">
        <v>19</v>
      </c>
      <c r="AM27" t="s">
        <v>349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3">
      <c r="A28" s="84"/>
      <c r="B28" s="84"/>
      <c r="G28" s="3"/>
      <c r="H28" s="3" t="str">
        <f t="shared" si="1"/>
        <v/>
      </c>
      <c r="I28" s="33"/>
      <c r="P28" s="1"/>
      <c r="X28" s="32"/>
      <c r="AA28" s="1"/>
      <c r="AI28" s="33"/>
      <c r="AL28" s="1">
        <v>20</v>
      </c>
      <c r="AM28" t="s">
        <v>350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3">
      <c r="A29" s="84"/>
      <c r="B29" s="84"/>
      <c r="G29" s="3"/>
      <c r="H29" s="3" t="str">
        <f t="shared" si="1"/>
        <v/>
      </c>
      <c r="I29" s="33"/>
      <c r="P29" s="1"/>
      <c r="X29" s="32"/>
      <c r="AA29" s="1"/>
      <c r="AI29" s="33"/>
      <c r="AL29" s="1">
        <v>21</v>
      </c>
      <c r="AM29" t="s">
        <v>351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3">
      <c r="A30" s="84"/>
      <c r="B30" s="84"/>
      <c r="G30" s="3"/>
      <c r="H30" s="3" t="str">
        <f t="shared" si="1"/>
        <v/>
      </c>
      <c r="I30" s="33"/>
      <c r="P30" s="1"/>
      <c r="X30" s="32"/>
      <c r="AA30" s="1"/>
      <c r="AI30" s="33"/>
      <c r="AL30" s="1">
        <v>22</v>
      </c>
      <c r="AM30" t="s">
        <v>352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3">
      <c r="A31" s="84"/>
      <c r="B31" s="84"/>
      <c r="G31" s="3"/>
      <c r="H31" s="3" t="str">
        <f t="shared" si="1"/>
        <v/>
      </c>
      <c r="I31" s="33"/>
      <c r="P31" s="1"/>
      <c r="X31" s="32"/>
      <c r="AA31" s="1"/>
      <c r="AI31" s="33"/>
      <c r="AL31" s="1">
        <v>23</v>
      </c>
      <c r="AM31" t="s">
        <v>353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3">
      <c r="A32" s="84"/>
      <c r="B32" s="84"/>
      <c r="G32" s="3"/>
      <c r="H32" s="3" t="str">
        <f t="shared" si="1"/>
        <v/>
      </c>
      <c r="I32" s="33"/>
      <c r="P32" s="1"/>
      <c r="X32" s="32"/>
      <c r="AA32" s="1"/>
      <c r="AI32" s="33"/>
      <c r="AL32" s="1">
        <v>24</v>
      </c>
      <c r="AM32" t="s">
        <v>354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3">
      <c r="A33" s="84"/>
      <c r="B33" s="84"/>
      <c r="G33" s="3"/>
      <c r="H33" s="3" t="str">
        <f t="shared" si="1"/>
        <v/>
      </c>
      <c r="I33" s="33"/>
      <c r="P33" s="1"/>
      <c r="X33" s="32"/>
      <c r="AA33" s="1"/>
      <c r="AI33" s="33"/>
      <c r="AL33" s="1">
        <v>25</v>
      </c>
      <c r="AM33" t="s">
        <v>355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3">
      <c r="A34" s="84"/>
      <c r="B34" s="84"/>
      <c r="G34" s="3"/>
      <c r="H34" s="3" t="str">
        <f t="shared" si="1"/>
        <v/>
      </c>
      <c r="I34" s="33"/>
      <c r="P34" s="1"/>
      <c r="X34" s="32"/>
      <c r="AA34" s="1"/>
      <c r="AI34" s="33"/>
      <c r="AL34" s="1">
        <v>26</v>
      </c>
      <c r="AM34" t="s">
        <v>356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3">
      <c r="A35" s="84"/>
      <c r="B35" s="84"/>
      <c r="G35" s="3"/>
      <c r="H35" s="3" t="str">
        <f t="shared" si="1"/>
        <v/>
      </c>
      <c r="I35" s="33"/>
      <c r="P35" s="1"/>
      <c r="AA35" s="1"/>
      <c r="AI35" s="33"/>
      <c r="AL35" s="1">
        <v>27</v>
      </c>
      <c r="AM35" t="s">
        <v>357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3">
      <c r="A36" s="84"/>
      <c r="B36" s="84"/>
      <c r="G36" s="3"/>
      <c r="H36" s="3" t="str">
        <f t="shared" si="1"/>
        <v/>
      </c>
      <c r="I36" s="33"/>
      <c r="P36" s="1"/>
      <c r="AA36" s="1"/>
      <c r="AI36" s="33"/>
      <c r="AL36" s="1">
        <v>28</v>
      </c>
      <c r="AM36" t="s">
        <v>358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3">
      <c r="A37" s="84"/>
      <c r="B37" s="84"/>
      <c r="G37" s="3"/>
      <c r="H37" s="3" t="str">
        <f t="shared" si="1"/>
        <v/>
      </c>
      <c r="I37" s="33"/>
      <c r="P37" s="1"/>
      <c r="AA37" s="1"/>
      <c r="AI37" s="33"/>
      <c r="AL37" s="1">
        <v>29</v>
      </c>
      <c r="AM37" t="s">
        <v>359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3">
      <c r="A38" s="84"/>
      <c r="B38" s="84"/>
      <c r="G38" s="3"/>
      <c r="H38" s="3" t="str">
        <f t="shared" si="1"/>
        <v/>
      </c>
      <c r="I38" s="33"/>
      <c r="P38" s="1"/>
      <c r="AA38" s="1"/>
      <c r="AI38" s="33"/>
      <c r="AL38" s="1">
        <v>30</v>
      </c>
      <c r="AM38" t="s">
        <v>360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3">
      <c r="A39" s="84"/>
      <c r="B39" s="84"/>
      <c r="G39" s="3"/>
      <c r="H39" s="3" t="str">
        <f t="shared" si="1"/>
        <v/>
      </c>
      <c r="I39" s="33"/>
      <c r="P39" s="1"/>
      <c r="AA39" s="1"/>
      <c r="AI39" s="33"/>
      <c r="AL39" s="1">
        <v>31</v>
      </c>
      <c r="AM39" t="s">
        <v>361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3">
      <c r="A40" s="84"/>
      <c r="B40" s="84"/>
      <c r="G40" s="3"/>
      <c r="H40" s="3" t="str">
        <f t="shared" si="1"/>
        <v/>
      </c>
      <c r="P40" s="1"/>
      <c r="AA40" s="1"/>
      <c r="AI40" s="33"/>
      <c r="AL40" s="1">
        <v>32</v>
      </c>
      <c r="AM40" t="s">
        <v>362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3">
      <c r="A41" s="84"/>
      <c r="B41" s="84"/>
      <c r="G41" s="3"/>
      <c r="H41" s="3" t="str">
        <f t="shared" si="1"/>
        <v/>
      </c>
      <c r="P41" s="1"/>
      <c r="AA41" s="1"/>
      <c r="AI41" s="33"/>
      <c r="AL41" s="1">
        <v>33</v>
      </c>
      <c r="AM41" t="s">
        <v>363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3">
      <c r="A42" s="84"/>
      <c r="B42" s="84"/>
      <c r="G42" s="3"/>
      <c r="H42" s="3" t="str">
        <f t="shared" si="1"/>
        <v/>
      </c>
      <c r="P42" s="1"/>
      <c r="AA42" s="1"/>
      <c r="AI42" s="33"/>
      <c r="AL42" s="1">
        <v>34</v>
      </c>
      <c r="AM42" t="s">
        <v>364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3">
      <c r="A43" s="84"/>
      <c r="B43" s="84"/>
      <c r="G43" s="3"/>
      <c r="H43" s="3" t="str">
        <f t="shared" si="1"/>
        <v/>
      </c>
      <c r="P43" s="1"/>
      <c r="AA43" s="1"/>
      <c r="AI43" s="33"/>
      <c r="AL43" s="1">
        <v>35</v>
      </c>
      <c r="AM43" t="s">
        <v>365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3">
      <c r="A44" s="84"/>
      <c r="B44" s="84"/>
      <c r="G44" s="3"/>
      <c r="H44" s="3" t="str">
        <f t="shared" si="1"/>
        <v/>
      </c>
      <c r="P44" s="1"/>
      <c r="AA44" s="1"/>
      <c r="AI44" s="33"/>
      <c r="AL44">
        <v>36</v>
      </c>
      <c r="AM44" t="s">
        <v>366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3">
      <c r="A45" s="84"/>
      <c r="B45" s="84"/>
      <c r="G45" s="3"/>
      <c r="H45" s="3" t="str">
        <f t="shared" si="1"/>
        <v/>
      </c>
      <c r="P45" s="1"/>
      <c r="AA45" s="1"/>
      <c r="AI45" s="33"/>
      <c r="AL45">
        <v>37</v>
      </c>
      <c r="AM45" t="s">
        <v>367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3">
      <c r="G46" s="3"/>
      <c r="H46" s="3" t="str">
        <f t="shared" si="1"/>
        <v/>
      </c>
      <c r="P46" s="1"/>
      <c r="AA46" s="1"/>
      <c r="AI46" s="33"/>
      <c r="AL46">
        <v>38</v>
      </c>
      <c r="AM46" t="s">
        <v>368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3">
      <c r="G47" s="3"/>
      <c r="H47" s="3" t="str">
        <f t="shared" si="1"/>
        <v/>
      </c>
      <c r="P47" s="1"/>
      <c r="AA47" s="1"/>
      <c r="AI47" s="33"/>
      <c r="AL47">
        <v>39</v>
      </c>
      <c r="AM47" t="s">
        <v>369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3">
      <c r="G48" s="3"/>
      <c r="H48" s="3" t="str">
        <f t="shared" si="1"/>
        <v/>
      </c>
      <c r="P48" s="1"/>
      <c r="AA48" s="1"/>
      <c r="AI48" s="33"/>
      <c r="AL48">
        <v>40</v>
      </c>
      <c r="AM48" t="s">
        <v>370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3">
      <c r="G49" s="3"/>
      <c r="H49" s="3" t="str">
        <f t="shared" si="1"/>
        <v/>
      </c>
      <c r="P49" s="1"/>
      <c r="AA49" s="1"/>
      <c r="AI49" s="33"/>
      <c r="AL49">
        <v>41</v>
      </c>
      <c r="AM49" t="s">
        <v>371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3">
      <c r="G50" s="3"/>
      <c r="H50" s="3" t="str">
        <f t="shared" si="1"/>
        <v/>
      </c>
      <c r="P50" s="1"/>
      <c r="AA50" s="1"/>
      <c r="AI50" s="33"/>
      <c r="AL50">
        <v>42</v>
      </c>
      <c r="AM50" t="s">
        <v>372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3">
      <c r="G51" s="3"/>
      <c r="H51" s="3" t="str">
        <f t="shared" si="1"/>
        <v/>
      </c>
      <c r="P51" s="1"/>
      <c r="AA51" s="1"/>
      <c r="AI51" s="33"/>
      <c r="AL51">
        <v>43</v>
      </c>
      <c r="AM51" t="s">
        <v>373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3">
      <c r="G52" s="3"/>
      <c r="H52" s="3" t="str">
        <f t="shared" si="1"/>
        <v/>
      </c>
      <c r="P52" s="1"/>
      <c r="AA52" s="1"/>
      <c r="AI52" s="33"/>
      <c r="AL52">
        <v>44</v>
      </c>
      <c r="AM52" t="s">
        <v>374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3">
      <c r="G53" s="3"/>
      <c r="H53" s="3" t="str">
        <f t="shared" si="1"/>
        <v/>
      </c>
      <c r="P53" s="1"/>
      <c r="AA53" s="1"/>
      <c r="AI53" s="33"/>
      <c r="AL53">
        <v>45</v>
      </c>
      <c r="AM53" t="s">
        <v>375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3">
      <c r="G54" s="3"/>
      <c r="H54" s="3" t="str">
        <f t="shared" si="1"/>
        <v/>
      </c>
      <c r="P54" s="1"/>
      <c r="AA54" s="1"/>
      <c r="AI54" s="33"/>
      <c r="AL54">
        <v>46</v>
      </c>
      <c r="AM54" t="s">
        <v>376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3">
      <c r="G55" s="3"/>
      <c r="H55" s="3" t="str">
        <f t="shared" si="1"/>
        <v/>
      </c>
      <c r="P55" s="1"/>
      <c r="AA55" s="1"/>
      <c r="AI55" s="33"/>
      <c r="AL55">
        <v>47</v>
      </c>
      <c r="AM55" t="s">
        <v>377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3">
      <c r="G56" s="3"/>
      <c r="H56" s="3" t="str">
        <f t="shared" si="1"/>
        <v/>
      </c>
      <c r="P56" s="1"/>
      <c r="AA56" s="1"/>
      <c r="AI56" s="33"/>
      <c r="AL56">
        <v>48</v>
      </c>
      <c r="AM56" t="s">
        <v>378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3">
      <c r="G57" s="3"/>
      <c r="H57" s="3" t="str">
        <f t="shared" si="1"/>
        <v/>
      </c>
      <c r="P57" s="1"/>
      <c r="AA57" s="1"/>
      <c r="AI57" s="33"/>
      <c r="AL57">
        <v>49</v>
      </c>
      <c r="AM57" t="s">
        <v>379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3">
      <c r="G58" s="3"/>
      <c r="H58" s="3" t="str">
        <f t="shared" si="1"/>
        <v/>
      </c>
      <c r="P58" s="1"/>
      <c r="AA58" s="1"/>
      <c r="AI58" s="33"/>
      <c r="AL58">
        <v>50</v>
      </c>
      <c r="AM58" t="s">
        <v>380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3">
      <c r="G59" s="3"/>
      <c r="H59" s="3" t="str">
        <f t="shared" si="1"/>
        <v/>
      </c>
      <c r="AA59" s="1"/>
      <c r="AI59" s="33"/>
      <c r="AL59">
        <v>51</v>
      </c>
      <c r="AM59" t="s">
        <v>381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3">
      <c r="G60" s="3"/>
      <c r="H60" s="3" t="str">
        <f t="shared" si="1"/>
        <v/>
      </c>
      <c r="AA60" s="1"/>
      <c r="AI60" s="33"/>
      <c r="AL60">
        <v>52</v>
      </c>
      <c r="AM60" t="s">
        <v>382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3">
      <c r="G61" s="3"/>
      <c r="H61" s="3" t="str">
        <f t="shared" si="1"/>
        <v/>
      </c>
      <c r="AA61" s="1"/>
      <c r="AI61" s="33"/>
      <c r="AL61">
        <v>53</v>
      </c>
      <c r="AM61" t="s">
        <v>383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3">
      <c r="G62" s="3"/>
      <c r="H62" s="3" t="str">
        <f t="shared" si="1"/>
        <v/>
      </c>
      <c r="AA62" s="1"/>
      <c r="AL62">
        <v>54</v>
      </c>
      <c r="AM62" t="s">
        <v>384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3">
      <c r="G63" s="3"/>
      <c r="H63" s="3" t="str">
        <f t="shared" si="1"/>
        <v/>
      </c>
      <c r="AA63" s="1"/>
      <c r="AL63">
        <v>55</v>
      </c>
      <c r="AM63" t="s">
        <v>385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3">
      <c r="G64" s="3"/>
      <c r="H64" s="3" t="str">
        <f t="shared" si="1"/>
        <v/>
      </c>
      <c r="AA64" s="1"/>
      <c r="AL64">
        <v>56</v>
      </c>
      <c r="AM64" t="s">
        <v>386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3">
      <c r="G65" s="3"/>
      <c r="H65" s="3" t="str">
        <f t="shared" si="1"/>
        <v/>
      </c>
      <c r="AA65" s="1"/>
      <c r="AL65">
        <v>57</v>
      </c>
      <c r="AM65" t="s">
        <v>387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3">
      <c r="G66" s="3"/>
      <c r="H66" s="3" t="str">
        <f t="shared" si="1"/>
        <v/>
      </c>
      <c r="AA66" s="1"/>
      <c r="AL66">
        <v>58</v>
      </c>
      <c r="AM66" t="s">
        <v>388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3">
      <c r="G67" s="3"/>
      <c r="H67" s="3" t="str">
        <f t="shared" si="1"/>
        <v/>
      </c>
      <c r="AA67" s="1"/>
      <c r="AL67">
        <v>59</v>
      </c>
      <c r="AM67" t="s">
        <v>389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3">
      <c r="G68" s="3"/>
      <c r="H68" s="3" t="str">
        <f t="shared" si="1"/>
        <v/>
      </c>
      <c r="AA68" s="1"/>
      <c r="AL68">
        <v>60</v>
      </c>
      <c r="AM68" t="s">
        <v>390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3">
      <c r="G69" s="3"/>
      <c r="H69" s="3" t="str">
        <f t="shared" si="1"/>
        <v/>
      </c>
      <c r="AA69" s="1"/>
      <c r="AL69">
        <v>61</v>
      </c>
      <c r="AM69" t="s">
        <v>391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3">
      <c r="G70" s="3"/>
      <c r="H70" s="3" t="str">
        <f t="shared" si="1"/>
        <v/>
      </c>
      <c r="AA70" s="1"/>
      <c r="AL70">
        <v>62</v>
      </c>
      <c r="AM70" t="s">
        <v>392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3">
      <c r="G71" s="3"/>
      <c r="H71" s="3" t="str">
        <f t="shared" si="1"/>
        <v/>
      </c>
      <c r="AA71" s="1"/>
      <c r="AL71">
        <v>63</v>
      </c>
      <c r="AM71" t="s">
        <v>393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3">
      <c r="G72" s="3"/>
      <c r="H72" s="3" t="str">
        <f t="shared" si="1"/>
        <v/>
      </c>
      <c r="AA72" s="1"/>
      <c r="AL72">
        <v>64</v>
      </c>
      <c r="AM72" t="s">
        <v>394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3">
      <c r="G73" s="3"/>
      <c r="H73" s="3" t="str">
        <f t="shared" si="1"/>
        <v/>
      </c>
      <c r="AA73" s="1"/>
      <c r="AL73">
        <v>65</v>
      </c>
      <c r="AM73" t="s">
        <v>395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3">
      <c r="G74" s="3"/>
      <c r="H74" s="3" t="str">
        <f t="shared" ref="H74:H108" si="2">IF(AND(F74&lt;&gt;"",G74&lt;&gt;""),F74*G74,"")</f>
        <v/>
      </c>
      <c r="AA74" s="1"/>
      <c r="AL74">
        <v>66</v>
      </c>
      <c r="AT74" s="33" t="s">
        <v>410</v>
      </c>
    </row>
    <row r="75" spans="7:46" x14ac:dyDescent="0.3">
      <c r="G75" s="3"/>
      <c r="H75" s="3" t="str">
        <f t="shared" si="2"/>
        <v/>
      </c>
      <c r="AA75" s="1"/>
      <c r="AT75" s="33"/>
    </row>
    <row r="76" spans="7:46" x14ac:dyDescent="0.3">
      <c r="G76" s="3"/>
      <c r="H76" s="3" t="str">
        <f t="shared" si="2"/>
        <v/>
      </c>
      <c r="AA76" s="1"/>
      <c r="AT76" s="33"/>
    </row>
    <row r="77" spans="7:46" x14ac:dyDescent="0.3">
      <c r="G77" s="3"/>
      <c r="H77" s="3" t="str">
        <f t="shared" si="2"/>
        <v/>
      </c>
      <c r="AA77" s="1"/>
      <c r="AT77" s="33"/>
    </row>
    <row r="78" spans="7:46" x14ac:dyDescent="0.3">
      <c r="G78" s="3"/>
      <c r="H78" s="3" t="str">
        <f t="shared" si="2"/>
        <v/>
      </c>
      <c r="AA78" s="1"/>
      <c r="AT78" s="33"/>
    </row>
    <row r="79" spans="7:46" x14ac:dyDescent="0.3">
      <c r="G79" s="3"/>
      <c r="H79" s="3" t="str">
        <f t="shared" si="2"/>
        <v/>
      </c>
      <c r="AA79" s="1"/>
    </row>
    <row r="80" spans="7:46" x14ac:dyDescent="0.3">
      <c r="G80" s="3"/>
      <c r="H80" s="3" t="str">
        <f t="shared" si="2"/>
        <v/>
      </c>
    </row>
    <row r="81" spans="7:8" x14ac:dyDescent="0.3">
      <c r="G81" s="3"/>
      <c r="H81" s="3" t="str">
        <f t="shared" si="2"/>
        <v/>
      </c>
    </row>
    <row r="82" spans="7:8" x14ac:dyDescent="0.3">
      <c r="G82" s="3"/>
      <c r="H82" s="3" t="str">
        <f t="shared" si="2"/>
        <v/>
      </c>
    </row>
    <row r="83" spans="7:8" x14ac:dyDescent="0.3">
      <c r="G83" s="3"/>
      <c r="H83" s="3" t="str">
        <f t="shared" si="2"/>
        <v/>
      </c>
    </row>
    <row r="84" spans="7:8" x14ac:dyDescent="0.3">
      <c r="G84" s="3"/>
      <c r="H84" s="3" t="str">
        <f t="shared" si="2"/>
        <v/>
      </c>
    </row>
    <row r="85" spans="7:8" x14ac:dyDescent="0.3">
      <c r="G85" s="3"/>
      <c r="H85" s="3" t="str">
        <f t="shared" si="2"/>
        <v/>
      </c>
    </row>
    <row r="86" spans="7:8" x14ac:dyDescent="0.3">
      <c r="G86" s="3"/>
      <c r="H86" s="3" t="str">
        <f t="shared" si="2"/>
        <v/>
      </c>
    </row>
    <row r="87" spans="7:8" x14ac:dyDescent="0.3">
      <c r="G87" s="3"/>
      <c r="H87" s="3" t="str">
        <f t="shared" si="2"/>
        <v/>
      </c>
    </row>
    <row r="88" spans="7:8" x14ac:dyDescent="0.3">
      <c r="G88" s="3"/>
      <c r="H88" s="3" t="str">
        <f t="shared" si="2"/>
        <v/>
      </c>
    </row>
    <row r="89" spans="7:8" x14ac:dyDescent="0.3">
      <c r="G89" s="3"/>
      <c r="H89" s="3" t="str">
        <f t="shared" si="2"/>
        <v/>
      </c>
    </row>
    <row r="90" spans="7:8" x14ac:dyDescent="0.3">
      <c r="G90" s="3"/>
      <c r="H90" s="3" t="str">
        <f t="shared" si="2"/>
        <v/>
      </c>
    </row>
    <row r="91" spans="7:8" x14ac:dyDescent="0.3">
      <c r="G91" s="3"/>
      <c r="H91" s="3" t="str">
        <f t="shared" si="2"/>
        <v/>
      </c>
    </row>
    <row r="92" spans="7:8" x14ac:dyDescent="0.3">
      <c r="G92" s="3"/>
      <c r="H92" s="3" t="str">
        <f t="shared" si="2"/>
        <v/>
      </c>
    </row>
    <row r="93" spans="7:8" x14ac:dyDescent="0.3">
      <c r="G93" s="3"/>
      <c r="H93" s="3" t="str">
        <f t="shared" si="2"/>
        <v/>
      </c>
    </row>
    <row r="94" spans="7:8" x14ac:dyDescent="0.3">
      <c r="G94" s="3"/>
      <c r="H94" s="3" t="str">
        <f t="shared" si="2"/>
        <v/>
      </c>
    </row>
    <row r="95" spans="7:8" x14ac:dyDescent="0.3">
      <c r="G95" s="3"/>
      <c r="H95" s="3" t="str">
        <f t="shared" si="2"/>
        <v/>
      </c>
    </row>
    <row r="96" spans="7:8" x14ac:dyDescent="0.3">
      <c r="G96" s="3"/>
      <c r="H96" s="3" t="str">
        <f t="shared" si="2"/>
        <v/>
      </c>
    </row>
    <row r="97" spans="7:8" x14ac:dyDescent="0.3">
      <c r="G97" s="3"/>
      <c r="H97" s="3" t="str">
        <f t="shared" si="2"/>
        <v/>
      </c>
    </row>
    <row r="98" spans="7:8" x14ac:dyDescent="0.3">
      <c r="G98" s="3"/>
      <c r="H98" s="3" t="str">
        <f t="shared" si="2"/>
        <v/>
      </c>
    </row>
    <row r="99" spans="7:8" x14ac:dyDescent="0.3">
      <c r="G99" s="3"/>
      <c r="H99" s="3" t="str">
        <f t="shared" si="2"/>
        <v/>
      </c>
    </row>
    <row r="100" spans="7:8" x14ac:dyDescent="0.3">
      <c r="G100" s="3"/>
      <c r="H100" s="3" t="str">
        <f t="shared" si="2"/>
        <v/>
      </c>
    </row>
    <row r="101" spans="7:8" x14ac:dyDescent="0.3">
      <c r="G101" s="3"/>
      <c r="H101" s="3" t="str">
        <f t="shared" si="2"/>
        <v/>
      </c>
    </row>
    <row r="102" spans="7:8" x14ac:dyDescent="0.3">
      <c r="G102" s="3"/>
      <c r="H102" s="3" t="str">
        <f t="shared" si="2"/>
        <v/>
      </c>
    </row>
    <row r="103" spans="7:8" x14ac:dyDescent="0.3">
      <c r="G103" s="3"/>
      <c r="H103" s="3" t="str">
        <f t="shared" si="2"/>
        <v/>
      </c>
    </row>
    <row r="104" spans="7:8" x14ac:dyDescent="0.3">
      <c r="G104" s="3"/>
      <c r="H104" s="3" t="str">
        <f t="shared" si="2"/>
        <v/>
      </c>
    </row>
    <row r="105" spans="7:8" x14ac:dyDescent="0.3">
      <c r="G105" s="3"/>
      <c r="H105" s="3" t="str">
        <f t="shared" si="2"/>
        <v/>
      </c>
    </row>
    <row r="106" spans="7:8" x14ac:dyDescent="0.3">
      <c r="G106" s="3"/>
      <c r="H106" s="3" t="str">
        <f t="shared" si="2"/>
        <v/>
      </c>
    </row>
    <row r="107" spans="7:8" x14ac:dyDescent="0.3">
      <c r="G107" s="3"/>
      <c r="H107" s="3" t="str">
        <f t="shared" si="2"/>
        <v/>
      </c>
    </row>
    <row r="108" spans="7:8" x14ac:dyDescent="0.3">
      <c r="G108" s="3"/>
      <c r="H108" s="3" t="str">
        <f t="shared" si="2"/>
        <v/>
      </c>
    </row>
  </sheetData>
  <mergeCells count="3">
    <mergeCell ref="P6:W7"/>
    <mergeCell ref="AA6:AH7"/>
    <mergeCell ref="AL6:AS7"/>
  </mergeCells>
  <conditionalFormatting sqref="D9:H9 D15:H108 D11:H11 H12:H13">
    <cfRule type="expression" dxfId="31" priority="19">
      <formula>$B$7=ROW()</formula>
    </cfRule>
    <cfRule type="expression" dxfId="30" priority="20">
      <formula>AND($D8&lt;&gt;"",MOD(ROW(),2)=1)</formula>
    </cfRule>
    <cfRule type="expression" dxfId="29" priority="21">
      <formula>AND($D8&lt;&gt;"",MOD(ROW(),2)=0)</formula>
    </cfRule>
  </conditionalFormatting>
  <conditionalFormatting sqref="P9:W999">
    <cfRule type="expression" dxfId="28" priority="13">
      <formula>$X9="N"</formula>
    </cfRule>
    <cfRule type="expression" dxfId="27" priority="14">
      <formula>$B$10=ROW()</formula>
    </cfRule>
    <cfRule type="expression" dxfId="26" priority="15">
      <formula>AND($P9&lt;&gt;"",MOD(ROW(),2)=1)</formula>
    </cfRule>
    <cfRule type="expression" dxfId="25" priority="18">
      <formula>AND($P9&lt;&gt;"",MOD(ROW(),2)=0)</formula>
    </cfRule>
  </conditionalFormatting>
  <conditionalFormatting sqref="AA9:AH999">
    <cfRule type="expression" dxfId="24" priority="5">
      <formula>$AI9="N"</formula>
    </cfRule>
    <cfRule type="expression" dxfId="23" priority="6">
      <formula>$B$12=ROW()</formula>
    </cfRule>
    <cfRule type="expression" dxfId="22" priority="7">
      <formula>AND($AA9&lt;&gt;"",MOD(ROW(),2)=1)</formula>
    </cfRule>
    <cfRule type="expression" dxfId="21" priority="8">
      <formula>AND($AA9&lt;&gt;"",MOD(ROW(),2)=0)</formula>
    </cfRule>
  </conditionalFormatting>
  <conditionalFormatting sqref="AL9:AS999">
    <cfRule type="expression" dxfId="20" priority="1">
      <formula>$AT9="N"</formula>
    </cfRule>
    <cfRule type="expression" dxfId="19" priority="2">
      <formula>$B$14=ROW()</formula>
    </cfRule>
    <cfRule type="expression" dxfId="18" priority="3">
      <formula>AND($AL9&lt;&gt;"",MOD(ROW(),2)=1)</formula>
    </cfRule>
    <cfRule type="expression" dxfId="17" priority="4">
      <formula>AND($AL9&lt;&gt;"",MOD(ROW(),2)=0)</formula>
    </cfRule>
  </conditionalFormatting>
  <conditionalFormatting sqref="D10:H10">
    <cfRule type="expression" dxfId="5" priority="25">
      <formula>$B$7=ROW()</formula>
    </cfRule>
    <cfRule type="expression" dxfId="4" priority="26">
      <formula>AND(#REF!&lt;&gt;"",MOD(ROW(),2)=1)</formula>
    </cfRule>
    <cfRule type="expression" dxfId="3" priority="27">
      <formula>AND(#REF!&lt;&gt;"",MOD(ROW(),2)=0)</formula>
    </cfRule>
  </conditionalFormatting>
  <conditionalFormatting sqref="D14:H14">
    <cfRule type="expression" dxfId="2" priority="28">
      <formula>$B$7=ROW()</formula>
    </cfRule>
    <cfRule type="expression" dxfId="1" priority="29">
      <formula>AND($D11&lt;&gt;"",MOD(ROW(),2)=1)</formula>
    </cfRule>
    <cfRule type="expression" dxfId="0" priority="30">
      <formula>AND($D11&lt;&gt;"",MOD(ROW(),2)=0)</formula>
    </cfRule>
  </conditionalFormatting>
  <dataValidations disablePrompts="1" count="3"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121144E1-BA37-4CBF-9BC1-BB3B9ACD84A6}">
      <formula1>Cust_Name</formula1>
    </dataValidation>
    <dataValidation type="list" allowBlank="1" showInputMessage="1" showErrorMessage="1" sqref="D14:D108 D9:D11" xr:uid="{A6E8046B-619A-4A2A-97FB-FFDE34F861E9}">
      <formula1>Prod_Name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C1" workbookViewId="0">
      <selection activeCell="N2" sqref="N2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5546875" bestFit="1" customWidth="1"/>
    <col min="9" max="9" width="19.886718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30" t="str">
        <f ca="1">UPPER("Total Sales By Month: "&amp;YEAR(TODAY()))</f>
        <v>TOTAL SALES BY MONTH: 2024</v>
      </c>
      <c r="B1" s="131"/>
      <c r="D1" s="132" t="str" cm="1">
        <f t="array" aca="1" ref="D1" ca="1">UPPER(INDEX(Months,MONTH(TODAY()),1)&amp;" Purchases &amp; Sales")</f>
        <v>APRIL PURCHASES &amp; SALES</v>
      </c>
      <c r="E1" s="133"/>
      <c r="F1" s="134"/>
      <c r="H1" s="135" t="s">
        <v>403</v>
      </c>
      <c r="I1" s="136"/>
      <c r="K1" s="135" t="str" cm="1">
        <f t="array" aca="1" ref="K1" ca="1">UPPER(INDEX(Months,MONTH(TODAY()),1)&amp;" Profit")</f>
        <v>APRIL PROFIT</v>
      </c>
      <c r="L1" s="136"/>
      <c r="N1" s="135" t="str">
        <f ca="1">YEAR(TODAY())&amp;" PROFIT"</f>
        <v>2024 PROFIT</v>
      </c>
      <c r="O1" s="136"/>
    </row>
    <row r="2" spans="1:15" ht="15" thickBot="1" x14ac:dyDescent="0.35">
      <c r="A2" s="69" t="s">
        <v>323</v>
      </c>
      <c r="B2" s="71" t="s">
        <v>324</v>
      </c>
      <c r="D2" s="69" t="s">
        <v>325</v>
      </c>
      <c r="E2" s="83" t="s">
        <v>326</v>
      </c>
      <c r="F2" s="70" t="s">
        <v>327</v>
      </c>
      <c r="H2" s="61" t="s">
        <v>328</v>
      </c>
      <c r="I2" s="66" t="s">
        <v>330</v>
      </c>
      <c r="K2" s="52" t="s">
        <v>396</v>
      </c>
      <c r="L2" s="72" cm="1">
        <f t="array" aca="1" ref="L2" ca="1">SUMIFS(Ord_Total,Ord_Type,"Sale",Ord_Date,"&gt;="&amp;DATE(YEAR(TODAY()),MONTH(TODAY()),1),Ord_Date,"&lt;="&amp;EOMONTH(DATE(YEAR(TODAY()),MONTH(TODAY()),1),0))</f>
        <v>0</v>
      </c>
      <c r="N2" s="52" t="s">
        <v>399</v>
      </c>
      <c r="O2" s="72" cm="1">
        <f t="array" aca="1" ref="O2" ca="1">SUMIFS(Ord_Total,Ord_Type,"Sale",Ord_Date,"&gt;="&amp;DATE(YEAR(TODAY()),1,1),Ord_Date,"&lt;="&amp;DATE(YEAR(TODAY()),12,31))</f>
        <v>0</v>
      </c>
    </row>
    <row r="3" spans="1:15" x14ac:dyDescent="0.3">
      <c r="A3" s="68" t="s">
        <v>304</v>
      </c>
      <c r="B3" s="80" cm="1">
        <f t="array" aca="1" ref="B3" ca="1">SUMIFS(Ord_Total,Ord_Type,"Sale",Ord_Date,"&gt;="&amp;DATE(YEAR(TODAY()),ROW()-2,1),Ord_Date,"&lt;="&amp;EOMONTH(DATE(YEAR(TODAY()),ROW()-1,1),0))</f>
        <v>0</v>
      </c>
      <c r="D3" s="81">
        <f ca="1">DATE(YEAR(TODAY()),MONTH(TODAY()),ROW()-2)</f>
        <v>45383</v>
      </c>
      <c r="E3" s="82" cm="1">
        <f t="array" aca="1" ref="E3" ca="1">SUMIFS(Ord_Total,Ord_Type,"Purchase",Ord_Date,D3)</f>
        <v>0</v>
      </c>
      <c r="F3" s="80" cm="1">
        <f t="array" aca="1" ref="F3" ca="1">SUMIFS(Ord_Total,Ord_Type,"Sale",Ord_Date,D3)</f>
        <v>0</v>
      </c>
      <c r="H3" s="62" t="s">
        <v>333</v>
      </c>
      <c r="I3" s="74">
        <v>71.41</v>
      </c>
      <c r="K3" s="52" t="s">
        <v>397</v>
      </c>
      <c r="L3" s="72" cm="1">
        <f t="array" aca="1" ref="L3" ca="1">SUMIFS(Ord_Total,Ord_Type,"Purchase",Ord_Date,"&gt;="&amp;DATE(YEAR(TODAY()),MONTH(TODAY()),1),Ord_Date,"&lt;="&amp;EOMONTH(DATE(YEAR(TODAY()),MONTH(TODAY()),1),0))</f>
        <v>0</v>
      </c>
      <c r="N3" s="52" t="s">
        <v>400</v>
      </c>
      <c r="O3" s="72" cm="1">
        <f t="array" aca="1" ref="O3" ca="1">SUMIFS(Ord_Total,Ord_Type,"Purchase",Ord_Date,"&gt;="&amp;DATE(YEAR(TODAY()),1,1),Ord_Date,"&lt;="&amp;DATE(YEAR(TODAY()),12,31))</f>
        <v>0</v>
      </c>
    </row>
    <row r="4" spans="1:15" x14ac:dyDescent="0.3">
      <c r="A4" s="52" t="s">
        <v>305</v>
      </c>
      <c r="B4" s="72" cm="1">
        <f t="array" aca="1" ref="B4" ca="1">SUMIFS(Ord_Total,Ord_Type,"Sale",Ord_Date,"&gt;="&amp;DATE(YEAR(TODAY()),ROW()-2,1),Ord_Date,"&lt;="&amp;EOMONTH(DATE(YEAR(TODAY()),ROW()-1,1),0))</f>
        <v>0</v>
      </c>
      <c r="D4" s="59">
        <f t="shared" ref="D4:D30" ca="1" si="0">DATE(YEAR(TODAY()),MONTH(TODAY()),ROW()-2)</f>
        <v>45384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354</v>
      </c>
      <c r="I4" s="75">
        <v>71.2</v>
      </c>
      <c r="K4" s="57" t="s">
        <v>398</v>
      </c>
      <c r="L4" s="73">
        <f ca="1">L2-L3</f>
        <v>0</v>
      </c>
      <c r="N4" s="57" t="s">
        <v>401</v>
      </c>
      <c r="O4" s="73">
        <f ca="1">O2-O3</f>
        <v>0</v>
      </c>
    </row>
    <row r="5" spans="1:15" ht="15" thickBot="1" x14ac:dyDescent="0.35">
      <c r="A5" s="52" t="s">
        <v>306</v>
      </c>
      <c r="B5" s="72" cm="1">
        <f t="array" aca="1" ref="B5" ca="1">SUMIFS(Ord_Total,Ord_Type,"Sale",Ord_Date,"&gt;="&amp;DATE(YEAR(TODAY()),ROW()-2,1),Ord_Date,"&lt;="&amp;EOMONTH(DATE(YEAR(TODAY()),ROW()-1,1),0))</f>
        <v>0</v>
      </c>
      <c r="D5" s="59">
        <f t="shared" ca="1" si="0"/>
        <v>45385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336</v>
      </c>
      <c r="I5" s="75">
        <v>68</v>
      </c>
      <c r="K5" s="53" t="s">
        <v>402</v>
      </c>
      <c r="L5" s="58" t="e">
        <f ca="1">L4/L2</f>
        <v>#DIV/0!</v>
      </c>
      <c r="N5" s="53" t="s">
        <v>402</v>
      </c>
      <c r="O5" s="58" t="e">
        <f ca="1">O4/O2</f>
        <v>#DIV/0!</v>
      </c>
    </row>
    <row r="6" spans="1:15" x14ac:dyDescent="0.3">
      <c r="A6" s="52" t="s">
        <v>307</v>
      </c>
      <c r="B6" s="72" cm="1">
        <f t="array" aca="1" ref="B6" ca="1">SUMIFS(Ord_Total,Ord_Type,"Sale",Ord_Date,"&gt;="&amp;DATE(YEAR(TODAY()),ROW()-2,1),Ord_Date,"&lt;="&amp;EOMONTH(DATE(YEAR(TODAY()),ROW()-1,1),0))</f>
        <v>0</v>
      </c>
      <c r="D6" s="59">
        <f t="shared" ca="1" si="0"/>
        <v>45386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334</v>
      </c>
      <c r="I6" s="75">
        <v>53.28</v>
      </c>
    </row>
    <row r="7" spans="1:15" ht="15" thickBot="1" x14ac:dyDescent="0.35">
      <c r="A7" s="52" t="s">
        <v>308</v>
      </c>
      <c r="B7" s="72" cm="1">
        <f t="array" aca="1" ref="B7" ca="1">SUMIFS(Ord_Total,Ord_Type,"Sale",Ord_Date,"&gt;="&amp;DATE(YEAR(TODAY()),ROW()-2,1),Ord_Date,"&lt;="&amp;EOMONTH(DATE(YEAR(TODAY()),ROW()-1,1),0))</f>
        <v>0</v>
      </c>
      <c r="D7" s="59">
        <f t="shared" ca="1" si="0"/>
        <v>45387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348</v>
      </c>
      <c r="I7" s="75">
        <v>46.8</v>
      </c>
    </row>
    <row r="8" spans="1:15" ht="15" thickBot="1" x14ac:dyDescent="0.35">
      <c r="A8" s="52" t="s">
        <v>309</v>
      </c>
      <c r="B8" s="72" cm="1">
        <f t="array" aca="1" ref="B8" ca="1">SUMIFS(Ord_Total,Ord_Type,"Sale",Ord_Date,"&gt;="&amp;DATE(YEAR(TODAY()),ROW()-2,1),Ord_Date,"&lt;="&amp;EOMONTH(DATE(YEAR(TODAY()),ROW()-1,1),0))</f>
        <v>0</v>
      </c>
      <c r="D8" s="59">
        <f t="shared" ca="1" si="0"/>
        <v>45388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4" t="s">
        <v>332</v>
      </c>
      <c r="I8" s="115">
        <v>1.82</v>
      </c>
    </row>
    <row r="9" spans="1:15" ht="15" thickBot="1" x14ac:dyDescent="0.35">
      <c r="A9" s="52" t="s">
        <v>310</v>
      </c>
      <c r="B9" s="72" cm="1">
        <f t="array" aca="1" ref="B9" ca="1">SUMIFS(Ord_Total,Ord_Type,"Sale",Ord_Date,"&gt;="&amp;DATE(YEAR(TODAY()),ROW()-2,1),Ord_Date,"&lt;="&amp;EOMONTH(DATE(YEAR(TODAY()),ROW()-1,1),0))</f>
        <v>0</v>
      </c>
      <c r="D9" s="59">
        <f t="shared" ca="1" si="0"/>
        <v>45389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329</v>
      </c>
      <c r="I9" s="76">
        <v>312.51</v>
      </c>
    </row>
    <row r="10" spans="1:15" x14ac:dyDescent="0.3">
      <c r="A10" s="52" t="s">
        <v>311</v>
      </c>
      <c r="B10" s="72" cm="1">
        <f t="array" aca="1" ref="B10" ca="1">SUMIFS(Ord_Total,Ord_Type,"Sale",Ord_Date,"&gt;="&amp;DATE(YEAR(TODAY()),ROW()-2,1),Ord_Date,"&lt;="&amp;EOMONTH(DATE(YEAR(TODAY()),ROW()-1,1),0))</f>
        <v>0</v>
      </c>
      <c r="D10" s="59">
        <f t="shared" ca="1" si="0"/>
        <v>45390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3">
      <c r="A11" s="52" t="s">
        <v>312</v>
      </c>
      <c r="B11" s="72" cm="1">
        <f t="array" aca="1" ref="B11" ca="1">SUMIFS(Ord_Total,Ord_Type,"Sale",Ord_Date,"&gt;="&amp;DATE(YEAR(TODAY()),ROW()-2,1),Ord_Date,"&lt;="&amp;EOMONTH(DATE(YEAR(TODAY()),ROW()-1,1),0))</f>
        <v>0</v>
      </c>
      <c r="D11" s="59">
        <f t="shared" ca="1" si="0"/>
        <v>45391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3">
      <c r="A12" s="52" t="s">
        <v>313</v>
      </c>
      <c r="B12" s="72" cm="1">
        <f t="array" aca="1" ref="B12" ca="1">SUMIFS(Ord_Total,Ord_Type,"Sale",Ord_Date,"&gt;="&amp;DATE(YEAR(TODAY()),ROW()-2,1),Ord_Date,"&lt;="&amp;EOMONTH(DATE(YEAR(TODAY()),ROW()-1,1),0))</f>
        <v>0</v>
      </c>
      <c r="D12" s="59">
        <f t="shared" ca="1" si="0"/>
        <v>45392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3">
      <c r="A13" s="52" t="s">
        <v>314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45393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5" thickBot="1" x14ac:dyDescent="0.35">
      <c r="A14" s="53" t="s">
        <v>315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45394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3">
      <c r="D15" s="59">
        <f t="shared" ca="1" si="0"/>
        <v>45395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3">
      <c r="D16" s="59">
        <f t="shared" ca="1" si="0"/>
        <v>45396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3">
      <c r="D17" s="59">
        <f t="shared" ca="1" si="0"/>
        <v>45397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3">
      <c r="D18" s="59">
        <f t="shared" ca="1" si="0"/>
        <v>45398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3">
      <c r="D19" s="59">
        <f t="shared" ca="1" si="0"/>
        <v>45399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3">
      <c r="D20" s="59">
        <f t="shared" ca="1" si="0"/>
        <v>45400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3">
      <c r="D21" s="59">
        <f t="shared" ca="1" si="0"/>
        <v>45401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3">
      <c r="D22" s="59">
        <f t="shared" ca="1" si="0"/>
        <v>45402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3">
      <c r="D23" s="59">
        <f t="shared" ca="1" si="0"/>
        <v>45403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3">
      <c r="D24" s="59">
        <f t="shared" ca="1" si="0"/>
        <v>45404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3">
      <c r="D25" s="59">
        <f t="shared" ca="1" si="0"/>
        <v>45405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3">
      <c r="D26" s="59">
        <f t="shared" ca="1" si="0"/>
        <v>45406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3">
      <c r="D27" s="59">
        <f ca="1">DATE(YEAR(TODAY()),MONTH(TODAY()),ROW()-2)</f>
        <v>45407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3">
      <c r="D28" s="59">
        <f t="shared" ca="1" si="0"/>
        <v>45408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3">
      <c r="D29" s="59">
        <f t="shared" ca="1" si="0"/>
        <v>45409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3">
      <c r="D30" s="59">
        <f t="shared" ca="1" si="0"/>
        <v>45410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3">
      <c r="D31" s="59">
        <f ca="1">IF(MONTH(D30)&lt;&gt;MONTH(D30+1),"",D30+1)</f>
        <v>45411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3">
      <c r="D32" s="59">
        <f ca="1">IF(D31="","",IF(MONTH(D31)&lt;&gt;MONTH(D31+1),"",D31+1))</f>
        <v>45412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5" thickBot="1" x14ac:dyDescent="0.35">
      <c r="D33" s="60" t="str">
        <f t="shared" ref="D33" ca="1" si="1">IF(D32="","",IF(MONTH(D32)&lt;&gt;MONTH(D32+1),"",D32+1))</f>
        <v/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3">
      <c r="D34" s="35"/>
    </row>
    <row r="35" spans="4:6" x14ac:dyDescent="0.3">
      <c r="D35" s="35"/>
    </row>
    <row r="36" spans="4:6" x14ac:dyDescent="0.3">
      <c r="D36" s="35"/>
    </row>
    <row r="37" spans="4:6" x14ac:dyDescent="0.3">
      <c r="D37" s="35"/>
    </row>
    <row r="38" spans="4:6" x14ac:dyDescent="0.3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16" priority="7">
      <formula>MOD(ROW(),2)=0</formula>
    </cfRule>
  </conditionalFormatting>
  <conditionalFormatting sqref="D3:F33">
    <cfRule type="expression" dxfId="15" priority="6">
      <formula>MOD(ROW(),2)=0</formula>
    </cfRule>
  </conditionalFormatting>
  <conditionalFormatting sqref="H3:H10">
    <cfRule type="expression" dxfId="14" priority="4">
      <formula>MOD(ROW(),2)=0</formula>
    </cfRule>
  </conditionalFormatting>
  <conditionalFormatting sqref="N2:O4">
    <cfRule type="expression" dxfId="13" priority="3">
      <formula>MOD(ROW(),2)=0</formula>
    </cfRule>
  </conditionalFormatting>
  <conditionalFormatting sqref="K2:L4 K5">
    <cfRule type="expression" dxfId="12" priority="2">
      <formula>MOD(ROW(),2)=0</formula>
    </cfRule>
  </conditionalFormatting>
  <conditionalFormatting sqref="N5">
    <cfRule type="expression" dxfId="11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workbookViewId="0">
      <selection activeCell="G37" sqref="G37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bestFit="1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5.88671875" bestFit="1" customWidth="1"/>
    <col min="22" max="22" width="10.88671875" bestFit="1" customWidth="1"/>
    <col min="23" max="23" width="25.109375" bestFit="1" customWidth="1"/>
    <col min="24" max="24" width="4.44140625" bestFit="1" customWidth="1"/>
  </cols>
  <sheetData>
    <row r="1" spans="1:24" ht="14.4" customHeight="1" x14ac:dyDescent="0.3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7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Management'!R4&amp;"*"</f>
        <v>**</v>
      </c>
      <c r="P3" s="1">
        <v>1</v>
      </c>
      <c r="Q3" t="s">
        <v>411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 x14ac:dyDescent="0.3">
      <c r="A4" s="1">
        <v>1</v>
      </c>
      <c r="B4" t="s">
        <v>411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 x14ac:dyDescent="0.3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 x14ac:dyDescent="0.3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 x14ac:dyDescent="0.3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 x14ac:dyDescent="0.3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 x14ac:dyDescent="0.3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 x14ac:dyDescent="0.3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 x14ac:dyDescent="0.3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 x14ac:dyDescent="0.3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 x14ac:dyDescent="0.3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412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 x14ac:dyDescent="0.3">
      <c r="A14" s="1">
        <v>11</v>
      </c>
      <c r="B14" t="s">
        <v>220</v>
      </c>
      <c r="C14" t="s">
        <v>412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0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M3" sqref="M3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5.109375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37" t="s">
        <v>224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3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 x14ac:dyDescent="0.3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 x14ac:dyDescent="0.3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 x14ac:dyDescent="0.3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 x14ac:dyDescent="0.3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 x14ac:dyDescent="0.3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 x14ac:dyDescent="0.3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 x14ac:dyDescent="0.3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 x14ac:dyDescent="0.3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 x14ac:dyDescent="0.3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 x14ac:dyDescent="0.3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 x14ac:dyDescent="0.3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 x14ac:dyDescent="0.3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 x14ac:dyDescent="0.3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9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workbookViewId="0">
      <selection activeCell="C17" sqref="C17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customWidth="1"/>
    <col min="6" max="6" width="11.5546875" customWidth="1"/>
    <col min="7" max="7" width="9.44140625" customWidth="1"/>
    <col min="8" max="8" width="16.5546875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4.44140625" bestFit="1" customWidth="1"/>
  </cols>
  <sheetData>
    <row r="1" spans="1:24" ht="14.4" customHeight="1" x14ac:dyDescent="0.3">
      <c r="A1" s="137" t="s">
        <v>284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 x14ac:dyDescent="0.3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282</v>
      </c>
      <c r="M3" s="28" t="str">
        <f>"*"&amp;'Inventory Management'!AN4&amp;"*"</f>
        <v>**</v>
      </c>
      <c r="P3" s="1">
        <v>1</v>
      </c>
      <c r="Q3" t="s">
        <v>331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3">
      <c r="A4" s="1">
        <v>1</v>
      </c>
      <c r="B4" t="s">
        <v>331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332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3">
      <c r="A5" s="1">
        <v>2</v>
      </c>
      <c r="B5" t="s">
        <v>332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333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3">
      <c r="A6" s="1">
        <v>3</v>
      </c>
      <c r="B6" t="s">
        <v>333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334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3">
      <c r="A7" s="1">
        <v>4</v>
      </c>
      <c r="B7" t="s">
        <v>334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335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3">
      <c r="A8" s="1">
        <v>5</v>
      </c>
      <c r="B8" t="s">
        <v>335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336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3">
      <c r="A9" s="1">
        <v>6</v>
      </c>
      <c r="B9" t="s">
        <v>336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337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3">
      <c r="A10" s="1">
        <v>7</v>
      </c>
      <c r="B10" t="s">
        <v>337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-94</v>
      </c>
      <c r="H10" s="3">
        <f t="shared" ca="1" si="0"/>
        <v>-156.04</v>
      </c>
      <c r="I10" s="16">
        <f>ROW()</f>
        <v>10</v>
      </c>
      <c r="J10" s="3"/>
      <c r="P10" s="1">
        <v>8</v>
      </c>
      <c r="Q10" t="s">
        <v>338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3">
      <c r="A11" s="1">
        <v>8</v>
      </c>
      <c r="B11" t="s">
        <v>338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339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3">
      <c r="A12" s="1">
        <v>9</v>
      </c>
      <c r="B12" t="s">
        <v>339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340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3">
      <c r="A13" s="1">
        <v>10</v>
      </c>
      <c r="B13" t="s">
        <v>340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341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3">
      <c r="A14" s="1">
        <v>11</v>
      </c>
      <c r="B14" t="s">
        <v>341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342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3">
      <c r="A15" s="1">
        <v>12</v>
      </c>
      <c r="B15" t="s">
        <v>342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343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3">
      <c r="A16" s="1">
        <v>13</v>
      </c>
      <c r="B16" t="s">
        <v>343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344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3">
      <c r="A17" s="1">
        <v>14</v>
      </c>
      <c r="B17" t="s">
        <v>344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345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3">
      <c r="A18" s="1">
        <v>15</v>
      </c>
      <c r="B18" t="s">
        <v>345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346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3">
      <c r="A19" s="1">
        <v>16</v>
      </c>
      <c r="B19" t="s">
        <v>346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347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3">
      <c r="A20" s="1">
        <v>17</v>
      </c>
      <c r="B20" t="s">
        <v>347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348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3">
      <c r="A21" s="1">
        <v>18</v>
      </c>
      <c r="B21" t="s">
        <v>348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30</v>
      </c>
      <c r="H21" s="3">
        <f t="shared" ca="1" si="0"/>
        <v>35.099999999999994</v>
      </c>
      <c r="I21" s="16">
        <f>ROW()</f>
        <v>21</v>
      </c>
      <c r="J21" s="3"/>
      <c r="P21" s="1">
        <v>19</v>
      </c>
      <c r="Q21" t="s">
        <v>349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3">
      <c r="A22" s="1">
        <v>19</v>
      </c>
      <c r="B22" t="s">
        <v>349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350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3">
      <c r="A23" s="1">
        <v>20</v>
      </c>
      <c r="B23" t="s">
        <v>350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351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3">
      <c r="A24" s="1">
        <v>21</v>
      </c>
      <c r="B24" t="s">
        <v>351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352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3">
      <c r="A25" s="1">
        <v>22</v>
      </c>
      <c r="B25" t="s">
        <v>352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353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3">
      <c r="A26" s="1">
        <v>23</v>
      </c>
      <c r="B26" t="s">
        <v>353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354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3">
      <c r="A27" s="1">
        <v>24</v>
      </c>
      <c r="B27" t="s">
        <v>354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355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3">
      <c r="A28" s="1">
        <v>25</v>
      </c>
      <c r="B28" t="s">
        <v>355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356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3">
      <c r="A29" s="1">
        <v>26</v>
      </c>
      <c r="B29" t="s">
        <v>356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357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3">
      <c r="A30" s="1">
        <v>27</v>
      </c>
      <c r="B30" t="s">
        <v>357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358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3">
      <c r="A31" s="1">
        <v>28</v>
      </c>
      <c r="B31" t="s">
        <v>358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359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3">
      <c r="A32" s="1">
        <v>29</v>
      </c>
      <c r="B32" t="s">
        <v>359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360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3">
      <c r="A33" s="1">
        <v>30</v>
      </c>
      <c r="B33" t="s">
        <v>360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361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3">
      <c r="A34" s="1">
        <v>31</v>
      </c>
      <c r="B34" t="s">
        <v>361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362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3">
      <c r="A35" s="1">
        <v>32</v>
      </c>
      <c r="B35" t="s">
        <v>362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363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3">
      <c r="A36" s="1">
        <v>33</v>
      </c>
      <c r="B36" t="s">
        <v>363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364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3">
      <c r="A37" s="1">
        <v>34</v>
      </c>
      <c r="B37" t="s">
        <v>364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365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3">
      <c r="A38" s="1">
        <v>35</v>
      </c>
      <c r="B38" t="s">
        <v>365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366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3">
      <c r="A39" s="1">
        <v>36</v>
      </c>
      <c r="B39" t="s">
        <v>366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367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3">
      <c r="A40" s="1">
        <v>37</v>
      </c>
      <c r="B40" t="s">
        <v>367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368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3">
      <c r="A41" s="1">
        <v>38</v>
      </c>
      <c r="B41" t="s">
        <v>368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369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3">
      <c r="A42" s="1">
        <v>39</v>
      </c>
      <c r="B42" t="s">
        <v>369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370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3">
      <c r="A43" s="1">
        <v>40</v>
      </c>
      <c r="B43" t="s">
        <v>370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371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3">
      <c r="A44" s="1">
        <v>41</v>
      </c>
      <c r="B44" t="s">
        <v>371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372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3">
      <c r="A45" s="1">
        <v>42</v>
      </c>
      <c r="B45" t="s">
        <v>372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373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3">
      <c r="A46" s="1">
        <v>43</v>
      </c>
      <c r="B46" t="s">
        <v>373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374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3">
      <c r="A47" s="1">
        <v>44</v>
      </c>
      <c r="B47" t="s">
        <v>374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375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3">
      <c r="A48" s="1">
        <v>45</v>
      </c>
      <c r="B48" t="s">
        <v>375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376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3">
      <c r="A49" s="1">
        <v>46</v>
      </c>
      <c r="B49" t="s">
        <v>376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377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3">
      <c r="A50" s="1">
        <v>47</v>
      </c>
      <c r="B50" t="s">
        <v>377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378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3">
      <c r="A51" s="1">
        <v>48</v>
      </c>
      <c r="B51" t="s">
        <v>378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379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3">
      <c r="A52" s="1">
        <v>49</v>
      </c>
      <c r="B52" t="s">
        <v>379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380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3">
      <c r="A53" s="1">
        <v>50</v>
      </c>
      <c r="B53" t="s">
        <v>380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381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3">
      <c r="A54" s="1">
        <v>51</v>
      </c>
      <c r="B54" t="s">
        <v>381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382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3">
      <c r="A55" s="1">
        <v>52</v>
      </c>
      <c r="B55" t="s">
        <v>382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383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3">
      <c r="A56" s="1">
        <v>53</v>
      </c>
      <c r="B56" t="s">
        <v>383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384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3">
      <c r="A57" s="1">
        <v>54</v>
      </c>
      <c r="B57" t="s">
        <v>384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385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3">
      <c r="A58" s="1">
        <v>55</v>
      </c>
      <c r="B58" t="s">
        <v>385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386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3">
      <c r="A59" s="1">
        <v>56</v>
      </c>
      <c r="B59" t="s">
        <v>386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387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3">
      <c r="A60" s="1">
        <v>57</v>
      </c>
      <c r="B60" t="s">
        <v>387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388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3">
      <c r="A61" s="1">
        <v>58</v>
      </c>
      <c r="B61" t="s">
        <v>388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389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3">
      <c r="A62" s="1">
        <v>59</v>
      </c>
      <c r="B62" t="s">
        <v>389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390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3">
      <c r="A63" s="1">
        <v>60</v>
      </c>
      <c r="B63" t="s">
        <v>390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391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3">
      <c r="A64" s="1">
        <v>61</v>
      </c>
      <c r="B64" t="s">
        <v>391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392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3">
      <c r="A65" s="1">
        <v>62</v>
      </c>
      <c r="B65" t="s">
        <v>392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393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3">
      <c r="A66" s="1">
        <v>63</v>
      </c>
      <c r="B66" t="s">
        <v>393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394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3">
      <c r="A67" s="1">
        <v>64</v>
      </c>
      <c r="B67" t="s">
        <v>394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395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3">
      <c r="A68" s="1">
        <v>65</v>
      </c>
      <c r="B68" t="s">
        <v>395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1"/>
      <c r="U68" s="31"/>
      <c r="W68" s="3"/>
      <c r="X68" s="1"/>
    </row>
    <row r="69" spans="1:24" x14ac:dyDescent="0.3">
      <c r="E69" s="3"/>
      <c r="F69" s="3"/>
      <c r="H69" s="3"/>
    </row>
    <row r="70" spans="1:24" x14ac:dyDescent="0.3">
      <c r="E70" s="3"/>
      <c r="F70" s="3"/>
      <c r="H70" s="3"/>
    </row>
    <row r="71" spans="1:24" x14ac:dyDescent="0.3">
      <c r="E71" s="3"/>
      <c r="F71" s="3"/>
      <c r="H71" s="3"/>
    </row>
    <row r="72" spans="1:24" x14ac:dyDescent="0.3">
      <c r="E72" s="3"/>
      <c r="F72" s="3"/>
      <c r="H72" s="3"/>
    </row>
    <row r="73" spans="1:24" x14ac:dyDescent="0.3">
      <c r="E73" s="3"/>
      <c r="F73" s="3"/>
      <c r="H73" s="3"/>
    </row>
    <row r="74" spans="1:24" x14ac:dyDescent="0.3">
      <c r="E74" s="3"/>
      <c r="F74" s="3"/>
      <c r="H74" s="3"/>
    </row>
    <row r="75" spans="1:24" x14ac:dyDescent="0.3">
      <c r="E75" s="3"/>
      <c r="F75" s="3"/>
      <c r="H75" s="3"/>
    </row>
    <row r="76" spans="1:24" x14ac:dyDescent="0.3">
      <c r="E76" s="3"/>
      <c r="F76" s="3"/>
      <c r="H76" s="3"/>
    </row>
    <row r="77" spans="1:24" x14ac:dyDescent="0.3">
      <c r="E77" s="3"/>
      <c r="F77" s="3"/>
      <c r="H77" s="3"/>
    </row>
    <row r="78" spans="1:24" x14ac:dyDescent="0.3">
      <c r="E78" s="3"/>
      <c r="F78" s="3"/>
      <c r="H78" s="3"/>
    </row>
    <row r="79" spans="1:24" x14ac:dyDescent="0.3">
      <c r="E79" s="3"/>
      <c r="F79" s="3"/>
      <c r="H79" s="3"/>
    </row>
    <row r="80" spans="1:24" x14ac:dyDescent="0.3">
      <c r="E80" s="3"/>
      <c r="F80" s="3"/>
      <c r="H80" s="3"/>
    </row>
    <row r="81" spans="5:8" x14ac:dyDescent="0.3">
      <c r="E81" s="3"/>
      <c r="F81" s="3"/>
      <c r="H81" s="3"/>
    </row>
    <row r="82" spans="5:8" x14ac:dyDescent="0.3">
      <c r="E82" s="3"/>
      <c r="F82" s="3"/>
      <c r="H82" s="3"/>
    </row>
    <row r="83" spans="5:8" x14ac:dyDescent="0.3">
      <c r="E83" s="3"/>
      <c r="F83" s="3"/>
      <c r="H83" s="3"/>
    </row>
    <row r="84" spans="5:8" x14ac:dyDescent="0.3">
      <c r="E84" s="3"/>
      <c r="F84" s="3"/>
      <c r="H84" s="3"/>
    </row>
    <row r="85" spans="5:8" x14ac:dyDescent="0.3">
      <c r="E85" s="3"/>
      <c r="F85" s="3"/>
      <c r="H85" s="3"/>
    </row>
    <row r="86" spans="5:8" x14ac:dyDescent="0.3">
      <c r="E86" s="3"/>
      <c r="F86" s="3"/>
      <c r="H86" s="3"/>
    </row>
    <row r="87" spans="5:8" x14ac:dyDescent="0.3">
      <c r="E87" s="3"/>
      <c r="F87" s="3"/>
      <c r="H87" s="3"/>
    </row>
    <row r="88" spans="5:8" x14ac:dyDescent="0.3">
      <c r="E88" s="3"/>
      <c r="F88" s="3"/>
      <c r="H88" s="3"/>
    </row>
    <row r="89" spans="5:8" x14ac:dyDescent="0.3">
      <c r="E89" s="3"/>
      <c r="F89" s="3"/>
      <c r="H89" s="3"/>
    </row>
    <row r="90" spans="5:8" x14ac:dyDescent="0.3">
      <c r="E90" s="3"/>
      <c r="F90" s="3"/>
      <c r="H90" s="3"/>
    </row>
    <row r="91" spans="5:8" x14ac:dyDescent="0.3">
      <c r="E91" s="3"/>
      <c r="F91" s="3"/>
      <c r="H91" s="3"/>
    </row>
    <row r="92" spans="5:8" x14ac:dyDescent="0.3">
      <c r="E92" s="3"/>
      <c r="F92" s="3"/>
      <c r="H92" s="3"/>
    </row>
    <row r="93" spans="5:8" x14ac:dyDescent="0.3">
      <c r="E93" s="3"/>
      <c r="F93" s="3"/>
      <c r="H93" s="3"/>
    </row>
    <row r="94" spans="5:8" x14ac:dyDescent="0.3">
      <c r="E94" s="3"/>
      <c r="F94" s="3"/>
      <c r="H94" s="3"/>
    </row>
    <row r="95" spans="5:8" x14ac:dyDescent="0.3">
      <c r="E95" s="3"/>
      <c r="F95" s="3"/>
      <c r="H95" s="3"/>
    </row>
    <row r="96" spans="5:8" x14ac:dyDescent="0.3">
      <c r="E96" s="3"/>
      <c r="F96" s="3"/>
      <c r="H96" s="3"/>
    </row>
    <row r="97" spans="5:8" x14ac:dyDescent="0.3">
      <c r="E97" s="3"/>
      <c r="F97" s="3"/>
      <c r="H97" s="3"/>
    </row>
    <row r="98" spans="5:8" x14ac:dyDescent="0.3">
      <c r="E98" s="3"/>
      <c r="F98" s="3"/>
      <c r="H98" s="3"/>
    </row>
    <row r="99" spans="5:8" x14ac:dyDescent="0.3">
      <c r="E99" s="3"/>
      <c r="F99" s="3"/>
      <c r="H99" s="3"/>
    </row>
    <row r="100" spans="5:8" x14ac:dyDescent="0.3">
      <c r="E100" s="3"/>
      <c r="F100" s="3"/>
      <c r="H100" s="3"/>
    </row>
    <row r="101" spans="5:8" x14ac:dyDescent="0.3">
      <c r="E101" s="3"/>
      <c r="F101" s="3"/>
      <c r="H101" s="3"/>
    </row>
    <row r="102" spans="5:8" x14ac:dyDescent="0.3">
      <c r="E102" s="3"/>
      <c r="F102" s="3"/>
      <c r="H102" s="3"/>
    </row>
    <row r="103" spans="5:8" x14ac:dyDescent="0.3">
      <c r="E103" s="3"/>
      <c r="F103" s="3"/>
      <c r="H103" s="3"/>
    </row>
    <row r="104" spans="5:8" x14ac:dyDescent="0.3">
      <c r="E104" s="3"/>
      <c r="F104" s="3"/>
      <c r="H104" s="3"/>
    </row>
    <row r="105" spans="5:8" x14ac:dyDescent="0.3">
      <c r="E105" s="3"/>
      <c r="F105" s="3"/>
      <c r="H105" s="3"/>
    </row>
    <row r="106" spans="5:8" x14ac:dyDescent="0.3">
      <c r="E106" s="3"/>
      <c r="F106" s="3"/>
      <c r="H106" s="3"/>
    </row>
    <row r="107" spans="5:8" x14ac:dyDescent="0.3">
      <c r="E107" s="3"/>
      <c r="F107" s="3"/>
      <c r="H107" s="3"/>
    </row>
    <row r="108" spans="5:8" x14ac:dyDescent="0.3">
      <c r="E108" s="3"/>
      <c r="F108" s="3"/>
      <c r="H108" s="3"/>
    </row>
    <row r="109" spans="5:8" x14ac:dyDescent="0.3">
      <c r="E109" s="3"/>
      <c r="F109" s="3"/>
      <c r="H109" s="3"/>
    </row>
    <row r="110" spans="5:8" x14ac:dyDescent="0.3">
      <c r="E110" s="3"/>
      <c r="F110" s="3"/>
      <c r="H110" s="3"/>
    </row>
    <row r="111" spans="5:8" x14ac:dyDescent="0.3">
      <c r="E111" s="3"/>
      <c r="F111" s="3"/>
      <c r="H111" s="3"/>
    </row>
    <row r="112" spans="5:8" x14ac:dyDescent="0.3">
      <c r="E112" s="3"/>
      <c r="F112" s="3"/>
      <c r="H112" s="3"/>
    </row>
    <row r="113" spans="5:8" x14ac:dyDescent="0.3">
      <c r="E113" s="3"/>
      <c r="F113" s="3"/>
      <c r="H113" s="3"/>
    </row>
    <row r="114" spans="5:8" x14ac:dyDescent="0.3">
      <c r="E114" s="3"/>
      <c r="F114" s="3"/>
      <c r="H114" s="3"/>
    </row>
    <row r="115" spans="5:8" x14ac:dyDescent="0.3">
      <c r="E115" s="3"/>
      <c r="F115" s="3"/>
      <c r="H115" s="3"/>
    </row>
    <row r="116" spans="5:8" x14ac:dyDescent="0.3">
      <c r="E116" s="3"/>
      <c r="F116" s="3"/>
      <c r="H116" s="3"/>
    </row>
    <row r="117" spans="5:8" x14ac:dyDescent="0.3">
      <c r="E117" s="3"/>
      <c r="F117" s="3"/>
      <c r="H117" s="3"/>
    </row>
    <row r="118" spans="5:8" x14ac:dyDescent="0.3">
      <c r="E118" s="3"/>
      <c r="F118" s="3"/>
      <c r="H118" s="3"/>
    </row>
    <row r="119" spans="5:8" x14ac:dyDescent="0.3">
      <c r="E119" s="3"/>
      <c r="F119" s="3"/>
      <c r="H119" s="3"/>
    </row>
    <row r="120" spans="5:8" x14ac:dyDescent="0.3">
      <c r="E120" s="3"/>
      <c r="F120" s="3"/>
      <c r="H120" s="3"/>
    </row>
    <row r="121" spans="5:8" x14ac:dyDescent="0.3">
      <c r="E121" s="3"/>
      <c r="F121" s="3"/>
      <c r="H121" s="3"/>
    </row>
    <row r="122" spans="5:8" x14ac:dyDescent="0.3">
      <c r="E122" s="3"/>
      <c r="F122" s="3"/>
      <c r="H122" s="3"/>
    </row>
    <row r="123" spans="5:8" x14ac:dyDescent="0.3">
      <c r="E123" s="3"/>
      <c r="F123" s="3"/>
      <c r="H123" s="3"/>
    </row>
    <row r="124" spans="5:8" x14ac:dyDescent="0.3">
      <c r="E124" s="3"/>
      <c r="F124" s="3"/>
      <c r="H124" s="3"/>
    </row>
    <row r="125" spans="5:8" x14ac:dyDescent="0.3">
      <c r="E125" s="3"/>
      <c r="F125" s="3"/>
      <c r="H125" s="3"/>
    </row>
    <row r="126" spans="5:8" x14ac:dyDescent="0.3">
      <c r="E126" s="3"/>
      <c r="F126" s="3"/>
      <c r="H126" s="3"/>
    </row>
    <row r="127" spans="5:8" x14ac:dyDescent="0.3">
      <c r="E127" s="3"/>
      <c r="F127" s="3"/>
      <c r="H127" s="3"/>
    </row>
    <row r="128" spans="5:8" x14ac:dyDescent="0.3">
      <c r="E128" s="3"/>
      <c r="F128" s="3"/>
      <c r="H128" s="3"/>
    </row>
    <row r="129" spans="5:8" x14ac:dyDescent="0.3">
      <c r="E129" s="3"/>
      <c r="F129" s="3"/>
      <c r="H129" s="3"/>
    </row>
    <row r="130" spans="5:8" x14ac:dyDescent="0.3">
      <c r="E130" s="3"/>
      <c r="F130" s="3"/>
      <c r="H130" s="3"/>
    </row>
    <row r="131" spans="5:8" x14ac:dyDescent="0.3">
      <c r="E131" s="3"/>
      <c r="F131" s="3"/>
      <c r="H131" s="3"/>
    </row>
    <row r="132" spans="5:8" x14ac:dyDescent="0.3">
      <c r="E132" s="3"/>
      <c r="F132" s="3"/>
      <c r="H132" s="3"/>
    </row>
    <row r="133" spans="5:8" x14ac:dyDescent="0.3">
      <c r="E133" s="3"/>
      <c r="F133" s="3"/>
      <c r="H133" s="3"/>
    </row>
    <row r="134" spans="5:8" x14ac:dyDescent="0.3">
      <c r="E134" s="3"/>
      <c r="F134" s="3"/>
      <c r="H134" s="3"/>
    </row>
    <row r="135" spans="5:8" x14ac:dyDescent="0.3">
      <c r="E135" s="3"/>
      <c r="F135" s="3"/>
      <c r="H135" s="3"/>
    </row>
    <row r="136" spans="5:8" x14ac:dyDescent="0.3">
      <c r="E136" s="3"/>
      <c r="F136" s="3"/>
      <c r="H136" s="3"/>
    </row>
    <row r="137" spans="5:8" x14ac:dyDescent="0.3">
      <c r="E137" s="3"/>
      <c r="F137" s="3"/>
      <c r="H137" s="3"/>
    </row>
    <row r="138" spans="5:8" x14ac:dyDescent="0.3">
      <c r="E138" s="3"/>
      <c r="F138" s="3"/>
      <c r="H138" s="3"/>
    </row>
    <row r="139" spans="5:8" x14ac:dyDescent="0.3">
      <c r="E139" s="3"/>
      <c r="F139" s="3"/>
      <c r="H139" s="3"/>
    </row>
    <row r="140" spans="5:8" x14ac:dyDescent="0.3">
      <c r="E140" s="3"/>
      <c r="F140" s="3"/>
      <c r="H140" s="3"/>
    </row>
    <row r="141" spans="5:8" x14ac:dyDescent="0.3">
      <c r="E141" s="3"/>
      <c r="F141" s="3"/>
      <c r="H141" s="3"/>
    </row>
    <row r="142" spans="5:8" x14ac:dyDescent="0.3">
      <c r="E142" s="3"/>
      <c r="F142" s="3"/>
      <c r="H142" s="3"/>
    </row>
    <row r="143" spans="5:8" x14ac:dyDescent="0.3">
      <c r="E143" s="3"/>
      <c r="F143" s="3"/>
      <c r="H143" s="3"/>
    </row>
    <row r="144" spans="5:8" x14ac:dyDescent="0.3">
      <c r="E144" s="3"/>
      <c r="F144" s="3"/>
      <c r="H144" s="3"/>
    </row>
    <row r="145" spans="2:8" x14ac:dyDescent="0.3">
      <c r="E145" s="3"/>
      <c r="F145" s="3"/>
      <c r="H145" s="3"/>
    </row>
    <row r="146" spans="2:8" x14ac:dyDescent="0.3">
      <c r="E146" s="3"/>
      <c r="F146" s="3"/>
      <c r="H146" s="3"/>
    </row>
    <row r="147" spans="2:8" x14ac:dyDescent="0.3">
      <c r="E147" s="3"/>
      <c r="F147" s="3"/>
      <c r="H147" s="3"/>
    </row>
    <row r="148" spans="2:8" x14ac:dyDescent="0.3">
      <c r="E148" s="3"/>
      <c r="F148" s="3"/>
      <c r="H148" s="3"/>
    </row>
    <row r="149" spans="2:8" x14ac:dyDescent="0.3">
      <c r="B149" s="4"/>
      <c r="E149" s="3"/>
      <c r="F149" s="3"/>
      <c r="H149" s="3"/>
    </row>
    <row r="150" spans="2:8" x14ac:dyDescent="0.3">
      <c r="E150" s="3"/>
      <c r="F150" s="3"/>
      <c r="H150" s="3"/>
    </row>
    <row r="151" spans="2:8" x14ac:dyDescent="0.3">
      <c r="E151" s="3"/>
      <c r="F151" s="3"/>
      <c r="H151" s="3"/>
    </row>
    <row r="152" spans="2:8" x14ac:dyDescent="0.3">
      <c r="E152" s="3"/>
      <c r="F152" s="3"/>
      <c r="H152" s="3"/>
    </row>
    <row r="153" spans="2:8" x14ac:dyDescent="0.3">
      <c r="E153" s="3"/>
      <c r="F153" s="3"/>
      <c r="H153" s="3"/>
    </row>
    <row r="154" spans="2:8" x14ac:dyDescent="0.3">
      <c r="E154" s="3"/>
      <c r="F154" s="3"/>
      <c r="H154" s="3"/>
    </row>
    <row r="155" spans="2:8" x14ac:dyDescent="0.3">
      <c r="E155" s="3"/>
      <c r="F155" s="3"/>
      <c r="H155" s="3"/>
    </row>
    <row r="156" spans="2:8" x14ac:dyDescent="0.3">
      <c r="E156" s="3"/>
      <c r="F156" s="3"/>
      <c r="H156" s="3"/>
    </row>
    <row r="157" spans="2:8" x14ac:dyDescent="0.3">
      <c r="E157" s="3"/>
      <c r="F157" s="3"/>
      <c r="H157" s="3"/>
    </row>
    <row r="158" spans="2:8" x14ac:dyDescent="0.3">
      <c r="E158" s="3"/>
      <c r="F158" s="3"/>
      <c r="H158" s="3"/>
    </row>
    <row r="159" spans="2:8" x14ac:dyDescent="0.3">
      <c r="E159" s="3"/>
      <c r="F159" s="3"/>
      <c r="H159" s="3"/>
    </row>
    <row r="160" spans="2:8" x14ac:dyDescent="0.3">
      <c r="E160" s="3"/>
      <c r="F160" s="3"/>
      <c r="H160" s="3"/>
    </row>
    <row r="161" spans="5:8" x14ac:dyDescent="0.3">
      <c r="E161" s="3"/>
      <c r="F161" s="3"/>
      <c r="H161" s="3"/>
    </row>
    <row r="162" spans="5:8" x14ac:dyDescent="0.3">
      <c r="E162" s="3"/>
      <c r="F162" s="3"/>
      <c r="H162" s="3"/>
    </row>
    <row r="163" spans="5:8" x14ac:dyDescent="0.3">
      <c r="E163" s="3"/>
      <c r="F163" s="3"/>
      <c r="H163" s="3"/>
    </row>
    <row r="164" spans="5:8" x14ac:dyDescent="0.3">
      <c r="E164" s="3"/>
      <c r="F164" s="3"/>
      <c r="H164" s="3"/>
    </row>
    <row r="165" spans="5:8" x14ac:dyDescent="0.3">
      <c r="E165" s="3"/>
      <c r="F165" s="3"/>
      <c r="H165" s="3"/>
    </row>
    <row r="166" spans="5:8" x14ac:dyDescent="0.3">
      <c r="E166" s="3"/>
      <c r="F166" s="3"/>
      <c r="H166" s="3"/>
    </row>
    <row r="167" spans="5:8" x14ac:dyDescent="0.3">
      <c r="E167" s="3"/>
      <c r="F167" s="3"/>
      <c r="H167" s="3"/>
    </row>
    <row r="168" spans="5:8" x14ac:dyDescent="0.3">
      <c r="E168" s="3"/>
      <c r="F168" s="3"/>
      <c r="H168" s="3"/>
    </row>
    <row r="169" spans="5:8" x14ac:dyDescent="0.3">
      <c r="E169" s="3"/>
      <c r="F169" s="3"/>
      <c r="H169" s="3"/>
    </row>
    <row r="170" spans="5:8" x14ac:dyDescent="0.3">
      <c r="E170" s="3"/>
      <c r="F170" s="3"/>
      <c r="H170" s="3"/>
    </row>
    <row r="171" spans="5:8" x14ac:dyDescent="0.3">
      <c r="E171" s="3"/>
      <c r="F171" s="3"/>
      <c r="H171" s="3"/>
    </row>
    <row r="172" spans="5:8" x14ac:dyDescent="0.3">
      <c r="E172" s="3"/>
      <c r="F172" s="3"/>
      <c r="H172" s="3"/>
    </row>
    <row r="173" spans="5:8" x14ac:dyDescent="0.3">
      <c r="E173" s="3"/>
      <c r="F173" s="3"/>
      <c r="H173" s="3"/>
    </row>
    <row r="174" spans="5:8" x14ac:dyDescent="0.3">
      <c r="E174" s="3"/>
      <c r="F174" s="3"/>
      <c r="H174" s="3"/>
    </row>
    <row r="175" spans="5:8" x14ac:dyDescent="0.3">
      <c r="E175" s="3"/>
      <c r="F175" s="3"/>
      <c r="H175" s="3"/>
    </row>
    <row r="176" spans="5:8" x14ac:dyDescent="0.3">
      <c r="E176" s="3"/>
      <c r="F176" s="3"/>
      <c r="H176" s="3"/>
    </row>
    <row r="177" spans="5:8" x14ac:dyDescent="0.3">
      <c r="E177" s="3"/>
      <c r="F177" s="3"/>
      <c r="H177" s="3"/>
    </row>
    <row r="178" spans="5:8" x14ac:dyDescent="0.3">
      <c r="E178" s="3"/>
      <c r="F178" s="3"/>
      <c r="H178" s="3"/>
    </row>
    <row r="179" spans="5:8" x14ac:dyDescent="0.3">
      <c r="E179" s="3"/>
      <c r="F179" s="3"/>
      <c r="H179" s="3"/>
    </row>
    <row r="180" spans="5:8" x14ac:dyDescent="0.3">
      <c r="E180" s="3"/>
      <c r="F180" s="3"/>
      <c r="H180" s="3"/>
    </row>
    <row r="181" spans="5:8" x14ac:dyDescent="0.3">
      <c r="E181" s="3"/>
      <c r="F181" s="3"/>
      <c r="H181" s="3"/>
    </row>
    <row r="182" spans="5:8" x14ac:dyDescent="0.3">
      <c r="E182" s="3"/>
      <c r="F182" s="3"/>
      <c r="H182" s="3"/>
    </row>
    <row r="183" spans="5:8" x14ac:dyDescent="0.3">
      <c r="E183" s="3"/>
      <c r="F183" s="3"/>
      <c r="H183" s="3"/>
    </row>
    <row r="184" spans="5:8" x14ac:dyDescent="0.3">
      <c r="E184" s="3"/>
      <c r="F184" s="3"/>
      <c r="H184" s="3"/>
    </row>
    <row r="185" spans="5:8" x14ac:dyDescent="0.3">
      <c r="E185" s="3"/>
      <c r="F185" s="3"/>
      <c r="H185" s="3"/>
    </row>
    <row r="186" spans="5:8" x14ac:dyDescent="0.3">
      <c r="E186" s="3"/>
      <c r="F186" s="3"/>
      <c r="H186" s="3"/>
    </row>
    <row r="187" spans="5:8" x14ac:dyDescent="0.3">
      <c r="E187" s="3"/>
      <c r="F187" s="3"/>
      <c r="H187" s="3"/>
    </row>
    <row r="188" spans="5:8" x14ac:dyDescent="0.3">
      <c r="E188" s="3"/>
      <c r="F188" s="3"/>
      <c r="H188" s="3"/>
    </row>
    <row r="189" spans="5:8" x14ac:dyDescent="0.3">
      <c r="E189" s="3"/>
      <c r="F189" s="3"/>
      <c r="H189" s="3"/>
    </row>
    <row r="190" spans="5:8" x14ac:dyDescent="0.3">
      <c r="E190" s="3"/>
      <c r="F190" s="3"/>
      <c r="H190" s="3"/>
    </row>
    <row r="191" spans="5:8" x14ac:dyDescent="0.3">
      <c r="E191" s="3"/>
      <c r="F191" s="3"/>
      <c r="H191" s="3"/>
    </row>
    <row r="192" spans="5:8" x14ac:dyDescent="0.3">
      <c r="E192" s="3"/>
      <c r="F192" s="3"/>
      <c r="H192" s="3"/>
    </row>
    <row r="193" spans="5:8" x14ac:dyDescent="0.3">
      <c r="E193" s="3"/>
      <c r="F193" s="3"/>
      <c r="H193" s="3"/>
    </row>
    <row r="194" spans="5:8" x14ac:dyDescent="0.3">
      <c r="E194" s="3"/>
      <c r="F194" s="3"/>
      <c r="H194" s="3"/>
    </row>
    <row r="195" spans="5:8" x14ac:dyDescent="0.3">
      <c r="E195" s="3"/>
      <c r="F195" s="3"/>
      <c r="H195" s="3"/>
    </row>
    <row r="196" spans="5:8" x14ac:dyDescent="0.3">
      <c r="E196" s="3"/>
      <c r="F196" s="3"/>
      <c r="H196" s="3"/>
    </row>
    <row r="197" spans="5:8" x14ac:dyDescent="0.3">
      <c r="E197" s="3"/>
      <c r="F197" s="3"/>
      <c r="H197" s="3"/>
    </row>
    <row r="198" spans="5:8" x14ac:dyDescent="0.3">
      <c r="E198" s="3"/>
      <c r="F198" s="3"/>
      <c r="H198" s="3"/>
    </row>
    <row r="199" spans="5:8" x14ac:dyDescent="0.3">
      <c r="E199" s="3"/>
      <c r="F199" s="3"/>
      <c r="H199" s="3"/>
    </row>
    <row r="200" spans="5:8" x14ac:dyDescent="0.3">
      <c r="E200" s="3"/>
      <c r="F200" s="3"/>
      <c r="H200" s="3"/>
    </row>
    <row r="201" spans="5:8" x14ac:dyDescent="0.3">
      <c r="E201" s="3"/>
      <c r="F201" s="3"/>
      <c r="H201" s="3"/>
    </row>
    <row r="202" spans="5:8" x14ac:dyDescent="0.3">
      <c r="E202" s="3"/>
      <c r="F202" s="3"/>
      <c r="H202" s="3"/>
    </row>
    <row r="203" spans="5:8" x14ac:dyDescent="0.3">
      <c r="E203" s="3"/>
      <c r="F203" s="3"/>
      <c r="H203" s="3"/>
    </row>
    <row r="204" spans="5:8" x14ac:dyDescent="0.3">
      <c r="E204" s="3"/>
      <c r="F204" s="3"/>
      <c r="H204" s="3"/>
    </row>
    <row r="205" spans="5:8" x14ac:dyDescent="0.3">
      <c r="E205" s="3"/>
      <c r="F205" s="3"/>
      <c r="H205" s="3"/>
    </row>
    <row r="206" spans="5:8" x14ac:dyDescent="0.3">
      <c r="E206" s="3"/>
      <c r="F206" s="3"/>
      <c r="H206" s="3"/>
    </row>
    <row r="207" spans="5:8" x14ac:dyDescent="0.3">
      <c r="E207" s="3"/>
      <c r="F207" s="3"/>
      <c r="H207" s="3"/>
    </row>
    <row r="208" spans="5:8" x14ac:dyDescent="0.3">
      <c r="E208" s="3"/>
      <c r="F208" s="3"/>
      <c r="H208" s="3"/>
    </row>
    <row r="209" spans="5:8" x14ac:dyDescent="0.3">
      <c r="E209" s="3"/>
      <c r="F209" s="3"/>
      <c r="H209" s="3"/>
    </row>
    <row r="210" spans="5:8" x14ac:dyDescent="0.3">
      <c r="E210" s="3"/>
      <c r="F210" s="3"/>
      <c r="H210" s="3"/>
    </row>
    <row r="211" spans="5:8" x14ac:dyDescent="0.3">
      <c r="E211" s="3"/>
      <c r="F211" s="3"/>
      <c r="H211" s="3"/>
    </row>
    <row r="212" spans="5:8" x14ac:dyDescent="0.3">
      <c r="E212" s="3"/>
      <c r="F212" s="3"/>
      <c r="H212" s="3"/>
    </row>
    <row r="213" spans="5:8" x14ac:dyDescent="0.3">
      <c r="E213" s="3"/>
      <c r="F213" s="3"/>
      <c r="H213" s="3"/>
    </row>
    <row r="214" spans="5:8" x14ac:dyDescent="0.3">
      <c r="E214" s="3"/>
      <c r="F214" s="3"/>
      <c r="H214" s="3"/>
    </row>
    <row r="215" spans="5:8" x14ac:dyDescent="0.3">
      <c r="E215" s="3"/>
      <c r="F215" s="3"/>
      <c r="H215" s="3"/>
    </row>
    <row r="216" spans="5:8" x14ac:dyDescent="0.3">
      <c r="E216" s="3"/>
      <c r="F216" s="3"/>
      <c r="H216" s="3"/>
    </row>
    <row r="217" spans="5:8" x14ac:dyDescent="0.3">
      <c r="E217" s="3"/>
      <c r="F217" s="3"/>
      <c r="H217" s="3"/>
    </row>
    <row r="218" spans="5:8" x14ac:dyDescent="0.3">
      <c r="E218" s="3"/>
      <c r="F218" s="3"/>
      <c r="H218" s="3"/>
    </row>
    <row r="219" spans="5:8" x14ac:dyDescent="0.3">
      <c r="E219" s="3"/>
      <c r="F219" s="3"/>
      <c r="H219" s="3"/>
    </row>
    <row r="220" spans="5:8" x14ac:dyDescent="0.3">
      <c r="E220" s="3"/>
      <c r="F220" s="3"/>
      <c r="H220" s="3"/>
    </row>
    <row r="221" spans="5:8" x14ac:dyDescent="0.3">
      <c r="E221" s="3"/>
      <c r="F221" s="3"/>
      <c r="H221" s="3"/>
    </row>
    <row r="222" spans="5:8" x14ac:dyDescent="0.3">
      <c r="E222" s="3"/>
      <c r="F222" s="3"/>
      <c r="H222" s="3"/>
    </row>
    <row r="223" spans="5:8" x14ac:dyDescent="0.3">
      <c r="E223" s="3"/>
      <c r="F223" s="3"/>
      <c r="H223" s="3"/>
    </row>
    <row r="224" spans="5:8" x14ac:dyDescent="0.3">
      <c r="E224" s="3"/>
      <c r="F224" s="3"/>
      <c r="H224" s="3"/>
    </row>
    <row r="225" spans="5:8" x14ac:dyDescent="0.3">
      <c r="E225" s="3"/>
      <c r="F225" s="3"/>
      <c r="H225" s="3"/>
    </row>
    <row r="226" spans="5:8" x14ac:dyDescent="0.3">
      <c r="E226" s="3"/>
      <c r="F226" s="3"/>
      <c r="H226" s="3"/>
    </row>
    <row r="227" spans="5:8" x14ac:dyDescent="0.3">
      <c r="E227" s="3"/>
      <c r="F227" s="3"/>
      <c r="H227" s="3"/>
    </row>
    <row r="228" spans="5:8" x14ac:dyDescent="0.3">
      <c r="E228" s="3"/>
      <c r="F228" s="3"/>
      <c r="H228" s="3"/>
    </row>
    <row r="229" spans="5:8" x14ac:dyDescent="0.3">
      <c r="E229" s="3"/>
      <c r="F229" s="3"/>
      <c r="H229" s="3"/>
    </row>
    <row r="230" spans="5:8" x14ac:dyDescent="0.3">
      <c r="E230" s="3"/>
      <c r="F230" s="3"/>
      <c r="H230" s="3"/>
    </row>
    <row r="231" spans="5:8" x14ac:dyDescent="0.3">
      <c r="E231" s="3"/>
      <c r="F231" s="3"/>
      <c r="H231" s="3"/>
    </row>
    <row r="232" spans="5:8" x14ac:dyDescent="0.3">
      <c r="E232" s="3"/>
      <c r="F232" s="3"/>
      <c r="H232" s="3"/>
    </row>
    <row r="233" spans="5:8" x14ac:dyDescent="0.3">
      <c r="E233" s="3"/>
      <c r="F233" s="3"/>
      <c r="H233" s="3"/>
    </row>
    <row r="234" spans="5:8" x14ac:dyDescent="0.3">
      <c r="E234" s="3"/>
      <c r="F234" s="3"/>
      <c r="H234" s="3"/>
    </row>
    <row r="235" spans="5:8" x14ac:dyDescent="0.3">
      <c r="E235" s="3"/>
      <c r="F235" s="3"/>
      <c r="H235" s="3"/>
    </row>
    <row r="236" spans="5:8" x14ac:dyDescent="0.3">
      <c r="E236" s="3"/>
      <c r="F236" s="3"/>
      <c r="H236" s="3"/>
    </row>
    <row r="237" spans="5:8" x14ac:dyDescent="0.3">
      <c r="E237" s="3"/>
      <c r="F237" s="3"/>
      <c r="H237" s="3"/>
    </row>
    <row r="238" spans="5:8" x14ac:dyDescent="0.3">
      <c r="E238" s="3"/>
      <c r="F238" s="3"/>
      <c r="H238" s="3"/>
    </row>
    <row r="239" spans="5:8" x14ac:dyDescent="0.3">
      <c r="E239" s="3"/>
      <c r="F239" s="3"/>
      <c r="H239" s="3"/>
    </row>
    <row r="240" spans="5:8" x14ac:dyDescent="0.3">
      <c r="E240" s="3"/>
      <c r="F240" s="3"/>
      <c r="H240" s="3"/>
    </row>
    <row r="241" spans="5:8" x14ac:dyDescent="0.3">
      <c r="E241" s="3"/>
      <c r="F241" s="3"/>
      <c r="H241" s="3"/>
    </row>
    <row r="242" spans="5:8" x14ac:dyDescent="0.3">
      <c r="E242" s="3"/>
      <c r="F242" s="3"/>
      <c r="H242" s="3"/>
    </row>
    <row r="243" spans="5:8" x14ac:dyDescent="0.3">
      <c r="E243" s="3"/>
      <c r="F243" s="3"/>
      <c r="H243" s="3"/>
    </row>
    <row r="244" spans="5:8" x14ac:dyDescent="0.3">
      <c r="E244" s="3"/>
      <c r="F244" s="3"/>
      <c r="H244" s="3"/>
    </row>
    <row r="245" spans="5:8" x14ac:dyDescent="0.3">
      <c r="E245" s="3"/>
      <c r="F245" s="3"/>
      <c r="H245" s="3"/>
    </row>
    <row r="246" spans="5:8" x14ac:dyDescent="0.3">
      <c r="E246" s="3"/>
      <c r="F246" s="3"/>
      <c r="H246" s="3"/>
    </row>
    <row r="247" spans="5:8" x14ac:dyDescent="0.3">
      <c r="E247" s="3"/>
      <c r="F247" s="3"/>
      <c r="H247" s="3"/>
    </row>
    <row r="248" spans="5:8" x14ac:dyDescent="0.3">
      <c r="E248" s="3"/>
      <c r="F248" s="3"/>
      <c r="H248" s="3"/>
    </row>
    <row r="249" spans="5:8" x14ac:dyDescent="0.3">
      <c r="E249" s="3"/>
      <c r="F249" s="3"/>
      <c r="H249" s="3"/>
    </row>
    <row r="250" spans="5:8" x14ac:dyDescent="0.3">
      <c r="E250" s="3"/>
      <c r="F250" s="3"/>
      <c r="H250" s="3"/>
    </row>
    <row r="251" spans="5:8" x14ac:dyDescent="0.3">
      <c r="E251" s="3"/>
      <c r="F251" s="3"/>
      <c r="H251" s="3"/>
    </row>
    <row r="252" spans="5:8" x14ac:dyDescent="0.3">
      <c r="E252" s="3"/>
      <c r="F252" s="3"/>
      <c r="H252" s="3"/>
    </row>
    <row r="253" spans="5:8" x14ac:dyDescent="0.3">
      <c r="E253" s="3"/>
      <c r="F253" s="3"/>
      <c r="H253" s="3"/>
    </row>
    <row r="254" spans="5:8" x14ac:dyDescent="0.3">
      <c r="E254" s="3"/>
      <c r="F254" s="3"/>
      <c r="H254" s="3"/>
    </row>
    <row r="255" spans="5:8" x14ac:dyDescent="0.3">
      <c r="E255" s="3"/>
      <c r="F255" s="3"/>
      <c r="H255" s="3"/>
    </row>
    <row r="256" spans="5:8" x14ac:dyDescent="0.3">
      <c r="E256" s="3"/>
      <c r="F256" s="3"/>
      <c r="H256" s="3"/>
    </row>
    <row r="257" spans="2:8" x14ac:dyDescent="0.3">
      <c r="E257" s="3"/>
      <c r="F257" s="3"/>
      <c r="H257" s="3"/>
    </row>
    <row r="258" spans="2:8" x14ac:dyDescent="0.3">
      <c r="E258" s="3"/>
      <c r="F258" s="3"/>
      <c r="H258" s="3"/>
    </row>
    <row r="259" spans="2:8" x14ac:dyDescent="0.3">
      <c r="E259" s="3"/>
      <c r="F259" s="3"/>
      <c r="H259" s="3"/>
    </row>
    <row r="260" spans="2:8" x14ac:dyDescent="0.3">
      <c r="E260" s="3"/>
      <c r="F260" s="3"/>
      <c r="H260" s="3"/>
    </row>
    <row r="261" spans="2:8" x14ac:dyDescent="0.3">
      <c r="E261" s="3"/>
      <c r="F261" s="3"/>
      <c r="H261" s="3"/>
    </row>
    <row r="262" spans="2:8" x14ac:dyDescent="0.3">
      <c r="E262" s="3"/>
      <c r="F262" s="3"/>
      <c r="H262" s="3"/>
    </row>
    <row r="263" spans="2:8" x14ac:dyDescent="0.3">
      <c r="E263" s="3"/>
      <c r="F263" s="3"/>
      <c r="H263" s="3"/>
    </row>
    <row r="264" spans="2:8" x14ac:dyDescent="0.3">
      <c r="E264" s="3"/>
      <c r="F264" s="3"/>
      <c r="H264" s="3"/>
    </row>
    <row r="265" spans="2:8" x14ac:dyDescent="0.3">
      <c r="E265" s="3"/>
      <c r="F265" s="3"/>
      <c r="H265" s="3"/>
    </row>
    <row r="266" spans="2:8" x14ac:dyDescent="0.3">
      <c r="E266" s="3"/>
      <c r="F266" s="3"/>
      <c r="H266" s="3"/>
    </row>
    <row r="267" spans="2:8" x14ac:dyDescent="0.3">
      <c r="E267" s="3"/>
      <c r="F267" s="3"/>
      <c r="H267" s="3"/>
    </row>
    <row r="268" spans="2:8" x14ac:dyDescent="0.3">
      <c r="E268" s="3"/>
      <c r="F268" s="3"/>
      <c r="H268" s="3"/>
    </row>
    <row r="269" spans="2:8" x14ac:dyDescent="0.3">
      <c r="E269" s="3"/>
      <c r="F269" s="3"/>
      <c r="H269" s="3"/>
    </row>
    <row r="270" spans="2:8" x14ac:dyDescent="0.3">
      <c r="B270" s="2"/>
      <c r="E270" s="3"/>
      <c r="F270" s="3"/>
      <c r="H270" s="3"/>
    </row>
    <row r="271" spans="2:8" x14ac:dyDescent="0.3">
      <c r="E271" s="3"/>
      <c r="F271" s="3"/>
      <c r="H271" s="3"/>
    </row>
    <row r="272" spans="2:8" x14ac:dyDescent="0.3">
      <c r="E272" s="3"/>
      <c r="F272" s="3"/>
      <c r="H272" s="3"/>
    </row>
    <row r="273" spans="5:8" x14ac:dyDescent="0.3">
      <c r="E273" s="3"/>
      <c r="F273" s="3"/>
      <c r="H273" s="3"/>
    </row>
    <row r="274" spans="5:8" x14ac:dyDescent="0.3">
      <c r="E274" s="3"/>
      <c r="F274" s="3"/>
      <c r="H274" s="3"/>
    </row>
    <row r="275" spans="5:8" x14ac:dyDescent="0.3">
      <c r="E275" s="3"/>
      <c r="F275" s="3"/>
      <c r="H275" s="3"/>
    </row>
    <row r="276" spans="5:8" x14ac:dyDescent="0.3">
      <c r="E276" s="3"/>
      <c r="F276" s="3"/>
      <c r="H276" s="3"/>
    </row>
    <row r="277" spans="5:8" x14ac:dyDescent="0.3">
      <c r="E277" s="3"/>
      <c r="F277" s="3"/>
      <c r="H277" s="3"/>
    </row>
    <row r="278" spans="5:8" x14ac:dyDescent="0.3">
      <c r="E278" s="3"/>
      <c r="F278" s="3"/>
      <c r="H278" s="3"/>
    </row>
    <row r="279" spans="5:8" x14ac:dyDescent="0.3">
      <c r="E279" s="3"/>
      <c r="F279" s="3"/>
      <c r="H279" s="3"/>
    </row>
    <row r="280" spans="5:8" x14ac:dyDescent="0.3">
      <c r="E280" s="3"/>
      <c r="F280" s="3"/>
      <c r="H280" s="3"/>
    </row>
    <row r="281" spans="5:8" x14ac:dyDescent="0.3">
      <c r="E281" s="3"/>
      <c r="F281" s="3"/>
      <c r="H281" s="3"/>
    </row>
    <row r="282" spans="5:8" x14ac:dyDescent="0.3">
      <c r="E282" s="3"/>
      <c r="F282" s="3"/>
      <c r="H282" s="3"/>
    </row>
    <row r="283" spans="5:8" x14ac:dyDescent="0.3">
      <c r="E283" s="3"/>
      <c r="F283" s="3"/>
      <c r="H283" s="3"/>
    </row>
    <row r="284" spans="5:8" x14ac:dyDescent="0.3">
      <c r="E284" s="3"/>
      <c r="F284" s="3"/>
      <c r="H284" s="3"/>
    </row>
    <row r="285" spans="5:8" x14ac:dyDescent="0.3">
      <c r="E285" s="3"/>
      <c r="F285" s="3"/>
      <c r="H285" s="3"/>
    </row>
    <row r="286" spans="5:8" x14ac:dyDescent="0.3">
      <c r="E286" s="3"/>
      <c r="F286" s="3"/>
      <c r="H286" s="3"/>
    </row>
    <row r="287" spans="5:8" x14ac:dyDescent="0.3">
      <c r="E287" s="3"/>
      <c r="F287" s="3"/>
      <c r="H287" s="3"/>
    </row>
    <row r="288" spans="5:8" x14ac:dyDescent="0.3">
      <c r="E288" s="3"/>
      <c r="F288" s="3"/>
      <c r="H288" s="3"/>
    </row>
    <row r="289" spans="5:8" x14ac:dyDescent="0.3">
      <c r="E289" s="3"/>
      <c r="F289" s="3"/>
      <c r="H289" s="3"/>
    </row>
    <row r="290" spans="5:8" x14ac:dyDescent="0.3">
      <c r="E290" s="3"/>
      <c r="F290" s="3"/>
      <c r="H290" s="3"/>
    </row>
    <row r="291" spans="5:8" x14ac:dyDescent="0.3">
      <c r="E291" s="3"/>
      <c r="F291" s="3"/>
      <c r="H291" s="3"/>
    </row>
    <row r="292" spans="5:8" x14ac:dyDescent="0.3">
      <c r="E292" s="3"/>
      <c r="F292" s="3"/>
      <c r="H292" s="3"/>
    </row>
    <row r="293" spans="5:8" x14ac:dyDescent="0.3">
      <c r="E293" s="3"/>
      <c r="F293" s="3"/>
      <c r="H293" s="3"/>
    </row>
    <row r="294" spans="5:8" x14ac:dyDescent="0.3">
      <c r="E294" s="3"/>
      <c r="F294" s="3"/>
      <c r="H294" s="3"/>
    </row>
    <row r="295" spans="5:8" x14ac:dyDescent="0.3">
      <c r="E295" s="3"/>
      <c r="F295" s="3"/>
      <c r="H295" s="3"/>
    </row>
    <row r="296" spans="5:8" x14ac:dyDescent="0.3">
      <c r="E296" s="3"/>
      <c r="F296" s="3"/>
      <c r="H296" s="3"/>
    </row>
    <row r="297" spans="5:8" x14ac:dyDescent="0.3">
      <c r="E297" s="3"/>
      <c r="F297" s="3"/>
      <c r="H297" s="3"/>
    </row>
    <row r="298" spans="5:8" x14ac:dyDescent="0.3">
      <c r="E298" s="3"/>
      <c r="F298" s="3"/>
      <c r="H298" s="3"/>
    </row>
    <row r="299" spans="5:8" x14ac:dyDescent="0.3">
      <c r="E299" s="3"/>
      <c r="F299" s="3"/>
      <c r="H299" s="3"/>
    </row>
    <row r="300" spans="5:8" x14ac:dyDescent="0.3">
      <c r="E300" s="3"/>
      <c r="F300" s="3"/>
      <c r="H300" s="3"/>
    </row>
    <row r="301" spans="5:8" x14ac:dyDescent="0.3">
      <c r="E301" s="3"/>
      <c r="F301" s="3"/>
      <c r="H301" s="3"/>
    </row>
    <row r="302" spans="5:8" x14ac:dyDescent="0.3">
      <c r="E302" s="3"/>
      <c r="F302" s="3"/>
      <c r="H302" s="3"/>
    </row>
    <row r="303" spans="5:8" x14ac:dyDescent="0.3">
      <c r="E303" s="3"/>
      <c r="F303" s="3"/>
      <c r="H303" s="3"/>
    </row>
    <row r="304" spans="5:8" x14ac:dyDescent="0.3">
      <c r="E304" s="3"/>
      <c r="F304" s="3"/>
      <c r="H304" s="3"/>
    </row>
    <row r="305" spans="5:8" x14ac:dyDescent="0.3">
      <c r="E305" s="3"/>
      <c r="F305" s="3"/>
      <c r="H305" s="3"/>
    </row>
    <row r="306" spans="5:8" x14ac:dyDescent="0.3">
      <c r="E306" s="3"/>
      <c r="F306" s="3"/>
      <c r="H306" s="3"/>
    </row>
    <row r="307" spans="5:8" x14ac:dyDescent="0.3">
      <c r="E307" s="3"/>
      <c r="F307" s="3"/>
      <c r="H307" s="3"/>
    </row>
    <row r="308" spans="5:8" x14ac:dyDescent="0.3">
      <c r="E308" s="3"/>
      <c r="F308" s="3"/>
      <c r="H308" s="3"/>
    </row>
    <row r="309" spans="5:8" x14ac:dyDescent="0.3">
      <c r="E309" s="3"/>
      <c r="F309" s="3"/>
      <c r="H309" s="3"/>
    </row>
    <row r="310" spans="5:8" x14ac:dyDescent="0.3">
      <c r="E310" s="3"/>
      <c r="F310" s="3"/>
      <c r="H310" s="3"/>
    </row>
    <row r="311" spans="5:8" x14ac:dyDescent="0.3">
      <c r="E311" s="3"/>
      <c r="F311" s="3"/>
      <c r="H311" s="3"/>
    </row>
    <row r="312" spans="5:8" x14ac:dyDescent="0.3">
      <c r="E312" s="3"/>
      <c r="F312" s="3"/>
      <c r="H312" s="3"/>
    </row>
    <row r="313" spans="5:8" x14ac:dyDescent="0.3">
      <c r="E313" s="3"/>
      <c r="F313" s="3"/>
      <c r="H313" s="3"/>
    </row>
    <row r="314" spans="5:8" x14ac:dyDescent="0.3">
      <c r="E314" s="3"/>
      <c r="F314" s="3"/>
      <c r="H314" s="3"/>
    </row>
    <row r="315" spans="5:8" x14ac:dyDescent="0.3">
      <c r="E315" s="3"/>
      <c r="F315" s="3"/>
      <c r="H315" s="3"/>
    </row>
    <row r="316" spans="5:8" x14ac:dyDescent="0.3">
      <c r="E316" s="3"/>
      <c r="F316" s="3"/>
      <c r="H316" s="3"/>
    </row>
    <row r="317" spans="5:8" x14ac:dyDescent="0.3">
      <c r="E317" s="3"/>
      <c r="F317" s="3"/>
      <c r="H317" s="3"/>
    </row>
    <row r="318" spans="5:8" x14ac:dyDescent="0.3">
      <c r="E318" s="3"/>
      <c r="F318" s="3"/>
      <c r="H318" s="3"/>
    </row>
    <row r="319" spans="5:8" x14ac:dyDescent="0.3">
      <c r="E319" s="3"/>
      <c r="F319" s="3"/>
      <c r="H319" s="3"/>
    </row>
    <row r="320" spans="5:8" x14ac:dyDescent="0.3">
      <c r="E320" s="3"/>
      <c r="F320" s="3"/>
      <c r="H320" s="3"/>
    </row>
    <row r="321" spans="5:8" x14ac:dyDescent="0.3">
      <c r="E321" s="3"/>
      <c r="F321" s="3"/>
      <c r="H321" s="3"/>
    </row>
    <row r="322" spans="5:8" x14ac:dyDescent="0.3">
      <c r="E322" s="3"/>
      <c r="F322" s="3"/>
      <c r="H322" s="3"/>
    </row>
    <row r="323" spans="5:8" x14ac:dyDescent="0.3">
      <c r="E323" s="3"/>
      <c r="F323" s="3"/>
      <c r="H323" s="3"/>
    </row>
    <row r="324" spans="5:8" x14ac:dyDescent="0.3">
      <c r="E324" s="3"/>
      <c r="F324" s="3"/>
      <c r="H324" s="3"/>
    </row>
    <row r="325" spans="5:8" x14ac:dyDescent="0.3">
      <c r="E325" s="3"/>
      <c r="F325" s="3"/>
      <c r="H325" s="3"/>
    </row>
    <row r="326" spans="5:8" x14ac:dyDescent="0.3">
      <c r="E326" s="3"/>
      <c r="F326" s="3"/>
      <c r="H326" s="3"/>
    </row>
    <row r="327" spans="5:8" x14ac:dyDescent="0.3">
      <c r="E327" s="3"/>
      <c r="F327" s="3"/>
      <c r="H327" s="3"/>
    </row>
    <row r="328" spans="5:8" x14ac:dyDescent="0.3">
      <c r="E328" s="3"/>
      <c r="F328" s="3"/>
      <c r="H328" s="3"/>
    </row>
    <row r="329" spans="5:8" x14ac:dyDescent="0.3">
      <c r="E329" s="3"/>
      <c r="F329" s="3"/>
      <c r="H329" s="3"/>
    </row>
    <row r="330" spans="5:8" x14ac:dyDescent="0.3">
      <c r="E330" s="3"/>
      <c r="F330" s="3"/>
      <c r="H330" s="3"/>
    </row>
    <row r="331" spans="5:8" x14ac:dyDescent="0.3">
      <c r="E331" s="3"/>
      <c r="F331" s="3"/>
      <c r="H331" s="3"/>
    </row>
    <row r="332" spans="5:8" x14ac:dyDescent="0.3">
      <c r="E332" s="3"/>
      <c r="F332" s="3"/>
      <c r="H332" s="3"/>
    </row>
    <row r="333" spans="5:8" x14ac:dyDescent="0.3">
      <c r="E333" s="3"/>
      <c r="F333" s="3"/>
      <c r="H333" s="3"/>
    </row>
    <row r="334" spans="5:8" x14ac:dyDescent="0.3">
      <c r="E334" s="3"/>
      <c r="F334" s="3"/>
      <c r="H334" s="3"/>
    </row>
    <row r="335" spans="5:8" x14ac:dyDescent="0.3">
      <c r="E335" s="3"/>
      <c r="F335" s="3"/>
      <c r="H335" s="3"/>
    </row>
    <row r="336" spans="5:8" x14ac:dyDescent="0.3">
      <c r="E336" s="3"/>
      <c r="F336" s="3"/>
      <c r="H336" s="3"/>
    </row>
    <row r="337" spans="5:8" x14ac:dyDescent="0.3">
      <c r="E337" s="3"/>
      <c r="F337" s="3"/>
      <c r="H337" s="3"/>
    </row>
    <row r="338" spans="5:8" x14ac:dyDescent="0.3">
      <c r="E338" s="3"/>
      <c r="F338" s="3"/>
      <c r="H338" s="3"/>
    </row>
    <row r="339" spans="5:8" x14ac:dyDescent="0.3">
      <c r="E339" s="3"/>
      <c r="F339" s="3"/>
      <c r="H339" s="3"/>
    </row>
    <row r="340" spans="5:8" x14ac:dyDescent="0.3">
      <c r="E340" s="3"/>
      <c r="F340" s="3"/>
      <c r="H340" s="3"/>
    </row>
    <row r="341" spans="5:8" x14ac:dyDescent="0.3">
      <c r="E341" s="3"/>
      <c r="F341" s="3"/>
      <c r="H341" s="3"/>
    </row>
    <row r="342" spans="5:8" x14ac:dyDescent="0.3">
      <c r="E342" s="3"/>
      <c r="F342" s="3"/>
      <c r="H342" s="3"/>
    </row>
    <row r="343" spans="5:8" x14ac:dyDescent="0.3">
      <c r="E343" s="3"/>
      <c r="F343" s="3"/>
      <c r="H343" s="3"/>
    </row>
    <row r="344" spans="5:8" x14ac:dyDescent="0.3">
      <c r="E344" s="3"/>
      <c r="F344" s="3"/>
      <c r="H344" s="3"/>
    </row>
    <row r="345" spans="5:8" x14ac:dyDescent="0.3">
      <c r="E345" s="3"/>
      <c r="F345" s="3"/>
      <c r="H345" s="3"/>
    </row>
    <row r="346" spans="5:8" x14ac:dyDescent="0.3">
      <c r="E346" s="3"/>
      <c r="F346" s="3"/>
      <c r="H346" s="3"/>
    </row>
    <row r="347" spans="5:8" x14ac:dyDescent="0.3">
      <c r="E347" s="3"/>
      <c r="F347" s="3"/>
      <c r="H347" s="3"/>
    </row>
    <row r="348" spans="5:8" x14ac:dyDescent="0.3">
      <c r="E348" s="3"/>
      <c r="F348" s="3"/>
      <c r="H348" s="3"/>
    </row>
    <row r="349" spans="5:8" x14ac:dyDescent="0.3">
      <c r="E349" s="3"/>
      <c r="F349" s="3"/>
      <c r="H349" s="3"/>
    </row>
    <row r="350" spans="5:8" x14ac:dyDescent="0.3">
      <c r="E350" s="3"/>
      <c r="F350" s="3"/>
      <c r="H350" s="3"/>
    </row>
    <row r="351" spans="5:8" x14ac:dyDescent="0.3">
      <c r="E351" s="3"/>
      <c r="F351" s="3"/>
      <c r="H351" s="3"/>
    </row>
    <row r="352" spans="5:8" x14ac:dyDescent="0.3">
      <c r="E352" s="3"/>
      <c r="F352" s="3"/>
      <c r="H352" s="3"/>
    </row>
    <row r="353" spans="5:8" x14ac:dyDescent="0.3">
      <c r="E353" s="3"/>
      <c r="F353" s="3"/>
      <c r="H353" s="3"/>
    </row>
    <row r="354" spans="5:8" x14ac:dyDescent="0.3">
      <c r="E354" s="3"/>
      <c r="F354" s="3"/>
      <c r="H354" s="3"/>
    </row>
    <row r="355" spans="5:8" x14ac:dyDescent="0.3">
      <c r="E355" s="3"/>
      <c r="F355" s="3"/>
      <c r="H355" s="3"/>
    </row>
    <row r="356" spans="5:8" x14ac:dyDescent="0.3">
      <c r="E356" s="3"/>
      <c r="F356" s="3"/>
      <c r="H356" s="3"/>
    </row>
    <row r="357" spans="5:8" x14ac:dyDescent="0.3">
      <c r="E357" s="3"/>
      <c r="F357" s="3"/>
      <c r="H357" s="3"/>
    </row>
    <row r="358" spans="5:8" x14ac:dyDescent="0.3">
      <c r="E358" s="3"/>
      <c r="F358" s="3"/>
      <c r="H358" s="3"/>
    </row>
    <row r="359" spans="5:8" x14ac:dyDescent="0.3">
      <c r="E359" s="3"/>
      <c r="F359" s="3"/>
      <c r="H359" s="3"/>
    </row>
    <row r="360" spans="5:8" x14ac:dyDescent="0.3">
      <c r="E360" s="3"/>
      <c r="F360" s="3"/>
      <c r="H360" s="3"/>
    </row>
    <row r="361" spans="5:8" x14ac:dyDescent="0.3">
      <c r="E361" s="3"/>
      <c r="F361" s="3"/>
      <c r="H361" s="3"/>
    </row>
    <row r="362" spans="5:8" x14ac:dyDescent="0.3">
      <c r="E362" s="3"/>
      <c r="F362" s="3"/>
      <c r="H362" s="3"/>
    </row>
    <row r="363" spans="5:8" x14ac:dyDescent="0.3">
      <c r="E363" s="3"/>
      <c r="F363" s="3"/>
      <c r="H363" s="3"/>
    </row>
    <row r="364" spans="5:8" x14ac:dyDescent="0.3">
      <c r="E364" s="3"/>
      <c r="F364" s="3"/>
      <c r="H364" s="3"/>
    </row>
    <row r="365" spans="5:8" x14ac:dyDescent="0.3">
      <c r="E365" s="3"/>
      <c r="F365" s="3"/>
      <c r="H365" s="3"/>
    </row>
    <row r="366" spans="5:8" x14ac:dyDescent="0.3">
      <c r="E366" s="3"/>
      <c r="F366" s="3"/>
      <c r="H366" s="3"/>
    </row>
    <row r="367" spans="5:8" x14ac:dyDescent="0.3">
      <c r="E367" s="3"/>
      <c r="F367" s="3"/>
      <c r="H367" s="3"/>
    </row>
    <row r="368" spans="5:8" x14ac:dyDescent="0.3">
      <c r="E368" s="3"/>
      <c r="F368" s="3"/>
      <c r="H368" s="3"/>
    </row>
    <row r="369" spans="5:8" x14ac:dyDescent="0.3">
      <c r="E369" s="3"/>
      <c r="F369" s="3"/>
      <c r="H369" s="3"/>
    </row>
    <row r="370" spans="5:8" x14ac:dyDescent="0.3">
      <c r="E370" s="3"/>
      <c r="F370" s="3"/>
      <c r="H370" s="3"/>
    </row>
    <row r="371" spans="5:8" x14ac:dyDescent="0.3">
      <c r="E371" s="3"/>
      <c r="F371" s="3"/>
      <c r="H371" s="3"/>
    </row>
    <row r="372" spans="5:8" x14ac:dyDescent="0.3">
      <c r="E372" s="3"/>
      <c r="F372" s="3"/>
      <c r="H372" s="3"/>
    </row>
    <row r="373" spans="5:8" x14ac:dyDescent="0.3">
      <c r="E373" s="3"/>
      <c r="F373" s="3"/>
      <c r="H373" s="3"/>
    </row>
    <row r="374" spans="5:8" x14ac:dyDescent="0.3">
      <c r="E374" s="3"/>
      <c r="F374" s="3"/>
      <c r="H374" s="3"/>
    </row>
    <row r="375" spans="5:8" x14ac:dyDescent="0.3">
      <c r="E375" s="3"/>
      <c r="F375" s="3"/>
      <c r="H375" s="3"/>
    </row>
    <row r="376" spans="5:8" x14ac:dyDescent="0.3">
      <c r="E376" s="3"/>
      <c r="F376" s="3"/>
      <c r="H376" s="3"/>
    </row>
    <row r="377" spans="5:8" x14ac:dyDescent="0.3">
      <c r="E377" s="3"/>
      <c r="F377" s="3"/>
      <c r="H377" s="3"/>
    </row>
    <row r="378" spans="5:8" x14ac:dyDescent="0.3">
      <c r="E378" s="3"/>
      <c r="F378" s="3"/>
      <c r="H378" s="3"/>
    </row>
    <row r="379" spans="5:8" x14ac:dyDescent="0.3">
      <c r="E379" s="3"/>
      <c r="F379" s="3"/>
      <c r="H379" s="3"/>
    </row>
    <row r="380" spans="5:8" x14ac:dyDescent="0.3">
      <c r="E380" s="3"/>
      <c r="F380" s="3"/>
      <c r="H380" s="3"/>
    </row>
    <row r="381" spans="5:8" x14ac:dyDescent="0.3">
      <c r="E381" s="3"/>
      <c r="F381" s="3"/>
      <c r="H381" s="3"/>
    </row>
    <row r="382" spans="5:8" x14ac:dyDescent="0.3">
      <c r="E382" s="3"/>
      <c r="F382" s="3"/>
      <c r="H382" s="3"/>
    </row>
    <row r="383" spans="5:8" x14ac:dyDescent="0.3">
      <c r="E383" s="3"/>
      <c r="F383" s="3"/>
      <c r="H383" s="3"/>
    </row>
    <row r="384" spans="5:8" x14ac:dyDescent="0.3">
      <c r="E384" s="3"/>
      <c r="F384" s="3"/>
      <c r="H384" s="3"/>
    </row>
    <row r="385" spans="5:8" x14ac:dyDescent="0.3">
      <c r="E385" s="3"/>
      <c r="F385" s="3"/>
      <c r="H385" s="3"/>
    </row>
    <row r="386" spans="5:8" x14ac:dyDescent="0.3">
      <c r="E386" s="3"/>
      <c r="F386" s="3"/>
      <c r="H386" s="3"/>
    </row>
    <row r="387" spans="5:8" x14ac:dyDescent="0.3">
      <c r="E387" s="3"/>
      <c r="F387" s="3"/>
      <c r="H387" s="3"/>
    </row>
    <row r="388" spans="5:8" x14ac:dyDescent="0.3">
      <c r="E388" s="3"/>
      <c r="F388" s="3"/>
      <c r="H388" s="3"/>
    </row>
    <row r="389" spans="5:8" x14ac:dyDescent="0.3">
      <c r="E389" s="3"/>
      <c r="F389" s="3"/>
      <c r="H389" s="3"/>
    </row>
    <row r="390" spans="5:8" x14ac:dyDescent="0.3">
      <c r="E390" s="3"/>
      <c r="F390" s="3"/>
      <c r="H390" s="3"/>
    </row>
    <row r="391" spans="5:8" x14ac:dyDescent="0.3">
      <c r="E391" s="3"/>
      <c r="F391" s="3"/>
      <c r="H391" s="3"/>
    </row>
    <row r="392" spans="5:8" x14ac:dyDescent="0.3">
      <c r="E392" s="3"/>
      <c r="F392" s="3"/>
      <c r="H392" s="3"/>
    </row>
    <row r="393" spans="5:8" x14ac:dyDescent="0.3">
      <c r="E393" s="3"/>
      <c r="F393" s="3"/>
      <c r="H393" s="3"/>
    </row>
    <row r="394" spans="5:8" x14ac:dyDescent="0.3">
      <c r="E394" s="3"/>
      <c r="F394" s="3"/>
      <c r="H394" s="3"/>
    </row>
    <row r="395" spans="5:8" x14ac:dyDescent="0.3">
      <c r="E395" s="3"/>
      <c r="F395" s="3"/>
      <c r="H395" s="3"/>
    </row>
    <row r="396" spans="5:8" x14ac:dyDescent="0.3">
      <c r="E396" s="3"/>
      <c r="F396" s="3"/>
      <c r="H396" s="3"/>
    </row>
    <row r="397" spans="5:8" x14ac:dyDescent="0.3">
      <c r="E397" s="3"/>
      <c r="F397" s="3"/>
      <c r="H397" s="3"/>
    </row>
    <row r="398" spans="5:8" x14ac:dyDescent="0.3">
      <c r="E398" s="3"/>
      <c r="F398" s="3"/>
      <c r="H398" s="3"/>
    </row>
    <row r="399" spans="5:8" x14ac:dyDescent="0.3">
      <c r="E399" s="3"/>
      <c r="F399" s="3"/>
      <c r="H399" s="3"/>
    </row>
    <row r="400" spans="5:8" x14ac:dyDescent="0.3">
      <c r="E400" s="3"/>
      <c r="F400" s="3"/>
      <c r="H400" s="3"/>
    </row>
    <row r="401" spans="5:8" x14ac:dyDescent="0.3">
      <c r="E401" s="3"/>
      <c r="F401" s="3"/>
      <c r="H401" s="3"/>
    </row>
    <row r="402" spans="5:8" x14ac:dyDescent="0.3">
      <c r="E402" s="3"/>
      <c r="F402" s="3"/>
      <c r="H402" s="3"/>
    </row>
    <row r="403" spans="5:8" x14ac:dyDescent="0.3">
      <c r="E403" s="3"/>
      <c r="F403" s="3"/>
      <c r="H403" s="3"/>
    </row>
    <row r="404" spans="5:8" x14ac:dyDescent="0.3">
      <c r="E404" s="3"/>
      <c r="F404" s="3"/>
      <c r="H404" s="3"/>
    </row>
    <row r="405" spans="5:8" x14ac:dyDescent="0.3">
      <c r="E405" s="3"/>
      <c r="F405" s="3"/>
      <c r="H405" s="3"/>
    </row>
    <row r="406" spans="5:8" x14ac:dyDescent="0.3">
      <c r="E406" s="3"/>
      <c r="F406" s="3"/>
      <c r="H406" s="3"/>
    </row>
    <row r="407" spans="5:8" x14ac:dyDescent="0.3">
      <c r="E407" s="3"/>
      <c r="F407" s="3"/>
      <c r="H407" s="3"/>
    </row>
    <row r="408" spans="5:8" x14ac:dyDescent="0.3">
      <c r="E408" s="3"/>
      <c r="F408" s="3"/>
      <c r="H408" s="3"/>
    </row>
    <row r="409" spans="5:8" x14ac:dyDescent="0.3">
      <c r="E409" s="3"/>
      <c r="F409" s="3"/>
      <c r="H409" s="3"/>
    </row>
    <row r="410" spans="5:8" x14ac:dyDescent="0.3">
      <c r="E410" s="3"/>
      <c r="F410" s="3"/>
      <c r="H410" s="3"/>
    </row>
    <row r="411" spans="5:8" x14ac:dyDescent="0.3">
      <c r="E411" s="3"/>
      <c r="F411" s="3"/>
      <c r="H411" s="3"/>
    </row>
    <row r="412" spans="5:8" x14ac:dyDescent="0.3">
      <c r="E412" s="3"/>
      <c r="F412" s="3"/>
      <c r="H412" s="3"/>
    </row>
    <row r="413" spans="5:8" x14ac:dyDescent="0.3">
      <c r="E413" s="3"/>
      <c r="F413" s="3"/>
      <c r="H413" s="3"/>
    </row>
    <row r="414" spans="5:8" x14ac:dyDescent="0.3">
      <c r="E414" s="3"/>
      <c r="F414" s="3"/>
      <c r="H414" s="3"/>
    </row>
    <row r="415" spans="5:8" x14ac:dyDescent="0.3">
      <c r="E415" s="3"/>
      <c r="F415" s="3"/>
      <c r="H415" s="3"/>
    </row>
    <row r="416" spans="5:8" x14ac:dyDescent="0.3">
      <c r="E416" s="3"/>
      <c r="F416" s="3"/>
      <c r="H416" s="3"/>
    </row>
    <row r="417" spans="5:8" x14ac:dyDescent="0.3">
      <c r="E417" s="3"/>
      <c r="F417" s="3"/>
      <c r="H417" s="3"/>
    </row>
    <row r="418" spans="5:8" x14ac:dyDescent="0.3">
      <c r="E418" s="3"/>
      <c r="F418" s="3"/>
      <c r="H418" s="3"/>
    </row>
    <row r="419" spans="5:8" x14ac:dyDescent="0.3">
      <c r="E419" s="3"/>
      <c r="F419" s="3"/>
      <c r="H419" s="3"/>
    </row>
    <row r="420" spans="5:8" x14ac:dyDescent="0.3">
      <c r="E420" s="3"/>
      <c r="F420" s="3"/>
      <c r="H420" s="3"/>
    </row>
    <row r="421" spans="5:8" x14ac:dyDescent="0.3">
      <c r="E421" s="3"/>
      <c r="F421" s="3"/>
      <c r="H421" s="3"/>
    </row>
    <row r="422" spans="5:8" x14ac:dyDescent="0.3">
      <c r="E422" s="3"/>
      <c r="F422" s="3"/>
      <c r="H422" s="3"/>
    </row>
    <row r="423" spans="5:8" x14ac:dyDescent="0.3">
      <c r="E423" s="3"/>
      <c r="F423" s="3"/>
      <c r="H423" s="3"/>
    </row>
    <row r="424" spans="5:8" x14ac:dyDescent="0.3">
      <c r="E424" s="3"/>
      <c r="F424" s="3"/>
      <c r="H424" s="3"/>
    </row>
    <row r="425" spans="5:8" x14ac:dyDescent="0.3">
      <c r="E425" s="3"/>
      <c r="F425" s="3"/>
      <c r="H425" s="3"/>
    </row>
    <row r="426" spans="5:8" x14ac:dyDescent="0.3">
      <c r="E426" s="3"/>
      <c r="F426" s="3"/>
      <c r="H426" s="3"/>
    </row>
    <row r="427" spans="5:8" x14ac:dyDescent="0.3">
      <c r="E427" s="3"/>
      <c r="F427" s="3"/>
      <c r="H427" s="3"/>
    </row>
    <row r="428" spans="5:8" x14ac:dyDescent="0.3">
      <c r="E428" s="3"/>
      <c r="F428" s="3"/>
      <c r="H428" s="3"/>
    </row>
    <row r="429" spans="5:8" x14ac:dyDescent="0.3">
      <c r="E429" s="3"/>
      <c r="F429" s="3"/>
      <c r="H429" s="3"/>
    </row>
    <row r="430" spans="5:8" x14ac:dyDescent="0.3">
      <c r="E430" s="3"/>
      <c r="F430" s="3"/>
      <c r="H430" s="3"/>
    </row>
    <row r="431" spans="5:8" x14ac:dyDescent="0.3">
      <c r="E431" s="3"/>
      <c r="F431" s="3"/>
      <c r="H431" s="3"/>
    </row>
    <row r="432" spans="5:8" x14ac:dyDescent="0.3">
      <c r="E432" s="3"/>
      <c r="F432" s="3"/>
      <c r="H432" s="3"/>
    </row>
    <row r="433" spans="5:8" x14ac:dyDescent="0.3">
      <c r="E433" s="3"/>
      <c r="F433" s="3"/>
      <c r="H433" s="3"/>
    </row>
    <row r="434" spans="5:8" x14ac:dyDescent="0.3">
      <c r="E434" s="3"/>
      <c r="F434" s="3"/>
      <c r="H434" s="3"/>
    </row>
    <row r="435" spans="5:8" x14ac:dyDescent="0.3">
      <c r="E435" s="3"/>
      <c r="F435" s="3"/>
      <c r="H435" s="3"/>
    </row>
    <row r="436" spans="5:8" x14ac:dyDescent="0.3">
      <c r="E436" s="3"/>
      <c r="F436" s="3"/>
      <c r="H436" s="3"/>
    </row>
    <row r="437" spans="5:8" x14ac:dyDescent="0.3">
      <c r="E437" s="3"/>
      <c r="F437" s="3"/>
      <c r="H437" s="3"/>
    </row>
    <row r="438" spans="5:8" x14ac:dyDescent="0.3">
      <c r="E438" s="3"/>
      <c r="F438" s="3"/>
      <c r="H438" s="3"/>
    </row>
    <row r="439" spans="5:8" x14ac:dyDescent="0.3">
      <c r="E439" s="3"/>
      <c r="F439" s="3"/>
      <c r="H439" s="3"/>
    </row>
    <row r="440" spans="5:8" x14ac:dyDescent="0.3">
      <c r="E440" s="3"/>
      <c r="F440" s="3"/>
      <c r="H440" s="3"/>
    </row>
    <row r="441" spans="5:8" x14ac:dyDescent="0.3">
      <c r="E441" s="3"/>
      <c r="F441" s="3"/>
      <c r="H441" s="3"/>
    </row>
    <row r="442" spans="5:8" x14ac:dyDescent="0.3">
      <c r="E442" s="3"/>
      <c r="F442" s="3"/>
      <c r="H442" s="3"/>
    </row>
    <row r="443" spans="5:8" x14ac:dyDescent="0.3">
      <c r="E443" s="3"/>
      <c r="F443" s="3"/>
      <c r="H443" s="3"/>
    </row>
    <row r="444" spans="5:8" x14ac:dyDescent="0.3">
      <c r="E444" s="3"/>
      <c r="F444" s="3"/>
      <c r="H444" s="3"/>
    </row>
    <row r="445" spans="5:8" x14ac:dyDescent="0.3">
      <c r="E445" s="3"/>
      <c r="F445" s="3"/>
      <c r="H445" s="3"/>
    </row>
    <row r="446" spans="5:8" x14ac:dyDescent="0.3">
      <c r="E446" s="3"/>
      <c r="F446" s="3"/>
      <c r="H446" s="3"/>
    </row>
    <row r="447" spans="5:8" x14ac:dyDescent="0.3">
      <c r="E447" s="3"/>
      <c r="F447" s="3"/>
      <c r="H447" s="3"/>
    </row>
    <row r="448" spans="5:8" x14ac:dyDescent="0.3">
      <c r="E448" s="3"/>
      <c r="F448" s="3"/>
      <c r="H448" s="3"/>
    </row>
    <row r="449" spans="5:8" x14ac:dyDescent="0.3">
      <c r="E449" s="3"/>
      <c r="F449" s="3"/>
      <c r="H449" s="3"/>
    </row>
    <row r="450" spans="5:8" x14ac:dyDescent="0.3">
      <c r="E450" s="3"/>
      <c r="F450" s="3"/>
      <c r="H450" s="3"/>
    </row>
    <row r="451" spans="5:8" x14ac:dyDescent="0.3">
      <c r="E451" s="3"/>
      <c r="F451" s="3"/>
      <c r="H451" s="3"/>
    </row>
    <row r="452" spans="5:8" x14ac:dyDescent="0.3">
      <c r="E452" s="3"/>
      <c r="F452" s="3"/>
      <c r="H452" s="3"/>
    </row>
    <row r="453" spans="5:8" x14ac:dyDescent="0.3">
      <c r="E453" s="3"/>
      <c r="F453" s="3"/>
      <c r="H453" s="3"/>
    </row>
    <row r="454" spans="5:8" x14ac:dyDescent="0.3">
      <c r="E454" s="3"/>
      <c r="F454" s="3"/>
      <c r="H454" s="3"/>
    </row>
    <row r="455" spans="5:8" x14ac:dyDescent="0.3">
      <c r="E455" s="3"/>
      <c r="F455" s="3"/>
      <c r="H455" s="3"/>
    </row>
    <row r="456" spans="5:8" x14ac:dyDescent="0.3">
      <c r="E456" s="3"/>
      <c r="F456" s="3"/>
      <c r="H456" s="3"/>
    </row>
    <row r="457" spans="5:8" x14ac:dyDescent="0.3">
      <c r="E457" s="3"/>
      <c r="F457" s="3"/>
      <c r="H457" s="3"/>
    </row>
    <row r="458" spans="5:8" x14ac:dyDescent="0.3">
      <c r="E458" s="3"/>
      <c r="F458" s="3"/>
      <c r="H458" s="3"/>
    </row>
    <row r="459" spans="5:8" x14ac:dyDescent="0.3">
      <c r="E459" s="3"/>
      <c r="F459" s="3"/>
      <c r="H459" s="3"/>
    </row>
    <row r="460" spans="5:8" x14ac:dyDescent="0.3">
      <c r="E460" s="3"/>
      <c r="F460" s="3"/>
      <c r="H460" s="3"/>
    </row>
    <row r="461" spans="5:8" x14ac:dyDescent="0.3">
      <c r="E461" s="3"/>
      <c r="F461" s="3"/>
      <c r="H461" s="3"/>
    </row>
    <row r="462" spans="5:8" x14ac:dyDescent="0.3">
      <c r="E462" s="3"/>
      <c r="F462" s="3"/>
      <c r="H462" s="3"/>
    </row>
    <row r="463" spans="5:8" x14ac:dyDescent="0.3">
      <c r="E463" s="3"/>
      <c r="F463" s="3"/>
      <c r="H463" s="3"/>
    </row>
    <row r="464" spans="5:8" x14ac:dyDescent="0.3">
      <c r="E464" s="3"/>
      <c r="F464" s="3"/>
      <c r="H464" s="3"/>
    </row>
    <row r="465" spans="5:8" x14ac:dyDescent="0.3">
      <c r="E465" s="3"/>
      <c r="F465" s="3"/>
      <c r="H465" s="3"/>
    </row>
    <row r="466" spans="5:8" x14ac:dyDescent="0.3">
      <c r="E466" s="3"/>
      <c r="F466" s="3"/>
      <c r="H466" s="3"/>
    </row>
    <row r="467" spans="5:8" x14ac:dyDescent="0.3">
      <c r="E467" s="3"/>
      <c r="F467" s="3"/>
      <c r="H467" s="3"/>
    </row>
    <row r="468" spans="5:8" x14ac:dyDescent="0.3">
      <c r="E468" s="3"/>
      <c r="F468" s="3"/>
      <c r="H468" s="3"/>
    </row>
    <row r="469" spans="5:8" x14ac:dyDescent="0.3">
      <c r="E469" s="3"/>
      <c r="F469" s="3"/>
      <c r="H469" s="3"/>
    </row>
    <row r="470" spans="5:8" x14ac:dyDescent="0.3">
      <c r="E470" s="3"/>
      <c r="F470" s="3"/>
      <c r="H470" s="3"/>
    </row>
    <row r="471" spans="5:8" x14ac:dyDescent="0.3">
      <c r="E471" s="3"/>
      <c r="F471" s="3"/>
      <c r="H471" s="3"/>
    </row>
    <row r="472" spans="5:8" x14ac:dyDescent="0.3">
      <c r="E472" s="3"/>
      <c r="F472" s="3"/>
      <c r="H472" s="3"/>
    </row>
    <row r="473" spans="5:8" x14ac:dyDescent="0.3">
      <c r="E473" s="3"/>
      <c r="F473" s="3"/>
      <c r="H473" s="3"/>
    </row>
    <row r="474" spans="5:8" x14ac:dyDescent="0.3">
      <c r="E474" s="3"/>
      <c r="F474" s="3"/>
      <c r="H474" s="3"/>
    </row>
    <row r="475" spans="5:8" x14ac:dyDescent="0.3">
      <c r="E475" s="3"/>
      <c r="F475" s="3"/>
      <c r="H475" s="3"/>
    </row>
    <row r="476" spans="5:8" x14ac:dyDescent="0.3">
      <c r="E476" s="3"/>
      <c r="F476" s="3"/>
      <c r="H476" s="3"/>
    </row>
    <row r="477" spans="5:8" x14ac:dyDescent="0.3">
      <c r="E477" s="3"/>
      <c r="F477" s="3"/>
      <c r="H477" s="3"/>
    </row>
    <row r="478" spans="5:8" x14ac:dyDescent="0.3">
      <c r="E478" s="3"/>
      <c r="F478" s="3"/>
      <c r="H478" s="3"/>
    </row>
    <row r="479" spans="5:8" x14ac:dyDescent="0.3">
      <c r="E479" s="3"/>
      <c r="F479" s="3"/>
      <c r="H479" s="3"/>
    </row>
    <row r="480" spans="5:8" x14ac:dyDescent="0.3">
      <c r="E480" s="3"/>
      <c r="F480" s="3"/>
      <c r="H480" s="3"/>
    </row>
    <row r="481" spans="5:8" x14ac:dyDescent="0.3">
      <c r="E481" s="3"/>
      <c r="F481" s="3"/>
      <c r="H481" s="3"/>
    </row>
    <row r="482" spans="5:8" x14ac:dyDescent="0.3">
      <c r="E482" s="3"/>
      <c r="F482" s="3"/>
      <c r="H482" s="3"/>
    </row>
    <row r="483" spans="5:8" x14ac:dyDescent="0.3">
      <c r="E483" s="3"/>
      <c r="F483" s="3"/>
      <c r="H483" s="3"/>
    </row>
    <row r="484" spans="5:8" x14ac:dyDescent="0.3">
      <c r="E484" s="3"/>
      <c r="F484" s="3"/>
      <c r="H484" s="3"/>
    </row>
    <row r="485" spans="5:8" x14ac:dyDescent="0.3">
      <c r="E485" s="3"/>
      <c r="F485" s="3"/>
      <c r="H485" s="3"/>
    </row>
    <row r="486" spans="5:8" x14ac:dyDescent="0.3">
      <c r="E486" s="3"/>
      <c r="F486" s="3"/>
      <c r="H486" s="3"/>
    </row>
    <row r="487" spans="5:8" x14ac:dyDescent="0.3">
      <c r="E487" s="3"/>
      <c r="F487" s="3"/>
      <c r="H487" s="3"/>
    </row>
    <row r="488" spans="5:8" x14ac:dyDescent="0.3">
      <c r="E488" s="3"/>
      <c r="F488" s="3"/>
      <c r="H488" s="3"/>
    </row>
    <row r="489" spans="5:8" x14ac:dyDescent="0.3">
      <c r="E489" s="3"/>
      <c r="F489" s="3"/>
      <c r="H489" s="3"/>
    </row>
    <row r="490" spans="5:8" x14ac:dyDescent="0.3">
      <c r="E490" s="3"/>
      <c r="F490" s="3"/>
      <c r="H490" s="3"/>
    </row>
    <row r="491" spans="5:8" x14ac:dyDescent="0.3">
      <c r="E491" s="3"/>
      <c r="F491" s="3"/>
      <c r="H491" s="3"/>
    </row>
    <row r="492" spans="5:8" x14ac:dyDescent="0.3">
      <c r="E492" s="3"/>
      <c r="F492" s="3"/>
      <c r="H492" s="3"/>
    </row>
    <row r="493" spans="5:8" x14ac:dyDescent="0.3">
      <c r="E493" s="3"/>
      <c r="F493" s="3"/>
      <c r="H493" s="3"/>
    </row>
    <row r="494" spans="5:8" x14ac:dyDescent="0.3">
      <c r="E494" s="3"/>
      <c r="F494" s="3"/>
      <c r="H494" s="3"/>
    </row>
    <row r="495" spans="5:8" x14ac:dyDescent="0.3">
      <c r="E495" s="3"/>
      <c r="F495" s="3"/>
      <c r="H495" s="3"/>
    </row>
    <row r="496" spans="5:8" x14ac:dyDescent="0.3">
      <c r="E496" s="3"/>
      <c r="F496" s="3"/>
      <c r="H496" s="3"/>
    </row>
    <row r="497" spans="5:8" x14ac:dyDescent="0.3">
      <c r="E497" s="3"/>
      <c r="F497" s="3"/>
      <c r="H497" s="3"/>
    </row>
    <row r="498" spans="5:8" x14ac:dyDescent="0.3">
      <c r="E498" s="3"/>
      <c r="F498" s="3"/>
      <c r="H498" s="3"/>
    </row>
    <row r="499" spans="5:8" x14ac:dyDescent="0.3">
      <c r="E499" s="3"/>
      <c r="F499" s="3"/>
      <c r="H499" s="3"/>
    </row>
    <row r="500" spans="5:8" x14ac:dyDescent="0.3">
      <c r="E500" s="3"/>
      <c r="F500" s="3"/>
      <c r="H500" s="3"/>
    </row>
    <row r="501" spans="5:8" x14ac:dyDescent="0.3">
      <c r="E501" s="3"/>
      <c r="F501" s="3"/>
      <c r="H501" s="3"/>
    </row>
    <row r="502" spans="5:8" x14ac:dyDescent="0.3">
      <c r="E502" s="3"/>
      <c r="F502" s="3"/>
      <c r="H502" s="3"/>
    </row>
    <row r="503" spans="5:8" x14ac:dyDescent="0.3">
      <c r="E503" s="3"/>
      <c r="F503" s="3"/>
      <c r="H503" s="3"/>
    </row>
    <row r="504" spans="5:8" x14ac:dyDescent="0.3">
      <c r="E504" s="3"/>
      <c r="F504" s="3"/>
      <c r="H504" s="3"/>
    </row>
    <row r="505" spans="5:8" x14ac:dyDescent="0.3">
      <c r="E505" s="3"/>
      <c r="F505" s="3"/>
      <c r="H505" s="3"/>
    </row>
    <row r="506" spans="5:8" x14ac:dyDescent="0.3">
      <c r="E506" s="3"/>
      <c r="F506" s="3"/>
      <c r="H506" s="3"/>
    </row>
    <row r="507" spans="5:8" x14ac:dyDescent="0.3">
      <c r="E507" s="3"/>
      <c r="F507" s="3"/>
      <c r="H507" s="3"/>
    </row>
    <row r="508" spans="5:8" x14ac:dyDescent="0.3">
      <c r="E508" s="3"/>
      <c r="F508" s="3"/>
      <c r="H508" s="3"/>
    </row>
    <row r="509" spans="5:8" x14ac:dyDescent="0.3">
      <c r="E509" s="3"/>
      <c r="F509" s="3"/>
      <c r="H509" s="3"/>
    </row>
    <row r="510" spans="5:8" x14ac:dyDescent="0.3">
      <c r="E510" s="3"/>
      <c r="F510" s="3"/>
      <c r="H510" s="3"/>
    </row>
    <row r="511" spans="5:8" x14ac:dyDescent="0.3">
      <c r="E511" s="3"/>
      <c r="F511" s="3"/>
      <c r="H511" s="3"/>
    </row>
    <row r="512" spans="5:8" x14ac:dyDescent="0.3">
      <c r="E512" s="3"/>
      <c r="F512" s="3"/>
      <c r="H512" s="3"/>
    </row>
    <row r="513" spans="5:8" x14ac:dyDescent="0.3">
      <c r="E513" s="3"/>
      <c r="F513" s="3"/>
      <c r="H513" s="3"/>
    </row>
    <row r="514" spans="5:8" x14ac:dyDescent="0.3">
      <c r="E514" s="3"/>
      <c r="F514" s="3"/>
      <c r="H514" s="3"/>
    </row>
    <row r="515" spans="5:8" x14ac:dyDescent="0.3">
      <c r="E515" s="3"/>
      <c r="F515" s="3"/>
      <c r="H515" s="3"/>
    </row>
    <row r="516" spans="5:8" x14ac:dyDescent="0.3">
      <c r="E516" s="3"/>
      <c r="F516" s="3"/>
      <c r="H516" s="3"/>
    </row>
    <row r="517" spans="5:8" x14ac:dyDescent="0.3">
      <c r="E517" s="3"/>
      <c r="F517" s="3"/>
      <c r="H517" s="3"/>
    </row>
    <row r="518" spans="5:8" x14ac:dyDescent="0.3">
      <c r="E518" s="3"/>
      <c r="F518" s="3"/>
      <c r="H518" s="3"/>
    </row>
    <row r="519" spans="5:8" x14ac:dyDescent="0.3">
      <c r="E519" s="3"/>
      <c r="F519" s="3"/>
      <c r="H519" s="3"/>
    </row>
    <row r="520" spans="5:8" x14ac:dyDescent="0.3">
      <c r="E520" s="3"/>
      <c r="F520" s="3"/>
      <c r="H520" s="3"/>
    </row>
    <row r="521" spans="5:8" x14ac:dyDescent="0.3">
      <c r="E521" s="3"/>
      <c r="F521" s="3"/>
      <c r="H521" s="3"/>
    </row>
    <row r="522" spans="5:8" x14ac:dyDescent="0.3">
      <c r="E522" s="3"/>
      <c r="F522" s="3"/>
      <c r="H522" s="3"/>
    </row>
    <row r="523" spans="5:8" x14ac:dyDescent="0.3">
      <c r="E523" s="3"/>
      <c r="F523" s="3"/>
      <c r="H523" s="3"/>
    </row>
    <row r="524" spans="5:8" x14ac:dyDescent="0.3">
      <c r="E524" s="3"/>
      <c r="F524" s="3"/>
      <c r="H524" s="3"/>
    </row>
    <row r="525" spans="5:8" x14ac:dyDescent="0.3">
      <c r="E525" s="3"/>
      <c r="F525" s="3"/>
      <c r="H525" s="3"/>
    </row>
    <row r="526" spans="5:8" x14ac:dyDescent="0.3">
      <c r="E526" s="3"/>
      <c r="F526" s="3"/>
      <c r="H526" s="3"/>
    </row>
    <row r="527" spans="5:8" x14ac:dyDescent="0.3">
      <c r="E527" s="3"/>
      <c r="F527" s="3"/>
      <c r="H527" s="3"/>
    </row>
    <row r="528" spans="5:8" x14ac:dyDescent="0.3">
      <c r="E528" s="3"/>
      <c r="F528" s="3"/>
      <c r="H528" s="3"/>
    </row>
    <row r="529" spans="5:8" x14ac:dyDescent="0.3">
      <c r="E529" s="3"/>
      <c r="F529" s="3"/>
      <c r="H529" s="3"/>
    </row>
    <row r="530" spans="5:8" x14ac:dyDescent="0.3">
      <c r="E530" s="3"/>
      <c r="F530" s="3"/>
      <c r="H530" s="3"/>
    </row>
    <row r="531" spans="5:8" x14ac:dyDescent="0.3">
      <c r="E531" s="3"/>
      <c r="F531" s="3"/>
      <c r="H531" s="3"/>
    </row>
    <row r="532" spans="5:8" x14ac:dyDescent="0.3">
      <c r="E532" s="3"/>
      <c r="F532" s="3"/>
      <c r="H532" s="3"/>
    </row>
    <row r="533" spans="5:8" x14ac:dyDescent="0.3">
      <c r="E533" s="3"/>
      <c r="F533" s="3"/>
      <c r="H533" s="3"/>
    </row>
    <row r="534" spans="5:8" x14ac:dyDescent="0.3">
      <c r="E534" s="3"/>
      <c r="F534" s="3"/>
      <c r="H534" s="3"/>
    </row>
    <row r="535" spans="5:8" x14ac:dyDescent="0.3">
      <c r="E535" s="3"/>
      <c r="F535" s="3"/>
      <c r="H535" s="3"/>
    </row>
    <row r="536" spans="5:8" x14ac:dyDescent="0.3">
      <c r="E536" s="3"/>
      <c r="F536" s="3"/>
      <c r="H536" s="3"/>
    </row>
    <row r="537" spans="5:8" x14ac:dyDescent="0.3">
      <c r="E537" s="3"/>
      <c r="F537" s="3"/>
      <c r="H537" s="3"/>
    </row>
    <row r="538" spans="5:8" x14ac:dyDescent="0.3">
      <c r="E538" s="3"/>
      <c r="F538" s="3"/>
      <c r="H538" s="3"/>
    </row>
    <row r="539" spans="5:8" x14ac:dyDescent="0.3">
      <c r="E539" s="3"/>
      <c r="F539" s="3"/>
      <c r="H539" s="3"/>
    </row>
    <row r="540" spans="5:8" x14ac:dyDescent="0.3">
      <c r="E540" s="3"/>
      <c r="F540" s="3"/>
      <c r="H540" s="3"/>
    </row>
    <row r="541" spans="5:8" x14ac:dyDescent="0.3">
      <c r="E541" s="3"/>
      <c r="F541" s="3"/>
      <c r="H541" s="3"/>
    </row>
    <row r="542" spans="5:8" x14ac:dyDescent="0.3">
      <c r="E542" s="3"/>
      <c r="F542" s="3"/>
      <c r="H542" s="3"/>
    </row>
    <row r="543" spans="5:8" x14ac:dyDescent="0.3">
      <c r="E543" s="3"/>
      <c r="F543" s="3"/>
      <c r="H543" s="3"/>
    </row>
    <row r="544" spans="5:8" x14ac:dyDescent="0.3">
      <c r="E544" s="3"/>
      <c r="F544" s="3"/>
      <c r="H544" s="3"/>
    </row>
    <row r="545" spans="5:8" x14ac:dyDescent="0.3">
      <c r="E545" s="3"/>
      <c r="F545" s="3"/>
      <c r="H545" s="3"/>
    </row>
    <row r="546" spans="5:8" x14ac:dyDescent="0.3">
      <c r="E546" s="3"/>
      <c r="F546" s="3"/>
      <c r="H546" s="3"/>
    </row>
    <row r="547" spans="5:8" x14ac:dyDescent="0.3">
      <c r="E547" s="3"/>
      <c r="F547" s="3"/>
      <c r="H547" s="3"/>
    </row>
    <row r="548" spans="5:8" x14ac:dyDescent="0.3">
      <c r="E548" s="3"/>
      <c r="F548" s="3"/>
      <c r="H548" s="3"/>
    </row>
    <row r="549" spans="5:8" x14ac:dyDescent="0.3">
      <c r="E549" s="3"/>
      <c r="F549" s="3"/>
      <c r="H549" s="3"/>
    </row>
    <row r="550" spans="5:8" x14ac:dyDescent="0.3">
      <c r="E550" s="3"/>
      <c r="F550" s="3"/>
      <c r="H550" s="3"/>
    </row>
    <row r="551" spans="5:8" x14ac:dyDescent="0.3">
      <c r="E551" s="3"/>
      <c r="F551" s="3"/>
      <c r="H551" s="3"/>
    </row>
    <row r="552" spans="5:8" x14ac:dyDescent="0.3">
      <c r="E552" s="3"/>
      <c r="F552" s="3"/>
      <c r="H552" s="3"/>
    </row>
    <row r="553" spans="5:8" x14ac:dyDescent="0.3">
      <c r="E553" s="3"/>
      <c r="F553" s="3"/>
      <c r="H553" s="3"/>
    </row>
    <row r="554" spans="5:8" x14ac:dyDescent="0.3">
      <c r="E554" s="3"/>
      <c r="F554" s="3"/>
      <c r="H554" s="3"/>
    </row>
    <row r="555" spans="5:8" x14ac:dyDescent="0.3">
      <c r="E555" s="3"/>
      <c r="F555" s="3"/>
      <c r="H555" s="3"/>
    </row>
    <row r="556" spans="5:8" x14ac:dyDescent="0.3">
      <c r="E556" s="3"/>
      <c r="F556" s="3"/>
      <c r="H556" s="3"/>
    </row>
    <row r="557" spans="5:8" x14ac:dyDescent="0.3">
      <c r="E557" s="3"/>
      <c r="F557" s="3"/>
      <c r="H557" s="3"/>
    </row>
    <row r="558" spans="5:8" x14ac:dyDescent="0.3">
      <c r="E558" s="3"/>
      <c r="F558" s="3"/>
      <c r="H558" s="3"/>
    </row>
    <row r="559" spans="5:8" x14ac:dyDescent="0.3">
      <c r="E559" s="3"/>
      <c r="F559" s="3"/>
      <c r="H559" s="3"/>
    </row>
    <row r="560" spans="5:8" x14ac:dyDescent="0.3">
      <c r="E560" s="3"/>
      <c r="F560" s="3"/>
      <c r="H560" s="3"/>
    </row>
    <row r="561" spans="5:8" x14ac:dyDescent="0.3">
      <c r="E561" s="3"/>
      <c r="F561" s="3"/>
      <c r="H561" s="3"/>
    </row>
    <row r="562" spans="5:8" x14ac:dyDescent="0.3">
      <c r="E562" s="3"/>
      <c r="F562" s="3"/>
      <c r="H562" s="3"/>
    </row>
    <row r="563" spans="5:8" x14ac:dyDescent="0.3">
      <c r="E563" s="3"/>
      <c r="F563" s="3"/>
      <c r="H563" s="3"/>
    </row>
    <row r="564" spans="5:8" x14ac:dyDescent="0.3">
      <c r="E564" s="3"/>
      <c r="F564" s="3"/>
      <c r="H564" s="3"/>
    </row>
    <row r="565" spans="5:8" x14ac:dyDescent="0.3">
      <c r="E565" s="3"/>
      <c r="F565" s="3"/>
      <c r="H565" s="3"/>
    </row>
    <row r="566" spans="5:8" x14ac:dyDescent="0.3">
      <c r="E566" s="3"/>
      <c r="F566" s="3"/>
      <c r="H566" s="3"/>
    </row>
    <row r="567" spans="5:8" x14ac:dyDescent="0.3">
      <c r="E567" s="3"/>
      <c r="F567" s="3"/>
      <c r="H567" s="3"/>
    </row>
    <row r="568" spans="5:8" x14ac:dyDescent="0.3">
      <c r="E568" s="3"/>
      <c r="F568" s="3"/>
      <c r="H568" s="3"/>
    </row>
    <row r="569" spans="5:8" x14ac:dyDescent="0.3">
      <c r="E569" s="3"/>
      <c r="F569" s="3"/>
      <c r="H569" s="3"/>
    </row>
    <row r="570" spans="5:8" x14ac:dyDescent="0.3">
      <c r="E570" s="3"/>
      <c r="F570" s="3"/>
      <c r="H570" s="3"/>
    </row>
    <row r="571" spans="5:8" x14ac:dyDescent="0.3">
      <c r="E571" s="3"/>
      <c r="F571" s="3"/>
      <c r="H571" s="3"/>
    </row>
    <row r="572" spans="5:8" x14ac:dyDescent="0.3">
      <c r="E572" s="3"/>
      <c r="F572" s="3"/>
      <c r="H572" s="3"/>
    </row>
    <row r="573" spans="5:8" x14ac:dyDescent="0.3">
      <c r="E573" s="3"/>
      <c r="F573" s="3"/>
      <c r="H573" s="3"/>
    </row>
    <row r="574" spans="5:8" x14ac:dyDescent="0.3">
      <c r="E574" s="3"/>
      <c r="F574" s="3"/>
      <c r="H574" s="3"/>
    </row>
    <row r="575" spans="5:8" x14ac:dyDescent="0.3">
      <c r="E575" s="3"/>
      <c r="F575" s="3"/>
      <c r="H575" s="3"/>
    </row>
    <row r="576" spans="5:8" x14ac:dyDescent="0.3">
      <c r="E576" s="3"/>
      <c r="F576" s="3"/>
      <c r="H576" s="3"/>
    </row>
    <row r="577" spans="5:8" x14ac:dyDescent="0.3">
      <c r="E577" s="3"/>
      <c r="F577" s="3"/>
      <c r="H577" s="3"/>
    </row>
    <row r="578" spans="5:8" x14ac:dyDescent="0.3">
      <c r="E578" s="3"/>
      <c r="F578" s="3"/>
      <c r="H578" s="3"/>
    </row>
    <row r="579" spans="5:8" x14ac:dyDescent="0.3">
      <c r="E579" s="3"/>
      <c r="F579" s="3"/>
      <c r="H579" s="3"/>
    </row>
    <row r="580" spans="5:8" x14ac:dyDescent="0.3">
      <c r="E580" s="3"/>
      <c r="F580" s="3"/>
      <c r="H580" s="3"/>
    </row>
    <row r="581" spans="5:8" x14ac:dyDescent="0.3">
      <c r="E581" s="3"/>
      <c r="F581" s="3"/>
      <c r="H581" s="3"/>
    </row>
    <row r="582" spans="5:8" x14ac:dyDescent="0.3">
      <c r="E582" s="3"/>
      <c r="F582" s="3"/>
      <c r="H582" s="3"/>
    </row>
    <row r="583" spans="5:8" x14ac:dyDescent="0.3">
      <c r="E583" s="3"/>
      <c r="F583" s="3"/>
      <c r="H583" s="3"/>
    </row>
    <row r="584" spans="5:8" x14ac:dyDescent="0.3">
      <c r="E584" s="3"/>
      <c r="F584" s="3"/>
      <c r="H584" s="3"/>
    </row>
    <row r="585" spans="5:8" x14ac:dyDescent="0.3">
      <c r="E585" s="3"/>
      <c r="F585" s="3"/>
      <c r="H585" s="3"/>
    </row>
    <row r="586" spans="5:8" x14ac:dyDescent="0.3">
      <c r="E586" s="3"/>
      <c r="F586" s="3"/>
      <c r="H586" s="3"/>
    </row>
    <row r="587" spans="5:8" x14ac:dyDescent="0.3">
      <c r="E587" s="3"/>
      <c r="F587" s="3"/>
      <c r="H587" s="3"/>
    </row>
    <row r="588" spans="5:8" x14ac:dyDescent="0.3">
      <c r="E588" s="3"/>
      <c r="F588" s="3"/>
      <c r="H588" s="3"/>
    </row>
    <row r="589" spans="5:8" x14ac:dyDescent="0.3">
      <c r="E589" s="3"/>
      <c r="F589" s="3"/>
      <c r="H589" s="3"/>
    </row>
    <row r="590" spans="5:8" x14ac:dyDescent="0.3">
      <c r="E590" s="3"/>
      <c r="F590" s="3"/>
      <c r="H590" s="3"/>
    </row>
    <row r="591" spans="5:8" x14ac:dyDescent="0.3">
      <c r="E591" s="3"/>
      <c r="F591" s="3"/>
      <c r="H591" s="3"/>
    </row>
    <row r="592" spans="5:8" x14ac:dyDescent="0.3">
      <c r="E592" s="3"/>
      <c r="F592" s="3"/>
      <c r="H592" s="3"/>
    </row>
    <row r="593" spans="5:8" x14ac:dyDescent="0.3">
      <c r="E593" s="3"/>
      <c r="F593" s="3"/>
      <c r="H593" s="3"/>
    </row>
    <row r="594" spans="5:8" x14ac:dyDescent="0.3">
      <c r="E594" s="3"/>
      <c r="F594" s="3"/>
      <c r="H594" s="3"/>
    </row>
    <row r="595" spans="5:8" x14ac:dyDescent="0.3">
      <c r="E595" s="3"/>
      <c r="F595" s="3"/>
      <c r="H595" s="3"/>
    </row>
    <row r="596" spans="5:8" x14ac:dyDescent="0.3">
      <c r="E596" s="3"/>
      <c r="F596" s="3"/>
      <c r="H596" s="3"/>
    </row>
    <row r="597" spans="5:8" x14ac:dyDescent="0.3">
      <c r="E597" s="3"/>
      <c r="F597" s="3"/>
      <c r="H597" s="3"/>
    </row>
    <row r="598" spans="5:8" x14ac:dyDescent="0.3">
      <c r="E598" s="3"/>
      <c r="F598" s="3"/>
      <c r="H598" s="3"/>
    </row>
    <row r="599" spans="5:8" x14ac:dyDescent="0.3">
      <c r="E599" s="3"/>
      <c r="F599" s="3"/>
      <c r="H599" s="3"/>
    </row>
    <row r="600" spans="5:8" x14ac:dyDescent="0.3">
      <c r="E600" s="3"/>
      <c r="F600" s="3"/>
      <c r="H600" s="3"/>
    </row>
    <row r="601" spans="5:8" x14ac:dyDescent="0.3">
      <c r="E601" s="3"/>
      <c r="F601" s="3"/>
      <c r="H601" s="3"/>
    </row>
    <row r="602" spans="5:8" x14ac:dyDescent="0.3">
      <c r="E602" s="3"/>
      <c r="F602" s="3"/>
      <c r="H602" s="3"/>
    </row>
    <row r="603" spans="5:8" x14ac:dyDescent="0.3">
      <c r="E603" s="3"/>
      <c r="F603" s="3"/>
      <c r="H603" s="3"/>
    </row>
    <row r="604" spans="5:8" x14ac:dyDescent="0.3">
      <c r="E604" s="3"/>
      <c r="F604" s="3"/>
      <c r="H604" s="3"/>
    </row>
    <row r="605" spans="5:8" x14ac:dyDescent="0.3">
      <c r="E605" s="3"/>
      <c r="F605" s="3"/>
      <c r="H605" s="3"/>
    </row>
    <row r="606" spans="5:8" x14ac:dyDescent="0.3">
      <c r="E606" s="3"/>
      <c r="F606" s="3"/>
      <c r="H606" s="3"/>
    </row>
    <row r="607" spans="5:8" x14ac:dyDescent="0.3">
      <c r="E607" s="3"/>
      <c r="F607" s="3"/>
      <c r="H607" s="3"/>
    </row>
    <row r="608" spans="5:8" x14ac:dyDescent="0.3">
      <c r="E608" s="3"/>
      <c r="F608" s="3"/>
      <c r="H608" s="3"/>
    </row>
    <row r="609" spans="5:8" x14ac:dyDescent="0.3">
      <c r="E609" s="3"/>
      <c r="F609" s="3"/>
      <c r="H609" s="3"/>
    </row>
    <row r="610" spans="5:8" x14ac:dyDescent="0.3">
      <c r="E610" s="3"/>
      <c r="F610" s="3"/>
      <c r="H610" s="3"/>
    </row>
    <row r="611" spans="5:8" x14ac:dyDescent="0.3">
      <c r="E611" s="3"/>
      <c r="F611" s="3"/>
      <c r="H611" s="3"/>
    </row>
    <row r="612" spans="5:8" x14ac:dyDescent="0.3">
      <c r="E612" s="3"/>
      <c r="F612" s="3"/>
      <c r="H612" s="3"/>
    </row>
    <row r="613" spans="5:8" x14ac:dyDescent="0.3">
      <c r="E613" s="3"/>
      <c r="F613" s="3"/>
      <c r="H613" s="3"/>
    </row>
    <row r="614" spans="5:8" x14ac:dyDescent="0.3">
      <c r="E614" s="3"/>
      <c r="F614" s="3"/>
      <c r="H614" s="3"/>
    </row>
    <row r="615" spans="5:8" x14ac:dyDescent="0.3">
      <c r="E615" s="3"/>
      <c r="F615" s="3"/>
      <c r="H615" s="3"/>
    </row>
    <row r="616" spans="5:8" x14ac:dyDescent="0.3">
      <c r="E616" s="3"/>
      <c r="F616" s="3"/>
      <c r="H616" s="3"/>
    </row>
    <row r="617" spans="5:8" x14ac:dyDescent="0.3">
      <c r="E617" s="3"/>
      <c r="F617" s="3"/>
      <c r="H617" s="3"/>
    </row>
    <row r="618" spans="5:8" x14ac:dyDescent="0.3">
      <c r="E618" s="3"/>
      <c r="F618" s="3"/>
      <c r="H618" s="3"/>
    </row>
    <row r="619" spans="5:8" x14ac:dyDescent="0.3">
      <c r="E619" s="3"/>
      <c r="F619" s="3"/>
      <c r="H619" s="3"/>
    </row>
    <row r="620" spans="5:8" x14ac:dyDescent="0.3">
      <c r="E620" s="3"/>
      <c r="F620" s="3"/>
      <c r="H620" s="3"/>
    </row>
    <row r="621" spans="5:8" x14ac:dyDescent="0.3">
      <c r="E621" s="3"/>
      <c r="F621" s="3"/>
      <c r="H621" s="3"/>
    </row>
    <row r="622" spans="5:8" x14ac:dyDescent="0.3">
      <c r="E622" s="3"/>
      <c r="F622" s="3"/>
      <c r="H622" s="3"/>
    </row>
    <row r="623" spans="5:8" x14ac:dyDescent="0.3">
      <c r="E623" s="3"/>
      <c r="F623" s="3"/>
      <c r="H623" s="3"/>
    </row>
    <row r="624" spans="5:8" x14ac:dyDescent="0.3">
      <c r="E624" s="3"/>
      <c r="F624" s="3"/>
      <c r="H624" s="3"/>
    </row>
    <row r="625" spans="5:8" x14ac:dyDescent="0.3">
      <c r="E625" s="3"/>
      <c r="F625" s="3"/>
      <c r="H625" s="3"/>
    </row>
    <row r="626" spans="5:8" x14ac:dyDescent="0.3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8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workbookViewId="0">
      <selection activeCell="B5" sqref="B5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0.109375" style="35" bestFit="1" customWidth="1"/>
    <col min="5" max="6" width="10.44140625" bestFit="1" customWidth="1"/>
  </cols>
  <sheetData>
    <row r="1" spans="1:5" ht="21" customHeight="1" x14ac:dyDescent="0.3">
      <c r="A1" s="137" t="s">
        <v>165</v>
      </c>
      <c r="B1" s="137"/>
      <c r="C1" s="137"/>
      <c r="D1" s="137"/>
      <c r="E1" s="137"/>
    </row>
    <row r="2" spans="1:5" ht="21" customHeight="1" x14ac:dyDescent="0.3">
      <c r="A2" s="137"/>
      <c r="B2" s="137"/>
      <c r="C2" s="137"/>
      <c r="D2" s="137"/>
      <c r="E2" s="137"/>
    </row>
    <row r="3" spans="1:5" x14ac:dyDescent="0.3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3">
      <c r="A4" s="1">
        <v>1</v>
      </c>
      <c r="B4" t="s">
        <v>157</v>
      </c>
      <c r="C4" t="s">
        <v>231</v>
      </c>
      <c r="D4" s="35">
        <v>44949</v>
      </c>
      <c r="E4" s="30">
        <v>75.88</v>
      </c>
    </row>
    <row r="5" spans="1:5" x14ac:dyDescent="0.3">
      <c r="A5" s="1">
        <v>2</v>
      </c>
      <c r="B5" t="s">
        <v>295</v>
      </c>
      <c r="C5" t="s">
        <v>203</v>
      </c>
      <c r="D5" s="35">
        <v>44949</v>
      </c>
      <c r="E5" s="30">
        <v>32.9</v>
      </c>
    </row>
    <row r="6" spans="1:5" x14ac:dyDescent="0.3">
      <c r="A6" s="1">
        <v>3</v>
      </c>
      <c r="B6" t="s">
        <v>157</v>
      </c>
      <c r="C6" t="s">
        <v>241</v>
      </c>
      <c r="D6" s="35">
        <v>44981</v>
      </c>
      <c r="E6" s="30">
        <v>101.97</v>
      </c>
    </row>
    <row r="7" spans="1:5" x14ac:dyDescent="0.3">
      <c r="A7" s="1">
        <v>4</v>
      </c>
      <c r="B7" t="s">
        <v>295</v>
      </c>
      <c r="C7" t="s">
        <v>203</v>
      </c>
      <c r="D7" s="35">
        <v>44981</v>
      </c>
      <c r="E7" s="30">
        <v>262.02</v>
      </c>
    </row>
    <row r="8" spans="1:5" x14ac:dyDescent="0.3">
      <c r="A8" s="1">
        <v>5</v>
      </c>
      <c r="B8" t="s">
        <v>295</v>
      </c>
      <c r="C8" t="s">
        <v>198</v>
      </c>
      <c r="D8" s="35">
        <v>45009</v>
      </c>
      <c r="E8" s="30">
        <v>411.51</v>
      </c>
    </row>
    <row r="9" spans="1:5" x14ac:dyDescent="0.3">
      <c r="A9" s="1">
        <v>6</v>
      </c>
      <c r="B9" t="s">
        <v>295</v>
      </c>
      <c r="C9" t="s">
        <v>193</v>
      </c>
      <c r="D9" s="35">
        <v>45031</v>
      </c>
      <c r="E9" s="30">
        <v>92.35</v>
      </c>
    </row>
    <row r="10" spans="1:5" x14ac:dyDescent="0.3">
      <c r="A10" s="1">
        <v>7</v>
      </c>
      <c r="B10" t="s">
        <v>157</v>
      </c>
      <c r="C10" t="s">
        <v>231</v>
      </c>
      <c r="D10" s="35">
        <v>45039</v>
      </c>
      <c r="E10">
        <v>75.88</v>
      </c>
    </row>
    <row r="11" spans="1:5" x14ac:dyDescent="0.3">
      <c r="A11" s="1">
        <v>8</v>
      </c>
      <c r="B11" t="s">
        <v>295</v>
      </c>
      <c r="C11" t="s">
        <v>203</v>
      </c>
      <c r="D11" s="35">
        <v>45039</v>
      </c>
      <c r="E11">
        <v>32.9</v>
      </c>
    </row>
    <row r="12" spans="1:5" x14ac:dyDescent="0.3">
      <c r="A12" s="1">
        <v>9</v>
      </c>
      <c r="B12" t="s">
        <v>157</v>
      </c>
      <c r="C12" t="s">
        <v>241</v>
      </c>
      <c r="D12" s="35">
        <v>45040</v>
      </c>
      <c r="E12">
        <v>101.97</v>
      </c>
    </row>
    <row r="13" spans="1:5" x14ac:dyDescent="0.3">
      <c r="A13" s="1">
        <v>10</v>
      </c>
      <c r="B13" t="s">
        <v>295</v>
      </c>
      <c r="C13" t="s">
        <v>203</v>
      </c>
      <c r="D13" s="35">
        <v>45070</v>
      </c>
      <c r="E13">
        <v>262.02</v>
      </c>
    </row>
    <row r="14" spans="1:5" x14ac:dyDescent="0.3">
      <c r="A14" s="1">
        <v>11</v>
      </c>
      <c r="B14" t="s">
        <v>295</v>
      </c>
      <c r="C14" t="s">
        <v>198</v>
      </c>
      <c r="D14" s="35">
        <v>45070</v>
      </c>
      <c r="E14">
        <v>411.51</v>
      </c>
    </row>
    <row r="15" spans="1:5" x14ac:dyDescent="0.3">
      <c r="A15" s="1">
        <v>12</v>
      </c>
      <c r="B15" t="s">
        <v>295</v>
      </c>
      <c r="C15" t="s">
        <v>193</v>
      </c>
      <c r="D15" s="35">
        <v>45031</v>
      </c>
      <c r="E15" s="30">
        <v>411.51</v>
      </c>
    </row>
    <row r="16" spans="1:5" x14ac:dyDescent="0.3">
      <c r="A16" s="1">
        <v>13</v>
      </c>
      <c r="B16" t="s">
        <v>157</v>
      </c>
      <c r="C16" t="s">
        <v>241</v>
      </c>
      <c r="D16" s="35">
        <v>45070</v>
      </c>
      <c r="E16">
        <v>101.97</v>
      </c>
    </row>
    <row r="17" spans="1:6" x14ac:dyDescent="0.3">
      <c r="A17" s="1">
        <v>14</v>
      </c>
      <c r="B17" t="s">
        <v>157</v>
      </c>
      <c r="C17" t="s">
        <v>231</v>
      </c>
      <c r="D17" s="35">
        <v>45079</v>
      </c>
      <c r="E17">
        <v>75.88</v>
      </c>
      <c r="F17" s="35"/>
    </row>
    <row r="18" spans="1:6" x14ac:dyDescent="0.3">
      <c r="A18" s="1">
        <v>15</v>
      </c>
      <c r="B18" t="s">
        <v>295</v>
      </c>
      <c r="C18" t="s">
        <v>203</v>
      </c>
      <c r="D18" s="35">
        <v>45079</v>
      </c>
      <c r="E18">
        <v>32.9</v>
      </c>
      <c r="F18" s="35"/>
    </row>
    <row r="19" spans="1:6" x14ac:dyDescent="0.3">
      <c r="A19" s="1">
        <v>16</v>
      </c>
      <c r="B19" t="s">
        <v>157</v>
      </c>
      <c r="C19" t="s">
        <v>241</v>
      </c>
      <c r="D19" s="35">
        <v>45111</v>
      </c>
      <c r="E19">
        <v>101.97</v>
      </c>
      <c r="F19" s="35"/>
    </row>
    <row r="20" spans="1:6" x14ac:dyDescent="0.3">
      <c r="A20" s="1">
        <v>17</v>
      </c>
      <c r="B20" t="s">
        <v>295</v>
      </c>
      <c r="C20" t="s">
        <v>203</v>
      </c>
      <c r="D20" s="35">
        <v>45111</v>
      </c>
      <c r="E20">
        <v>262.02</v>
      </c>
      <c r="F20" s="35"/>
    </row>
    <row r="21" spans="1:6" x14ac:dyDescent="0.3">
      <c r="A21" s="1">
        <v>18</v>
      </c>
      <c r="B21" t="s">
        <v>295</v>
      </c>
      <c r="C21" t="s">
        <v>198</v>
      </c>
      <c r="D21" s="35">
        <v>45139</v>
      </c>
      <c r="E21">
        <v>411.51</v>
      </c>
      <c r="F21" s="35"/>
    </row>
    <row r="22" spans="1:6" x14ac:dyDescent="0.3">
      <c r="A22" s="1">
        <v>19</v>
      </c>
      <c r="B22" t="s">
        <v>295</v>
      </c>
      <c r="C22" t="s">
        <v>193</v>
      </c>
      <c r="D22" s="35">
        <v>45161</v>
      </c>
      <c r="E22">
        <v>92.35</v>
      </c>
      <c r="F22" s="35"/>
    </row>
    <row r="23" spans="1:6" x14ac:dyDescent="0.3">
      <c r="A23" s="1">
        <v>20</v>
      </c>
      <c r="B23" t="s">
        <v>157</v>
      </c>
      <c r="C23" t="s">
        <v>231</v>
      </c>
      <c r="D23" s="35">
        <v>45059</v>
      </c>
      <c r="E23">
        <v>75.88</v>
      </c>
      <c r="F23" s="35"/>
    </row>
    <row r="24" spans="1:6" x14ac:dyDescent="0.3">
      <c r="A24" s="1">
        <v>21</v>
      </c>
      <c r="B24" t="s">
        <v>295</v>
      </c>
      <c r="C24" t="s">
        <v>203</v>
      </c>
      <c r="D24" s="35">
        <v>45062</v>
      </c>
      <c r="E24">
        <v>32.9</v>
      </c>
      <c r="F24" s="35"/>
    </row>
    <row r="25" spans="1:6" x14ac:dyDescent="0.3">
      <c r="A25" s="1">
        <v>22</v>
      </c>
      <c r="B25" t="s">
        <v>157</v>
      </c>
      <c r="C25" t="s">
        <v>241</v>
      </c>
      <c r="D25" s="35">
        <v>45170</v>
      </c>
      <c r="E25">
        <v>101.97</v>
      </c>
      <c r="F25" s="35"/>
    </row>
    <row r="26" spans="1:6" x14ac:dyDescent="0.3">
      <c r="A26" s="1">
        <v>23</v>
      </c>
      <c r="B26" t="s">
        <v>295</v>
      </c>
      <c r="C26" t="s">
        <v>203</v>
      </c>
      <c r="D26" s="35">
        <v>45200</v>
      </c>
      <c r="E26">
        <v>262.02</v>
      </c>
      <c r="F26" s="35"/>
    </row>
    <row r="27" spans="1:6" x14ac:dyDescent="0.3">
      <c r="A27" s="1">
        <v>24</v>
      </c>
      <c r="B27" t="s">
        <v>295</v>
      </c>
      <c r="C27" t="s">
        <v>198</v>
      </c>
      <c r="D27" s="35">
        <v>45200</v>
      </c>
      <c r="E27">
        <v>411.51</v>
      </c>
      <c r="F27" s="35"/>
    </row>
    <row r="28" spans="1:6" x14ac:dyDescent="0.3">
      <c r="A28" s="1">
        <v>25</v>
      </c>
      <c r="B28" t="s">
        <v>295</v>
      </c>
      <c r="C28" t="s">
        <v>193</v>
      </c>
      <c r="D28" s="35">
        <v>45161</v>
      </c>
      <c r="E28">
        <v>92.35</v>
      </c>
      <c r="F28" s="35"/>
    </row>
    <row r="29" spans="1:6" x14ac:dyDescent="0.3">
      <c r="A29" s="1">
        <v>26</v>
      </c>
      <c r="B29" t="s">
        <v>157</v>
      </c>
      <c r="C29" t="s">
        <v>241</v>
      </c>
      <c r="D29" s="35">
        <v>45065</v>
      </c>
      <c r="E29">
        <v>101.97</v>
      </c>
      <c r="F29" s="35"/>
    </row>
    <row r="30" spans="1:6" x14ac:dyDescent="0.3">
      <c r="A30" s="1">
        <v>27</v>
      </c>
      <c r="B30" t="s">
        <v>157</v>
      </c>
      <c r="C30" t="s">
        <v>231</v>
      </c>
      <c r="D30" s="35">
        <v>45079</v>
      </c>
      <c r="E30">
        <v>75.88</v>
      </c>
      <c r="F30" s="35"/>
    </row>
    <row r="31" spans="1:6" x14ac:dyDescent="0.3">
      <c r="A31" s="1">
        <v>28</v>
      </c>
      <c r="B31" t="s">
        <v>295</v>
      </c>
      <c r="C31" t="s">
        <v>203</v>
      </c>
      <c r="D31" s="35">
        <v>45079</v>
      </c>
      <c r="E31" s="30">
        <v>66.55</v>
      </c>
      <c r="F31" s="35"/>
    </row>
    <row r="32" spans="1:6" x14ac:dyDescent="0.3">
      <c r="A32" s="1">
        <v>29</v>
      </c>
      <c r="B32" t="s">
        <v>157</v>
      </c>
      <c r="C32" t="s">
        <v>241</v>
      </c>
      <c r="D32" s="35">
        <v>45111</v>
      </c>
      <c r="E32">
        <v>101.97</v>
      </c>
      <c r="F32" s="35"/>
    </row>
    <row r="33" spans="1:6" x14ac:dyDescent="0.3">
      <c r="A33" s="1">
        <v>30</v>
      </c>
      <c r="B33" t="s">
        <v>295</v>
      </c>
      <c r="C33" t="s">
        <v>203</v>
      </c>
      <c r="D33" s="35">
        <v>45111</v>
      </c>
      <c r="E33">
        <v>262.02</v>
      </c>
      <c r="F33" s="35"/>
    </row>
    <row r="34" spans="1:6" x14ac:dyDescent="0.3">
      <c r="A34" s="1">
        <v>31</v>
      </c>
      <c r="B34" t="s">
        <v>295</v>
      </c>
      <c r="C34" t="s">
        <v>198</v>
      </c>
      <c r="D34" s="35">
        <v>45139</v>
      </c>
      <c r="E34">
        <v>411.51</v>
      </c>
      <c r="F34" s="35"/>
    </row>
    <row r="35" spans="1:6" x14ac:dyDescent="0.3">
      <c r="A35" s="1">
        <v>32</v>
      </c>
      <c r="B35" t="s">
        <v>295</v>
      </c>
      <c r="C35" t="s">
        <v>193</v>
      </c>
      <c r="D35" s="35">
        <v>45047</v>
      </c>
      <c r="E35">
        <v>92.35</v>
      </c>
      <c r="F35" s="35"/>
    </row>
    <row r="36" spans="1:6" x14ac:dyDescent="0.3">
      <c r="A36" s="1">
        <v>33</v>
      </c>
      <c r="B36" t="s">
        <v>157</v>
      </c>
      <c r="C36" t="s">
        <v>231</v>
      </c>
      <c r="D36" s="35">
        <v>45051</v>
      </c>
      <c r="E36" s="30">
        <v>38.229999999999997</v>
      </c>
      <c r="F36" s="35"/>
    </row>
    <row r="37" spans="1:6" x14ac:dyDescent="0.3">
      <c r="A37" s="1">
        <v>34</v>
      </c>
      <c r="B37" t="s">
        <v>295</v>
      </c>
      <c r="C37" t="s">
        <v>203</v>
      </c>
      <c r="D37" s="35">
        <v>45056</v>
      </c>
      <c r="E37">
        <v>32.9</v>
      </c>
      <c r="F37" s="35"/>
    </row>
    <row r="38" spans="1:6" x14ac:dyDescent="0.3">
      <c r="A38" s="1">
        <v>35</v>
      </c>
      <c r="B38" t="s">
        <v>157</v>
      </c>
      <c r="C38" t="s">
        <v>241</v>
      </c>
      <c r="D38" s="35">
        <v>45170</v>
      </c>
      <c r="E38">
        <v>101.97</v>
      </c>
      <c r="F38" s="35"/>
    </row>
    <row r="39" spans="1:6" x14ac:dyDescent="0.3">
      <c r="A39" s="1">
        <v>36</v>
      </c>
      <c r="B39" t="s">
        <v>295</v>
      </c>
      <c r="C39" t="s">
        <v>203</v>
      </c>
      <c r="D39" s="35">
        <v>45200</v>
      </c>
      <c r="E39">
        <v>262.02</v>
      </c>
      <c r="F39" s="35"/>
    </row>
    <row r="40" spans="1:6" x14ac:dyDescent="0.3">
      <c r="A40" s="1">
        <v>37</v>
      </c>
      <c r="B40" t="s">
        <v>295</v>
      </c>
      <c r="C40" t="s">
        <v>198</v>
      </c>
      <c r="D40" s="35">
        <v>45057</v>
      </c>
      <c r="E40">
        <v>411.51</v>
      </c>
      <c r="F40" s="35"/>
    </row>
    <row r="41" spans="1:6" x14ac:dyDescent="0.3">
      <c r="A41" s="1">
        <v>38</v>
      </c>
      <c r="B41" t="s">
        <v>295</v>
      </c>
      <c r="C41" t="s">
        <v>193</v>
      </c>
      <c r="D41" s="35">
        <v>45073</v>
      </c>
      <c r="E41">
        <v>92.35</v>
      </c>
      <c r="F41" s="35"/>
    </row>
    <row r="42" spans="1:6" x14ac:dyDescent="0.3">
      <c r="A42" s="1">
        <v>39</v>
      </c>
      <c r="B42" t="s">
        <v>157</v>
      </c>
      <c r="C42" t="s">
        <v>241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7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23"/>
  <sheetViews>
    <sheetView workbookViewId="0">
      <selection activeCell="A23" sqref="A23:I29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bestFit="1" customWidth="1"/>
    <col min="7" max="7" width="8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6" bestFit="1" customWidth="1"/>
    <col min="22" max="22" width="8.109375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4" t="s">
        <v>283</v>
      </c>
      <c r="P1" s="139" t="s">
        <v>283</v>
      </c>
      <c r="Q1" s="139"/>
      <c r="R1" s="139"/>
      <c r="S1" s="139"/>
      <c r="T1" s="139"/>
      <c r="U1" s="139"/>
      <c r="V1" s="139"/>
      <c r="W1" s="139"/>
      <c r="X1" s="139"/>
    </row>
    <row r="2" spans="1:24" ht="14.4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 x14ac:dyDescent="0.3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8">
        <f>'Inventory Management'!B4</f>
        <v>5</v>
      </c>
      <c r="P3" s="1">
        <v>5</v>
      </c>
      <c r="Q3" t="s">
        <v>295</v>
      </c>
      <c r="R3" t="s">
        <v>331</v>
      </c>
      <c r="S3" t="s">
        <v>56</v>
      </c>
      <c r="T3">
        <v>5</v>
      </c>
      <c r="U3" s="30">
        <v>3.94</v>
      </c>
      <c r="V3" s="30">
        <v>19.7</v>
      </c>
      <c r="W3">
        <v>9</v>
      </c>
      <c r="X3">
        <v>23</v>
      </c>
    </row>
    <row r="4" spans="1:24" x14ac:dyDescent="0.3">
      <c r="A4" s="1">
        <v>1</v>
      </c>
      <c r="B4" t="s">
        <v>157</v>
      </c>
      <c r="C4" t="s">
        <v>289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5</v>
      </c>
      <c r="Q4" t="s">
        <v>295</v>
      </c>
      <c r="R4" t="s">
        <v>334</v>
      </c>
      <c r="S4" t="s">
        <v>61</v>
      </c>
      <c r="T4">
        <v>10</v>
      </c>
      <c r="U4" s="30">
        <v>3.5</v>
      </c>
      <c r="V4" s="30">
        <v>35</v>
      </c>
      <c r="W4">
        <v>10</v>
      </c>
      <c r="X4">
        <v>24</v>
      </c>
    </row>
    <row r="5" spans="1:24" x14ac:dyDescent="0.3">
      <c r="A5" s="1">
        <v>1</v>
      </c>
      <c r="B5" t="s">
        <v>157</v>
      </c>
      <c r="C5" t="s">
        <v>287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5</v>
      </c>
      <c r="Q5" t="s">
        <v>295</v>
      </c>
      <c r="R5" t="s">
        <v>337</v>
      </c>
      <c r="S5" t="s">
        <v>69</v>
      </c>
      <c r="T5">
        <v>15</v>
      </c>
      <c r="U5" s="30">
        <v>3.86</v>
      </c>
      <c r="V5" s="30">
        <v>57.9</v>
      </c>
      <c r="W5">
        <v>11</v>
      </c>
      <c r="X5">
        <v>25</v>
      </c>
    </row>
    <row r="6" spans="1:24" x14ac:dyDescent="0.3">
      <c r="A6" s="1">
        <v>1</v>
      </c>
      <c r="B6" t="s">
        <v>157</v>
      </c>
      <c r="C6" t="s">
        <v>288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5</v>
      </c>
      <c r="Q6" t="s">
        <v>295</v>
      </c>
      <c r="R6" t="s">
        <v>336</v>
      </c>
      <c r="S6" t="s">
        <v>68</v>
      </c>
      <c r="T6">
        <v>5</v>
      </c>
      <c r="U6" s="30">
        <v>2.02</v>
      </c>
      <c r="V6" s="30">
        <v>10.1</v>
      </c>
      <c r="W6">
        <v>12</v>
      </c>
      <c r="X6">
        <v>26</v>
      </c>
    </row>
    <row r="7" spans="1:24" x14ac:dyDescent="0.3">
      <c r="A7" s="1">
        <v>1</v>
      </c>
      <c r="B7" t="s">
        <v>157</v>
      </c>
      <c r="C7" t="s">
        <v>290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5</v>
      </c>
      <c r="Q7" t="s">
        <v>295</v>
      </c>
      <c r="R7" t="s">
        <v>342</v>
      </c>
      <c r="S7" t="s">
        <v>72</v>
      </c>
      <c r="T7">
        <v>4</v>
      </c>
      <c r="U7" s="30">
        <v>3.1</v>
      </c>
      <c r="V7" s="30">
        <v>12.4</v>
      </c>
      <c r="W7">
        <v>13</v>
      </c>
      <c r="X7">
        <v>27</v>
      </c>
    </row>
    <row r="8" spans="1:24" x14ac:dyDescent="0.3">
      <c r="A8" s="1">
        <v>1</v>
      </c>
      <c r="B8" t="s">
        <v>157</v>
      </c>
      <c r="C8" t="s">
        <v>291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5</v>
      </c>
      <c r="Q8" t="s">
        <v>295</v>
      </c>
      <c r="R8" t="s">
        <v>341</v>
      </c>
      <c r="S8" t="s">
        <v>45</v>
      </c>
      <c r="T8">
        <v>50</v>
      </c>
      <c r="U8" s="30">
        <v>3.17</v>
      </c>
      <c r="V8" s="30">
        <v>158.5</v>
      </c>
      <c r="W8">
        <v>14</v>
      </c>
      <c r="X8">
        <v>28</v>
      </c>
    </row>
    <row r="9" spans="1:24" x14ac:dyDescent="0.3">
      <c r="A9" s="1">
        <v>1</v>
      </c>
      <c r="B9" t="s">
        <v>157</v>
      </c>
      <c r="C9" t="s">
        <v>292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  <c r="P9" s="1">
        <v>5</v>
      </c>
      <c r="Q9" t="s">
        <v>295</v>
      </c>
      <c r="R9" t="s">
        <v>335</v>
      </c>
      <c r="S9" t="s">
        <v>40</v>
      </c>
      <c r="T9">
        <v>25</v>
      </c>
      <c r="U9" s="30">
        <v>3.22</v>
      </c>
      <c r="V9" s="30">
        <v>80.5</v>
      </c>
      <c r="W9">
        <v>15</v>
      </c>
      <c r="X9">
        <v>29</v>
      </c>
    </row>
    <row r="10" spans="1:24" x14ac:dyDescent="0.3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3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3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3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3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3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3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3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3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3">
      <c r="A19" s="1">
        <v>4</v>
      </c>
      <c r="B19" t="s">
        <v>295</v>
      </c>
      <c r="C19" t="s">
        <v>335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3">
      <c r="A20" s="1">
        <v>4</v>
      </c>
      <c r="B20" t="s">
        <v>295</v>
      </c>
      <c r="C20" t="s">
        <v>335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3">
      <c r="A21" s="1">
        <v>4</v>
      </c>
      <c r="B21" t="s">
        <v>295</v>
      </c>
      <c r="C21" t="s">
        <v>337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3">
      <c r="A22" s="1">
        <v>4</v>
      </c>
      <c r="B22" t="s">
        <v>295</v>
      </c>
      <c r="C22" t="s">
        <v>335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3">
      <c r="A23" s="1">
        <v>5</v>
      </c>
      <c r="B23" t="s">
        <v>295</v>
      </c>
      <c r="C23" t="s">
        <v>331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3">
      <c r="A24" s="1">
        <v>5</v>
      </c>
      <c r="B24" t="s">
        <v>295</v>
      </c>
      <c r="C24" t="s">
        <v>334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3">
      <c r="A25" s="1">
        <v>5</v>
      </c>
      <c r="B25" t="s">
        <v>295</v>
      </c>
      <c r="C25" t="s">
        <v>337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3">
      <c r="A26" s="1">
        <v>5</v>
      </c>
      <c r="B26" t="s">
        <v>295</v>
      </c>
      <c r="C26" t="s">
        <v>336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3">
      <c r="A27" s="1">
        <v>5</v>
      </c>
      <c r="B27" t="s">
        <v>295</v>
      </c>
      <c r="C27" t="s">
        <v>342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3">
      <c r="A28" s="1">
        <v>5</v>
      </c>
      <c r="B28" t="s">
        <v>295</v>
      </c>
      <c r="C28" t="s">
        <v>341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3">
      <c r="A29" s="1">
        <v>5</v>
      </c>
      <c r="B29" t="s">
        <v>295</v>
      </c>
      <c r="C29" t="s">
        <v>335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3">
      <c r="A30" s="1">
        <v>6</v>
      </c>
      <c r="B30" t="s">
        <v>295</v>
      </c>
      <c r="C30" t="s">
        <v>334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3">
      <c r="A31" s="1">
        <v>6</v>
      </c>
      <c r="B31" t="s">
        <v>295</v>
      </c>
      <c r="C31" t="s">
        <v>338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3">
      <c r="A32" s="1">
        <v>6</v>
      </c>
      <c r="B32" t="s">
        <v>295</v>
      </c>
      <c r="C32" t="s">
        <v>342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3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3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3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3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3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3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3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3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3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3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3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3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3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3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3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3">
      <c r="A48" s="1">
        <v>11</v>
      </c>
      <c r="B48" t="s">
        <v>295</v>
      </c>
      <c r="C48" t="s">
        <v>335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3">
      <c r="A49" s="1">
        <v>11</v>
      </c>
      <c r="B49" t="s">
        <v>295</v>
      </c>
      <c r="C49" t="s">
        <v>335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3">
      <c r="A50" s="1">
        <v>11</v>
      </c>
      <c r="B50" t="s">
        <v>295</v>
      </c>
      <c r="C50" t="s">
        <v>337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3">
      <c r="A51" s="1">
        <v>11</v>
      </c>
      <c r="B51" t="s">
        <v>295</v>
      </c>
      <c r="C51" t="s">
        <v>335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3">
      <c r="A52" s="1">
        <v>12</v>
      </c>
      <c r="B52" t="s">
        <v>295</v>
      </c>
      <c r="C52" t="s">
        <v>331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3">
      <c r="A53" s="1">
        <v>12</v>
      </c>
      <c r="B53" t="s">
        <v>295</v>
      </c>
      <c r="C53" t="s">
        <v>334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3">
      <c r="A54" s="1">
        <v>12</v>
      </c>
      <c r="B54" t="s">
        <v>295</v>
      </c>
      <c r="C54" t="s">
        <v>337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3">
      <c r="A55" s="1">
        <v>12</v>
      </c>
      <c r="B55" t="s">
        <v>295</v>
      </c>
      <c r="C55" t="s">
        <v>336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3">
      <c r="A56" s="1">
        <v>12</v>
      </c>
      <c r="B56" t="s">
        <v>295</v>
      </c>
      <c r="C56" t="s">
        <v>342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3">
      <c r="A57" s="1">
        <v>12</v>
      </c>
      <c r="B57" t="s">
        <v>295</v>
      </c>
      <c r="C57" t="s">
        <v>341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3">
      <c r="A58" s="1">
        <v>12</v>
      </c>
      <c r="B58" t="s">
        <v>295</v>
      </c>
      <c r="C58" t="s">
        <v>335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3">
      <c r="A59" s="1">
        <v>13</v>
      </c>
      <c r="B59" t="s">
        <v>295</v>
      </c>
      <c r="C59" t="s">
        <v>334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3">
      <c r="A60" s="1">
        <v>13</v>
      </c>
      <c r="B60" t="s">
        <v>295</v>
      </c>
      <c r="C60" t="s">
        <v>338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3">
      <c r="A61" s="1">
        <v>13</v>
      </c>
      <c r="B61" t="s">
        <v>295</v>
      </c>
      <c r="C61" t="s">
        <v>342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3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3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3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3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3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3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3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3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3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3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3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3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3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3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3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3">
      <c r="A77" s="1">
        <v>19</v>
      </c>
      <c r="B77" t="s">
        <v>295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3">
      <c r="A78" s="1">
        <v>19</v>
      </c>
      <c r="B78" t="s">
        <v>295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3">
      <c r="A79" s="1">
        <v>19</v>
      </c>
      <c r="B79" t="s">
        <v>295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3">
      <c r="A80" s="1">
        <v>20</v>
      </c>
      <c r="B80" t="s">
        <v>295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3">
      <c r="A81" s="1">
        <v>20</v>
      </c>
      <c r="B81" t="s">
        <v>295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3">
      <c r="A82" s="1">
        <v>20</v>
      </c>
      <c r="B82" t="s">
        <v>295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3">
      <c r="A83" s="1">
        <v>21</v>
      </c>
      <c r="B83" t="s">
        <v>295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3">
      <c r="A84" s="1">
        <v>21</v>
      </c>
      <c r="B84" t="s">
        <v>295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3">
      <c r="A85" s="1">
        <v>21</v>
      </c>
      <c r="B85" t="s">
        <v>295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3">
      <c r="A86" s="1">
        <v>22</v>
      </c>
      <c r="B86" t="s">
        <v>295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3">
      <c r="A87" s="1">
        <v>22</v>
      </c>
      <c r="B87" t="s">
        <v>295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3">
      <c r="A88" s="1">
        <v>22</v>
      </c>
      <c r="B88" t="s">
        <v>295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3">
      <c r="A89" s="1">
        <v>23</v>
      </c>
      <c r="B89" t="s">
        <v>295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3">
      <c r="A90" s="1">
        <v>23</v>
      </c>
      <c r="B90" t="s">
        <v>295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3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3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3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3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3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3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3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3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3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3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3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3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3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3">
      <c r="A104" s="140">
        <v>28</v>
      </c>
      <c r="B104" s="141" t="s">
        <v>157</v>
      </c>
      <c r="C104" s="141" t="s">
        <v>293</v>
      </c>
      <c r="D104" s="141" t="s">
        <v>77</v>
      </c>
      <c r="E104" s="141">
        <v>10</v>
      </c>
      <c r="F104" s="141">
        <v>1.17</v>
      </c>
      <c r="G104" s="141">
        <v>11.7</v>
      </c>
      <c r="H104" s="141">
        <v>12</v>
      </c>
      <c r="I104" s="141">
        <f>ROW()</f>
        <v>104</v>
      </c>
    </row>
    <row r="105" spans="1:9" x14ac:dyDescent="0.3">
      <c r="A105" s="140">
        <v>28</v>
      </c>
      <c r="B105" s="141" t="s">
        <v>157</v>
      </c>
      <c r="C105" s="141" t="s">
        <v>292</v>
      </c>
      <c r="D105" s="141" t="s">
        <v>69</v>
      </c>
      <c r="E105" s="141">
        <v>10</v>
      </c>
      <c r="F105" s="141">
        <v>1.66</v>
      </c>
      <c r="G105" s="141">
        <v>16.600000000000001</v>
      </c>
      <c r="H105" s="141">
        <v>13</v>
      </c>
      <c r="I105" s="141">
        <f>ROW()</f>
        <v>105</v>
      </c>
    </row>
    <row r="106" spans="1:9" x14ac:dyDescent="0.3">
      <c r="A106" s="1">
        <v>28</v>
      </c>
      <c r="B106" t="s">
        <v>295</v>
      </c>
      <c r="C106" t="s">
        <v>335</v>
      </c>
      <c r="D106" t="s">
        <v>40</v>
      </c>
      <c r="E106">
        <v>10</v>
      </c>
      <c r="F106" s="30">
        <v>3.22</v>
      </c>
      <c r="G106" s="30">
        <v>32.200000000000003</v>
      </c>
      <c r="H106">
        <v>9</v>
      </c>
      <c r="I106">
        <f>ROW()</f>
        <v>106</v>
      </c>
    </row>
    <row r="107" spans="1:9" x14ac:dyDescent="0.3">
      <c r="A107" s="1">
        <v>29</v>
      </c>
      <c r="B107" t="s">
        <v>295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3">
      <c r="A108" s="1">
        <v>29</v>
      </c>
      <c r="B108" t="s">
        <v>295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3">
      <c r="A109" s="1">
        <v>29</v>
      </c>
      <c r="B109" t="s">
        <v>295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3">
      <c r="A110" s="1">
        <v>30</v>
      </c>
      <c r="B110" t="s">
        <v>295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3">
      <c r="A111" s="1">
        <v>30</v>
      </c>
      <c r="B111" t="s">
        <v>295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3">
      <c r="A112" s="1">
        <v>30</v>
      </c>
      <c r="B112" t="s">
        <v>295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3">
      <c r="A113" s="1">
        <v>31</v>
      </c>
      <c r="B113" t="s">
        <v>295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3">
      <c r="A114" s="1">
        <v>31</v>
      </c>
      <c r="B114" t="s">
        <v>295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3">
      <c r="A115" s="1">
        <v>31</v>
      </c>
      <c r="B115" t="s">
        <v>295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3">
      <c r="A116" s="1">
        <v>32</v>
      </c>
      <c r="B116" t="s">
        <v>295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3">
      <c r="A117" s="1">
        <v>32</v>
      </c>
      <c r="B117" t="s">
        <v>295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3">
      <c r="A118" s="1">
        <v>32</v>
      </c>
      <c r="B118" t="s">
        <v>295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3">
      <c r="A119" s="1">
        <v>33</v>
      </c>
      <c r="B119" t="s">
        <v>295</v>
      </c>
      <c r="C119" t="s">
        <v>342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3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3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3">
      <c r="A122" s="1">
        <v>28</v>
      </c>
      <c r="B122" t="s">
        <v>295</v>
      </c>
      <c r="C122" t="s">
        <v>293</v>
      </c>
      <c r="D122" t="s">
        <v>77</v>
      </c>
      <c r="E122">
        <v>10</v>
      </c>
      <c r="F122" s="30">
        <v>1.17</v>
      </c>
      <c r="G122" s="30">
        <v>11.7</v>
      </c>
      <c r="H122">
        <v>10</v>
      </c>
      <c r="I122">
        <f>ROW()</f>
        <v>122</v>
      </c>
    </row>
    <row r="123" spans="1:9" x14ac:dyDescent="0.3">
      <c r="A123" s="1">
        <v>28</v>
      </c>
      <c r="B123" t="s">
        <v>295</v>
      </c>
      <c r="C123" t="s">
        <v>292</v>
      </c>
      <c r="D123" t="s">
        <v>69</v>
      </c>
      <c r="E123">
        <v>10</v>
      </c>
      <c r="F123" s="30">
        <v>1.66</v>
      </c>
      <c r="G123" s="30">
        <v>16.600000000000001</v>
      </c>
      <c r="H123">
        <v>11</v>
      </c>
      <c r="I123">
        <f>ROW()</f>
        <v>123</v>
      </c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Kha Pham</cp:lastModifiedBy>
  <cp:lastPrinted>2024-04-11T08:40:42Z</cp:lastPrinted>
  <dcterms:created xsi:type="dcterms:W3CDTF">2023-05-22T07:01:39Z</dcterms:created>
  <dcterms:modified xsi:type="dcterms:W3CDTF">2024-04-11T08:41:04Z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2024-04-10T13:08:53Z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e07a1aee-91e8-45c0-9342-0b50506a8316</vt:lpwstr>
  </property>
  <property fmtid="{D5CDD505-2E9C-101B-9397-08002B2CF9AE}" pid="7" name="MSIP_Label_defa4170-0d19-0005-0004-bc88714345d2_ActionId">
    <vt:lpwstr>11edf6e8-2297-457f-a0c8-4657e988694f</vt:lpwstr>
  </property>
  <property fmtid="{D5CDD505-2E9C-101B-9397-08002B2CF9AE}" pid="8" name="MSIP_Label_defa4170-0d19-0005-0004-bc88714345d2_ContentBits">
    <vt:lpwstr>0</vt:lpwstr>
  </property>
</Properties>
</file>