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920" windowHeight="10125" tabRatio="756" firstSheet="2" activeTab="6"/>
  </bookViews>
  <sheets>
    <sheet name="general" sheetId="12" r:id="rId1"/>
    <sheet name="Installing" sheetId="16" r:id="rId2"/>
    <sheet name="Changing" sheetId="22" r:id="rId3"/>
    <sheet name="Running" sheetId="4" r:id="rId4"/>
    <sheet name="Finishing" sheetId="20" r:id="rId5"/>
    <sheet name="Part" sheetId="23" r:id="rId6"/>
    <sheet name="Operation" sheetId="9" r:id="rId7"/>
    <sheet name="Coat" sheetId="26" r:id="rId8"/>
    <sheet name="worker" sheetId="5" r:id="rId9"/>
    <sheet name="Inventory" sheetId="10" r:id="rId10"/>
    <sheet name="Demand" sheetId="17" r:id="rId11"/>
    <sheet name="Raw" sheetId="24" r:id="rId12"/>
    <sheet name="Coat Raw" sheetId="27" r:id="rId13"/>
    <sheet name="Sheet6" sheetId="31" r:id="rId14"/>
  </sheets>
  <externalReferences>
    <externalReference r:id="rId15"/>
  </externalReferences>
  <definedNames>
    <definedName name="changing">Changing!$B$5:INDEX(tblChange[#All],COUNTA(tblZ_part[Part]), COUNTA(tblZ_operation[Operation]))</definedName>
    <definedName name="coatCriteria">#REF!:INDEX(#REF!,COUNTA(#REF!),COUNTA(#REF!))</definedName>
    <definedName name="coatDesign">#REF!:INDEX(#REF!,COUNTA(#REF!))</definedName>
    <definedName name="demand">Demand!$C$5:INDEX(Demand!$C$5:$AU$203,COUNTA(tblZ_part[Part]),COUNTA(Demand!$C$4:$AU$4))</definedName>
    <definedName name="finishing">Finishing!$B$5:INDEX(tblFinish[#All],COUNTA(tblZ_part[Part]), COUNTA(tblZ_operation[Operation]))</definedName>
    <definedName name="inibackorder">Demand!$B$5:INDEX(Demand!$B$5:$B$203,COUNTA(tblZ_part[Part]))</definedName>
    <definedName name="iniWIP">Inventory!$B$5:INDEX(Inventory!$B$5:$AQ$203,COUNTA(tblZ_part[Part]),COUNTA(tblZ_operation[Operation]))</definedName>
    <definedName name="installing">Installing!$B$5:INDEX(tblInstall[#All],COUNTA(tblZ_part[Part]), COUNTA(tblZ_operation[Operation]))</definedName>
    <definedName name="machine">Operation!$L$5:INDEX(Operation!$L$5:$L$40,COUNTA(Operation!$M$5:$M$40))</definedName>
    <definedName name="machineCriteria">Operation!$M$5:INDEX(tblY_machine[[Quantity]:[Max capacity]],COUNTA(tblY_machine[Quantity]))</definedName>
    <definedName name="nbbackordercost">general!$C$6</definedName>
    <definedName name="nbchangecost">general!$C$7</definedName>
    <definedName name="nbholdingcost">general!$C$5</definedName>
    <definedName name="operation">general!$G$5:INDEX(tblZ_operation[Operation],COUNTA(tblZ_operation[Operation]))</definedName>
    <definedName name="operationCriteria">Operation!$B$5:INDEX(tblY_worker[[Machine Run]:[No of Machines]],COUNTA(tblZ_operation[Operation]),COUNTA(Operation!$B$4:$J$4))</definedName>
    <definedName name="part">general!$E$5:INDEX(tblZ_part[Part],COUNTA(tblZ_part[Part]))</definedName>
    <definedName name="partCriteria">Part!$B$5:INDEX(Table20[#All],COUNTA(tblZ_part[Part]),COUNTA(Part!$B$4:$V$4))</definedName>
    <definedName name="period">Demand!$C$4:INDEX(Demand!$C$4:$AU$4,COUNTA(Demand!$C$4:$AU$4))</definedName>
    <definedName name="runtime">Running!$B$5:INDEX(Table16[#All],COUNTA(tblZ_part[Part]), COUNTA(tblZ_operation[Operation]))</definedName>
    <definedName name="worker">worker!$A$5:INDEX(worker!$A$5:$A$9946,COUNTA(worker!$A$5:$A$9946))</definedName>
    <definedName name="workerskill">worker!$B$5:INDEX(worker!$B$5:$AQ$9946,COUNTA(worker!$A$5:$A$9946),COUNTA(Running!$B$4:$AQ$4))</definedName>
  </definedNames>
  <calcPr calcId="145621"/>
  <pivotCaches>
    <pivotCache cacheId="0" r:id="rId16"/>
  </pivotCaches>
</workbook>
</file>

<file path=xl/calcChain.xml><?xml version="1.0" encoding="utf-8"?>
<calcChain xmlns="http://schemas.openxmlformats.org/spreadsheetml/2006/main">
  <c r="M5" i="4" l="1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Q5" i="24" l="1"/>
  <c r="Q6" i="24"/>
  <c r="Q7" i="24"/>
  <c r="Q8" i="24"/>
  <c r="Q9" i="24"/>
  <c r="Q10" i="24"/>
  <c r="Q11" i="24"/>
  <c r="Q12" i="24"/>
  <c r="Q13" i="24"/>
  <c r="Q14" i="24"/>
  <c r="Q15" i="24"/>
  <c r="Q16" i="24"/>
  <c r="Q17" i="24"/>
  <c r="Q18" i="24"/>
  <c r="Q19" i="24"/>
  <c r="Q20" i="24"/>
  <c r="Q21" i="24"/>
  <c r="Q22" i="24"/>
  <c r="Q23" i="24"/>
  <c r="Q24" i="24"/>
  <c r="Q25" i="24"/>
  <c r="Q26" i="24"/>
  <c r="Q27" i="24"/>
  <c r="Q28" i="24"/>
  <c r="Q29" i="24"/>
  <c r="Q30" i="24"/>
  <c r="Q31" i="24"/>
  <c r="Q32" i="24"/>
  <c r="Q33" i="24"/>
  <c r="Q34" i="24"/>
  <c r="Q35" i="24"/>
  <c r="Q36" i="24"/>
  <c r="Q37" i="24"/>
  <c r="Q38" i="24"/>
  <c r="Q39" i="24"/>
  <c r="Q40" i="24"/>
  <c r="Q41" i="24"/>
  <c r="Q42" i="24"/>
  <c r="Q43" i="24"/>
  <c r="Q44" i="24"/>
  <c r="Q45" i="24"/>
  <c r="Q46" i="24"/>
  <c r="Q47" i="24"/>
  <c r="Q48" i="24"/>
  <c r="Q49" i="24"/>
  <c r="Q50" i="24"/>
  <c r="Q51" i="24"/>
  <c r="Q52" i="24"/>
  <c r="Q53" i="24"/>
  <c r="Q54" i="24"/>
  <c r="Q55" i="24"/>
  <c r="Q56" i="24"/>
  <c r="Q57" i="24"/>
  <c r="Q58" i="24"/>
  <c r="Q59" i="24"/>
  <c r="Q60" i="24"/>
  <c r="Q61" i="24"/>
  <c r="Q62" i="24"/>
  <c r="Q63" i="24"/>
  <c r="Q64" i="24"/>
  <c r="Q65" i="24"/>
  <c r="Q66" i="24"/>
  <c r="Q67" i="24"/>
  <c r="Q68" i="24"/>
  <c r="Q69" i="24"/>
  <c r="Q70" i="24"/>
  <c r="Q71" i="24"/>
  <c r="Q72" i="24"/>
  <c r="Q73" i="24"/>
  <c r="Q74" i="24"/>
  <c r="Q75" i="24"/>
  <c r="Q76" i="24"/>
  <c r="Q77" i="24"/>
  <c r="Q78" i="24"/>
  <c r="Q79" i="24"/>
  <c r="Q80" i="24"/>
  <c r="Q81" i="24"/>
  <c r="Q82" i="24"/>
  <c r="Q83" i="24"/>
  <c r="Q84" i="24"/>
  <c r="Q85" i="24"/>
  <c r="Q86" i="24"/>
  <c r="Q87" i="24"/>
  <c r="Q88" i="24"/>
  <c r="Q89" i="24"/>
  <c r="Q90" i="24"/>
  <c r="Q91" i="24"/>
  <c r="Q92" i="24"/>
  <c r="Q93" i="24"/>
  <c r="Q94" i="24"/>
  <c r="Q95" i="24"/>
  <c r="Q96" i="24"/>
  <c r="Q97" i="24"/>
  <c r="Q98" i="24"/>
  <c r="Q99" i="24"/>
  <c r="Q100" i="24"/>
  <c r="Q101" i="24"/>
  <c r="Q102" i="24"/>
  <c r="Q103" i="24"/>
  <c r="Q104" i="24"/>
  <c r="Q105" i="24"/>
  <c r="Q106" i="24"/>
  <c r="Q107" i="24"/>
  <c r="Q108" i="24"/>
  <c r="Q109" i="24"/>
  <c r="Q110" i="24"/>
  <c r="Q111" i="24"/>
  <c r="Q112" i="24"/>
  <c r="Q113" i="24"/>
  <c r="Q114" i="24"/>
  <c r="Q115" i="24"/>
  <c r="Q116" i="24"/>
  <c r="Q117" i="24"/>
  <c r="Q118" i="24"/>
  <c r="Q119" i="24"/>
  <c r="Q120" i="24"/>
  <c r="Q121" i="24"/>
  <c r="Q122" i="24"/>
  <c r="Q123" i="24"/>
  <c r="Q124" i="24"/>
  <c r="Q125" i="24"/>
  <c r="Q126" i="24"/>
  <c r="Q127" i="24"/>
  <c r="Q128" i="24"/>
  <c r="Q129" i="24"/>
  <c r="Q130" i="24"/>
  <c r="Q131" i="24"/>
  <c r="Q132" i="24"/>
  <c r="Q133" i="24"/>
  <c r="Q134" i="24"/>
  <c r="Q135" i="24"/>
  <c r="Q136" i="24"/>
  <c r="Q137" i="24"/>
  <c r="Q138" i="24"/>
  <c r="Q139" i="24"/>
  <c r="Q140" i="24"/>
  <c r="Q141" i="24"/>
  <c r="Q142" i="24"/>
  <c r="Q143" i="24"/>
  <c r="Q144" i="24"/>
  <c r="Q145" i="24"/>
  <c r="Q146" i="24"/>
  <c r="Q147" i="24"/>
  <c r="Q148" i="24"/>
  <c r="Q149" i="24"/>
  <c r="Q150" i="24"/>
  <c r="Q151" i="24"/>
  <c r="Q152" i="24"/>
  <c r="Q153" i="24"/>
  <c r="Q154" i="24"/>
  <c r="Q155" i="24"/>
  <c r="Q156" i="24"/>
  <c r="Q157" i="24"/>
  <c r="Q158" i="24"/>
  <c r="Q159" i="24"/>
  <c r="Q160" i="24"/>
  <c r="Q161" i="24"/>
  <c r="Q162" i="24"/>
  <c r="Q163" i="24"/>
  <c r="Q164" i="24"/>
  <c r="Q165" i="24"/>
  <c r="Q166" i="24"/>
  <c r="Q167" i="24"/>
  <c r="Q168" i="24"/>
  <c r="Q169" i="24"/>
  <c r="Q170" i="24"/>
  <c r="Q171" i="24"/>
  <c r="Q172" i="24"/>
  <c r="Q173" i="24"/>
  <c r="Q174" i="24"/>
  <c r="Q175" i="24"/>
  <c r="Q176" i="24"/>
  <c r="Q177" i="24"/>
  <c r="Q178" i="24"/>
  <c r="Q179" i="24"/>
  <c r="Q180" i="24"/>
  <c r="Q181" i="24"/>
  <c r="Q182" i="24"/>
  <c r="Q183" i="24"/>
  <c r="Q184" i="24"/>
  <c r="Q185" i="24"/>
  <c r="Q186" i="24"/>
  <c r="Q187" i="24"/>
  <c r="Q188" i="24"/>
  <c r="Q189" i="24"/>
  <c r="Q190" i="24"/>
  <c r="Q191" i="24"/>
  <c r="Q192" i="24"/>
  <c r="Q193" i="24"/>
  <c r="Q194" i="24"/>
  <c r="Q195" i="24"/>
  <c r="Q196" i="24"/>
  <c r="Q197" i="24"/>
  <c r="Q198" i="24"/>
  <c r="Q199" i="24"/>
  <c r="Q200" i="24"/>
  <c r="Q201" i="24"/>
  <c r="Q202" i="24"/>
  <c r="P5" i="24"/>
  <c r="P6" i="24"/>
  <c r="P7" i="24"/>
  <c r="P8" i="24"/>
  <c r="P9" i="24"/>
  <c r="P10" i="24"/>
  <c r="P11" i="24"/>
  <c r="P12" i="24"/>
  <c r="P13" i="24"/>
  <c r="P14" i="24"/>
  <c r="P15" i="24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P34" i="24"/>
  <c r="P35" i="24"/>
  <c r="P36" i="24"/>
  <c r="P37" i="24"/>
  <c r="P38" i="24"/>
  <c r="P39" i="24"/>
  <c r="P40" i="24"/>
  <c r="P41" i="24"/>
  <c r="P42" i="24"/>
  <c r="P43" i="24"/>
  <c r="P44" i="24"/>
  <c r="P45" i="24"/>
  <c r="P46" i="24"/>
  <c r="P47" i="24"/>
  <c r="P48" i="24"/>
  <c r="P49" i="24"/>
  <c r="P50" i="24"/>
  <c r="P51" i="24"/>
  <c r="P52" i="24"/>
  <c r="P53" i="24"/>
  <c r="P54" i="24"/>
  <c r="P55" i="24"/>
  <c r="P56" i="24"/>
  <c r="P57" i="24"/>
  <c r="P58" i="24"/>
  <c r="P59" i="24"/>
  <c r="P60" i="24"/>
  <c r="P61" i="24"/>
  <c r="P62" i="24"/>
  <c r="P63" i="24"/>
  <c r="P64" i="24"/>
  <c r="P65" i="24"/>
  <c r="P66" i="24"/>
  <c r="P67" i="24"/>
  <c r="P68" i="24"/>
  <c r="P69" i="24"/>
  <c r="P70" i="24"/>
  <c r="P71" i="24"/>
  <c r="P72" i="24"/>
  <c r="P73" i="24"/>
  <c r="P74" i="24"/>
  <c r="P75" i="24"/>
  <c r="P76" i="24"/>
  <c r="P77" i="24"/>
  <c r="P78" i="24"/>
  <c r="P79" i="24"/>
  <c r="P80" i="24"/>
  <c r="P81" i="24"/>
  <c r="P82" i="24"/>
  <c r="P83" i="24"/>
  <c r="P84" i="24"/>
  <c r="P85" i="24"/>
  <c r="P86" i="24"/>
  <c r="P87" i="24"/>
  <c r="P88" i="24"/>
  <c r="P89" i="24"/>
  <c r="P90" i="24"/>
  <c r="P91" i="24"/>
  <c r="P92" i="24"/>
  <c r="P93" i="24"/>
  <c r="P94" i="24"/>
  <c r="P95" i="24"/>
  <c r="P96" i="24"/>
  <c r="P97" i="24"/>
  <c r="P98" i="24"/>
  <c r="P99" i="24"/>
  <c r="P100" i="24"/>
  <c r="P101" i="24"/>
  <c r="P102" i="24"/>
  <c r="P103" i="24"/>
  <c r="P104" i="24"/>
  <c r="P105" i="24"/>
  <c r="P106" i="24"/>
  <c r="P107" i="24"/>
  <c r="P108" i="24"/>
  <c r="P109" i="24"/>
  <c r="P110" i="24"/>
  <c r="P111" i="24"/>
  <c r="P112" i="24"/>
  <c r="P113" i="24"/>
  <c r="P114" i="24"/>
  <c r="P115" i="24"/>
  <c r="P116" i="24"/>
  <c r="P117" i="24"/>
  <c r="P118" i="24"/>
  <c r="P119" i="24"/>
  <c r="P120" i="24"/>
  <c r="P121" i="24"/>
  <c r="P122" i="24"/>
  <c r="P123" i="24"/>
  <c r="P124" i="24"/>
  <c r="P125" i="24"/>
  <c r="P126" i="24"/>
  <c r="P127" i="24"/>
  <c r="P128" i="24"/>
  <c r="P129" i="24"/>
  <c r="P130" i="24"/>
  <c r="P131" i="24"/>
  <c r="P132" i="24"/>
  <c r="P133" i="24"/>
  <c r="P134" i="24"/>
  <c r="P135" i="24"/>
  <c r="P136" i="24"/>
  <c r="P137" i="24"/>
  <c r="P138" i="24"/>
  <c r="P139" i="24"/>
  <c r="P140" i="24"/>
  <c r="P141" i="24"/>
  <c r="P142" i="24"/>
  <c r="P143" i="24"/>
  <c r="P144" i="24"/>
  <c r="P145" i="24"/>
  <c r="P146" i="24"/>
  <c r="P147" i="24"/>
  <c r="P148" i="24"/>
  <c r="P149" i="24"/>
  <c r="P150" i="24"/>
  <c r="P151" i="24"/>
  <c r="P152" i="24"/>
  <c r="P153" i="24"/>
  <c r="P154" i="24"/>
  <c r="P155" i="24"/>
  <c r="P156" i="24"/>
  <c r="P157" i="24"/>
  <c r="P158" i="24"/>
  <c r="P159" i="24"/>
  <c r="P160" i="24"/>
  <c r="P161" i="24"/>
  <c r="P162" i="24"/>
  <c r="P163" i="24"/>
  <c r="P164" i="24"/>
  <c r="P165" i="24"/>
  <c r="P166" i="24"/>
  <c r="P167" i="24"/>
  <c r="P168" i="24"/>
  <c r="P169" i="24"/>
  <c r="P170" i="24"/>
  <c r="P171" i="24"/>
  <c r="P172" i="24"/>
  <c r="P173" i="24"/>
  <c r="P174" i="24"/>
  <c r="P175" i="24"/>
  <c r="P176" i="24"/>
  <c r="P177" i="24"/>
  <c r="P178" i="24"/>
  <c r="P179" i="24"/>
  <c r="P180" i="24"/>
  <c r="P181" i="24"/>
  <c r="P182" i="24"/>
  <c r="P183" i="24"/>
  <c r="P184" i="24"/>
  <c r="P185" i="24"/>
  <c r="P186" i="24"/>
  <c r="P187" i="24"/>
  <c r="P188" i="24"/>
  <c r="P189" i="24"/>
  <c r="P190" i="24"/>
  <c r="P191" i="24"/>
  <c r="P192" i="24"/>
  <c r="P193" i="24"/>
  <c r="P194" i="24"/>
  <c r="P195" i="24"/>
  <c r="P196" i="24"/>
  <c r="P197" i="24"/>
  <c r="P198" i="24"/>
  <c r="P199" i="24"/>
  <c r="P200" i="24"/>
  <c r="P201" i="24"/>
  <c r="P202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188" i="24"/>
  <c r="O189" i="24"/>
  <c r="O190" i="24"/>
  <c r="O191" i="24"/>
  <c r="O192" i="24"/>
  <c r="O193" i="24"/>
  <c r="O194" i="24"/>
  <c r="O195" i="24"/>
  <c r="O196" i="24"/>
  <c r="O197" i="24"/>
  <c r="O198" i="24"/>
  <c r="O199" i="24"/>
  <c r="O200" i="24"/>
  <c r="O201" i="24"/>
  <c r="O202" i="24"/>
  <c r="V6" i="24" l="1"/>
  <c r="V7" i="24"/>
  <c r="V11" i="24"/>
  <c r="V21" i="24"/>
  <c r="V24" i="24"/>
  <c r="V25" i="24"/>
  <c r="V26" i="24"/>
  <c r="V38" i="24"/>
  <c r="V43" i="24"/>
  <c r="V44" i="24"/>
  <c r="V45" i="24"/>
  <c r="V46" i="24"/>
  <c r="V47" i="24"/>
  <c r="V54" i="24"/>
  <c r="V61" i="24"/>
  <c r="V63" i="24"/>
  <c r="V70" i="24"/>
  <c r="V78" i="24"/>
  <c r="V79" i="24"/>
  <c r="V80" i="24"/>
  <c r="V98" i="24"/>
  <c r="V103" i="24"/>
  <c r="V107" i="24"/>
  <c r="V108" i="24"/>
  <c r="V109" i="24"/>
  <c r="V110" i="24"/>
  <c r="V111" i="24"/>
  <c r="V112" i="24"/>
  <c r="V113" i="24"/>
  <c r="V114" i="24"/>
  <c r="V115" i="24"/>
  <c r="V116" i="24"/>
  <c r="V117" i="24"/>
  <c r="V118" i="24"/>
  <c r="V119" i="24"/>
  <c r="V120" i="24"/>
  <c r="V121" i="24"/>
  <c r="V122" i="24"/>
  <c r="V123" i="24"/>
  <c r="V124" i="24"/>
  <c r="V125" i="24"/>
  <c r="V126" i="24"/>
  <c r="V127" i="24"/>
  <c r="V128" i="24"/>
  <c r="V129" i="24"/>
  <c r="V130" i="24"/>
  <c r="V131" i="24"/>
  <c r="V132" i="24"/>
  <c r="V133" i="24"/>
  <c r="V134" i="24"/>
  <c r="V135" i="24"/>
  <c r="V136" i="24"/>
  <c r="V137" i="24"/>
  <c r="V138" i="24"/>
  <c r="V139" i="24"/>
  <c r="V140" i="24"/>
  <c r="V141" i="24"/>
  <c r="V142" i="24"/>
  <c r="V143" i="24"/>
  <c r="V144" i="24"/>
  <c r="V145" i="24"/>
  <c r="V146" i="24"/>
  <c r="V147" i="24"/>
  <c r="V148" i="24"/>
  <c r="V149" i="24"/>
  <c r="V150" i="24"/>
  <c r="V151" i="24"/>
  <c r="V152" i="24"/>
  <c r="V153" i="24"/>
  <c r="V154" i="24"/>
  <c r="V155" i="24"/>
  <c r="V156" i="24"/>
  <c r="V157" i="24"/>
  <c r="V158" i="24"/>
  <c r="V159" i="24"/>
  <c r="V160" i="24"/>
  <c r="V161" i="24"/>
  <c r="V162" i="24"/>
  <c r="V163" i="24"/>
  <c r="V164" i="24"/>
  <c r="V165" i="24"/>
  <c r="V166" i="24"/>
  <c r="V167" i="24"/>
  <c r="V168" i="24"/>
  <c r="V169" i="24"/>
  <c r="V170" i="24"/>
  <c r="V171" i="24"/>
  <c r="V172" i="24"/>
  <c r="V173" i="24"/>
  <c r="V174" i="24"/>
  <c r="V175" i="24"/>
  <c r="V176" i="24"/>
  <c r="V177" i="24"/>
  <c r="V178" i="24"/>
  <c r="V179" i="24"/>
  <c r="V180" i="24"/>
  <c r="V181" i="24"/>
  <c r="V182" i="24"/>
  <c r="V183" i="24"/>
  <c r="V184" i="24"/>
  <c r="V185" i="24"/>
  <c r="V186" i="24"/>
  <c r="V187" i="24"/>
  <c r="V188" i="24"/>
  <c r="V189" i="24"/>
  <c r="V190" i="24"/>
  <c r="V191" i="24"/>
  <c r="V192" i="24"/>
  <c r="V193" i="24"/>
  <c r="V194" i="24"/>
  <c r="V195" i="24"/>
  <c r="V196" i="24"/>
  <c r="V197" i="24"/>
  <c r="V198" i="24"/>
  <c r="V199" i="24"/>
  <c r="V200" i="24"/>
  <c r="V201" i="24"/>
  <c r="V202" i="24"/>
  <c r="U38" i="24"/>
  <c r="U43" i="24"/>
  <c r="U44" i="24"/>
  <c r="U45" i="24"/>
  <c r="U46" i="24"/>
  <c r="U47" i="24"/>
  <c r="U54" i="24"/>
  <c r="U61" i="24"/>
  <c r="U63" i="24"/>
  <c r="U70" i="24"/>
  <c r="U78" i="24"/>
  <c r="U79" i="24"/>
  <c r="U80" i="24"/>
  <c r="U98" i="24"/>
  <c r="U103" i="24"/>
  <c r="U107" i="24"/>
  <c r="U108" i="24"/>
  <c r="U109" i="24"/>
  <c r="U110" i="24"/>
  <c r="U111" i="24"/>
  <c r="U112" i="24"/>
  <c r="U113" i="24"/>
  <c r="U114" i="24"/>
  <c r="U115" i="24"/>
  <c r="U116" i="24"/>
  <c r="U117" i="24"/>
  <c r="U118" i="24"/>
  <c r="U119" i="24"/>
  <c r="U120" i="24"/>
  <c r="U121" i="24"/>
  <c r="U122" i="24"/>
  <c r="U123" i="24"/>
  <c r="U124" i="24"/>
  <c r="U125" i="24"/>
  <c r="U126" i="24"/>
  <c r="U127" i="24"/>
  <c r="U128" i="24"/>
  <c r="U129" i="24"/>
  <c r="U130" i="24"/>
  <c r="U131" i="24"/>
  <c r="U132" i="24"/>
  <c r="U133" i="24"/>
  <c r="U134" i="24"/>
  <c r="U135" i="24"/>
  <c r="U136" i="24"/>
  <c r="U137" i="24"/>
  <c r="U138" i="24"/>
  <c r="U139" i="24"/>
  <c r="U140" i="24"/>
  <c r="U141" i="24"/>
  <c r="U142" i="24"/>
  <c r="U143" i="24"/>
  <c r="U144" i="24"/>
  <c r="U145" i="24"/>
  <c r="U146" i="24"/>
  <c r="U147" i="24"/>
  <c r="U148" i="24"/>
  <c r="U149" i="24"/>
  <c r="U150" i="24"/>
  <c r="U151" i="24"/>
  <c r="U152" i="24"/>
  <c r="U153" i="24"/>
  <c r="U154" i="24"/>
  <c r="U155" i="24"/>
  <c r="U156" i="24"/>
  <c r="U157" i="24"/>
  <c r="U158" i="24"/>
  <c r="U159" i="24"/>
  <c r="U160" i="24"/>
  <c r="U161" i="24"/>
  <c r="U162" i="24"/>
  <c r="U163" i="24"/>
  <c r="U164" i="24"/>
  <c r="U165" i="24"/>
  <c r="U166" i="24"/>
  <c r="U167" i="24"/>
  <c r="U168" i="24"/>
  <c r="U169" i="24"/>
  <c r="U170" i="24"/>
  <c r="U171" i="24"/>
  <c r="U172" i="24"/>
  <c r="U173" i="24"/>
  <c r="U174" i="24"/>
  <c r="U175" i="24"/>
  <c r="U176" i="24"/>
  <c r="U177" i="24"/>
  <c r="U178" i="24"/>
  <c r="U179" i="24"/>
  <c r="U180" i="24"/>
  <c r="U181" i="24"/>
  <c r="U182" i="24"/>
  <c r="U183" i="24"/>
  <c r="U184" i="24"/>
  <c r="U185" i="24"/>
  <c r="U186" i="24"/>
  <c r="U187" i="24"/>
  <c r="U188" i="24"/>
  <c r="U189" i="24"/>
  <c r="U190" i="24"/>
  <c r="U191" i="24"/>
  <c r="U192" i="24"/>
  <c r="U193" i="24"/>
  <c r="U194" i="24"/>
  <c r="U195" i="24"/>
  <c r="U196" i="24"/>
  <c r="U197" i="24"/>
  <c r="U198" i="24"/>
  <c r="U199" i="24"/>
  <c r="U200" i="24"/>
  <c r="U201" i="24"/>
  <c r="U202" i="24"/>
  <c r="U6" i="24"/>
  <c r="U7" i="24"/>
  <c r="U11" i="24"/>
  <c r="U21" i="24"/>
  <c r="U24" i="24"/>
  <c r="U25" i="24"/>
  <c r="U26" i="24"/>
  <c r="AW6" i="24"/>
  <c r="AX6" i="24"/>
  <c r="AW7" i="24"/>
  <c r="AX7" i="24"/>
  <c r="AW8" i="24"/>
  <c r="AX8" i="24"/>
  <c r="AW9" i="24"/>
  <c r="AX9" i="24"/>
  <c r="AW10" i="24"/>
  <c r="AX10" i="24"/>
  <c r="AW11" i="24"/>
  <c r="AX11" i="24"/>
  <c r="AW12" i="24"/>
  <c r="AX12" i="24"/>
  <c r="AW13" i="24"/>
  <c r="AX13" i="24"/>
  <c r="AW14" i="24"/>
  <c r="AX14" i="24"/>
  <c r="AW15" i="24"/>
  <c r="AX15" i="24"/>
  <c r="AW16" i="24"/>
  <c r="AX16" i="24"/>
  <c r="AW17" i="24"/>
  <c r="AX17" i="24"/>
  <c r="AW18" i="24"/>
  <c r="AX18" i="24"/>
  <c r="AW19" i="24"/>
  <c r="AX19" i="24"/>
  <c r="AW20" i="24"/>
  <c r="AX20" i="24"/>
  <c r="AW21" i="24"/>
  <c r="AX21" i="24"/>
  <c r="AW22" i="24"/>
  <c r="AX22" i="24"/>
  <c r="AW23" i="24"/>
  <c r="AX23" i="24"/>
  <c r="AW24" i="24"/>
  <c r="V9" i="24" s="1"/>
  <c r="AX24" i="24"/>
  <c r="AW25" i="24"/>
  <c r="V41" i="24" s="1"/>
  <c r="AX25" i="24"/>
  <c r="AW26" i="24"/>
  <c r="AX26" i="24"/>
  <c r="AW27" i="24"/>
  <c r="AX27" i="24"/>
  <c r="AW28" i="24"/>
  <c r="AX28" i="24"/>
  <c r="AW29" i="24"/>
  <c r="AX29" i="24"/>
  <c r="AW30" i="24"/>
  <c r="AX30" i="24"/>
  <c r="AW31" i="24"/>
  <c r="AX31" i="24"/>
  <c r="AW32" i="24"/>
  <c r="AX32" i="24"/>
  <c r="AW33" i="24"/>
  <c r="AX33" i="24"/>
  <c r="AW34" i="24"/>
  <c r="AX34" i="24"/>
  <c r="AW35" i="24"/>
  <c r="AX35" i="24"/>
  <c r="AW36" i="24"/>
  <c r="AX36" i="24"/>
  <c r="AW37" i="24"/>
  <c r="AX37" i="24"/>
  <c r="AW38" i="24"/>
  <c r="AX38" i="24"/>
  <c r="AW39" i="24"/>
  <c r="AX39" i="24"/>
  <c r="AW40" i="24"/>
  <c r="AX40" i="24"/>
  <c r="AW41" i="24"/>
  <c r="AX41" i="24"/>
  <c r="AW42" i="24"/>
  <c r="AX42" i="24"/>
  <c r="AW43" i="24"/>
  <c r="AX43" i="24"/>
  <c r="AW44" i="24"/>
  <c r="AX44" i="24"/>
  <c r="AW45" i="24"/>
  <c r="AX45" i="24"/>
  <c r="AW46" i="24"/>
  <c r="AX46" i="24"/>
  <c r="AW47" i="24"/>
  <c r="AX47" i="24"/>
  <c r="AW48" i="24"/>
  <c r="AX48" i="24"/>
  <c r="AW49" i="24"/>
  <c r="AX49" i="24"/>
  <c r="AW50" i="24"/>
  <c r="V73" i="24" s="1"/>
  <c r="AX50" i="24"/>
  <c r="AW51" i="24"/>
  <c r="V37" i="24" s="1"/>
  <c r="AX51" i="24"/>
  <c r="AW52" i="24"/>
  <c r="U96" i="24" s="1"/>
  <c r="AX52" i="24"/>
  <c r="AW53" i="24"/>
  <c r="V5" i="24" s="1"/>
  <c r="AX53" i="24"/>
  <c r="AW54" i="24"/>
  <c r="AX54" i="24"/>
  <c r="AW55" i="24"/>
  <c r="AX55" i="24"/>
  <c r="AW56" i="24"/>
  <c r="AX56" i="24"/>
  <c r="AW57" i="24"/>
  <c r="AX57" i="24"/>
  <c r="AW58" i="24"/>
  <c r="AX58" i="24"/>
  <c r="AW59" i="24"/>
  <c r="AX59" i="24"/>
  <c r="AW60" i="24"/>
  <c r="AX60" i="24"/>
  <c r="AW61" i="24"/>
  <c r="AX61" i="24"/>
  <c r="AW62" i="24"/>
  <c r="AX62" i="24"/>
  <c r="AW63" i="24"/>
  <c r="AX63" i="24"/>
  <c r="AW64" i="24"/>
  <c r="AX64" i="24"/>
  <c r="AW65" i="24"/>
  <c r="AX65" i="24"/>
  <c r="AW66" i="24"/>
  <c r="AX66" i="24"/>
  <c r="AW67" i="24"/>
  <c r="AX67" i="24"/>
  <c r="AW68" i="24"/>
  <c r="AX68" i="24"/>
  <c r="AW69" i="24"/>
  <c r="AX69" i="24"/>
  <c r="AW70" i="24"/>
  <c r="AX70" i="24"/>
  <c r="AW71" i="24"/>
  <c r="AX71" i="24"/>
  <c r="AW72" i="24"/>
  <c r="AX72" i="24"/>
  <c r="AW73" i="24"/>
  <c r="AX73" i="24"/>
  <c r="AW74" i="24"/>
  <c r="AX74" i="24"/>
  <c r="AW75" i="24"/>
  <c r="AX75" i="24"/>
  <c r="AW76" i="24"/>
  <c r="AX76" i="24"/>
  <c r="AW77" i="24"/>
  <c r="U23" i="24" s="1"/>
  <c r="AX77" i="24"/>
  <c r="AW78" i="24"/>
  <c r="AX78" i="24"/>
  <c r="AW79" i="24"/>
  <c r="AX79" i="24"/>
  <c r="AW80" i="24"/>
  <c r="AX80" i="24"/>
  <c r="AW81" i="24"/>
  <c r="AX81" i="24"/>
  <c r="AW82" i="24"/>
  <c r="AX82" i="24"/>
  <c r="AW83" i="24"/>
  <c r="AX83" i="24"/>
  <c r="AW84" i="24"/>
  <c r="AX84" i="24"/>
  <c r="AW85" i="24"/>
  <c r="AX85" i="24"/>
  <c r="AW86" i="24"/>
  <c r="AX86" i="24"/>
  <c r="AW87" i="24"/>
  <c r="AX87" i="24"/>
  <c r="AW88" i="24"/>
  <c r="AX88" i="24"/>
  <c r="AW89" i="24"/>
  <c r="AX89" i="24"/>
  <c r="AW90" i="24"/>
  <c r="AX90" i="24"/>
  <c r="AW91" i="24"/>
  <c r="AX91" i="24"/>
  <c r="AW92" i="24"/>
  <c r="AX92" i="24"/>
  <c r="AW93" i="24"/>
  <c r="AX93" i="24"/>
  <c r="AW94" i="24"/>
  <c r="AX94" i="24"/>
  <c r="AW95" i="24"/>
  <c r="AX95" i="24"/>
  <c r="AW96" i="24"/>
  <c r="AX96" i="24"/>
  <c r="AW97" i="24"/>
  <c r="AX97" i="24"/>
  <c r="AW98" i="24"/>
  <c r="AX98" i="24"/>
  <c r="AW99" i="24"/>
  <c r="AX99" i="24"/>
  <c r="AW100" i="24"/>
  <c r="AX100" i="24"/>
  <c r="AW101" i="24"/>
  <c r="AX101" i="24"/>
  <c r="AW102" i="24"/>
  <c r="AX102" i="24"/>
  <c r="AW103" i="24"/>
  <c r="AX103" i="24"/>
  <c r="AW104" i="24"/>
  <c r="AX104" i="24"/>
  <c r="AW105" i="24"/>
  <c r="AX105" i="24"/>
  <c r="AW106" i="24"/>
  <c r="AX106" i="24"/>
  <c r="AW107" i="24"/>
  <c r="AX107" i="24"/>
  <c r="AW108" i="24"/>
  <c r="AX108" i="24"/>
  <c r="AW109" i="24"/>
  <c r="AX109" i="24"/>
  <c r="AW110" i="24"/>
  <c r="AX110" i="24"/>
  <c r="AW111" i="24"/>
  <c r="AX111" i="24"/>
  <c r="AW112" i="24"/>
  <c r="V35" i="24" s="1"/>
  <c r="AX112" i="24"/>
  <c r="AW113" i="24"/>
  <c r="AX113" i="24"/>
  <c r="AW114" i="24"/>
  <c r="AX114" i="24"/>
  <c r="AW115" i="24"/>
  <c r="AX115" i="24"/>
  <c r="AW116" i="24"/>
  <c r="AX116" i="24"/>
  <c r="AW117" i="24"/>
  <c r="AX117" i="24"/>
  <c r="AW118" i="24"/>
  <c r="AX118" i="24"/>
  <c r="AW119" i="24"/>
  <c r="AX119" i="24"/>
  <c r="AW120" i="24"/>
  <c r="AX120" i="24"/>
  <c r="AW121" i="24"/>
  <c r="AX121" i="24"/>
  <c r="AW122" i="24"/>
  <c r="AX122" i="24"/>
  <c r="AW123" i="24"/>
  <c r="AX123" i="24"/>
  <c r="AW124" i="24"/>
  <c r="AX124" i="24"/>
  <c r="AW125" i="24"/>
  <c r="AX125" i="24"/>
  <c r="AW126" i="24"/>
  <c r="AX126" i="24"/>
  <c r="AW127" i="24"/>
  <c r="U72" i="24" s="1"/>
  <c r="AX127" i="24"/>
  <c r="AW128" i="24"/>
  <c r="AX128" i="24"/>
  <c r="AW129" i="24"/>
  <c r="AX129" i="24"/>
  <c r="AW130" i="24"/>
  <c r="AX130" i="24"/>
  <c r="AW131" i="24"/>
  <c r="AX131" i="24"/>
  <c r="AW132" i="24"/>
  <c r="AX132" i="24"/>
  <c r="AW133" i="24"/>
  <c r="AX133" i="24"/>
  <c r="AW134" i="24"/>
  <c r="AX134" i="24"/>
  <c r="AW135" i="24"/>
  <c r="AX135" i="24"/>
  <c r="AW136" i="24"/>
  <c r="AX136" i="24"/>
  <c r="AW137" i="24"/>
  <c r="AX137" i="24"/>
  <c r="AW138" i="24"/>
  <c r="AX138" i="24"/>
  <c r="AW139" i="24"/>
  <c r="AX139" i="24"/>
  <c r="AW140" i="24"/>
  <c r="AX140" i="24"/>
  <c r="AW141" i="24"/>
  <c r="AX141" i="24"/>
  <c r="AW142" i="24"/>
  <c r="AX142" i="24"/>
  <c r="AW143" i="24"/>
  <c r="AX143" i="24"/>
  <c r="AW144" i="24"/>
  <c r="AX144" i="24"/>
  <c r="AW145" i="24"/>
  <c r="AX145" i="24"/>
  <c r="AW146" i="24"/>
  <c r="AX146" i="24"/>
  <c r="AX5" i="24"/>
  <c r="AW5" i="24"/>
  <c r="T16" i="4"/>
  <c r="T20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R5" i="4"/>
  <c r="T5" i="4" s="1"/>
  <c r="R6" i="4"/>
  <c r="T6" i="4" s="1"/>
  <c r="R7" i="4"/>
  <c r="T7" i="4" s="1"/>
  <c r="R8" i="4"/>
  <c r="T8" i="4" s="1"/>
  <c r="R9" i="4"/>
  <c r="T9" i="4" s="1"/>
  <c r="R10" i="4"/>
  <c r="T10" i="4" s="1"/>
  <c r="R11" i="4"/>
  <c r="T11" i="4" s="1"/>
  <c r="R12" i="4"/>
  <c r="T12" i="4" s="1"/>
  <c r="R13" i="4"/>
  <c r="T13" i="4" s="1"/>
  <c r="R14" i="4"/>
  <c r="T14" i="4" s="1"/>
  <c r="R15" i="4"/>
  <c r="T15" i="4" s="1"/>
  <c r="R16" i="4"/>
  <c r="R17" i="4"/>
  <c r="T17" i="4" s="1"/>
  <c r="R18" i="4"/>
  <c r="T18" i="4" s="1"/>
  <c r="R19" i="4"/>
  <c r="T19" i="4" s="1"/>
  <c r="R20" i="4"/>
  <c r="R21" i="4"/>
  <c r="T21" i="4" s="1"/>
  <c r="R22" i="4"/>
  <c r="T22" i="4" s="1"/>
  <c r="R23" i="4"/>
  <c r="T23" i="4" s="1"/>
  <c r="R24" i="4"/>
  <c r="T24" i="4" s="1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U10" i="24" l="1"/>
  <c r="U18" i="24"/>
  <c r="U34" i="24"/>
  <c r="U14" i="24"/>
  <c r="U30" i="24"/>
  <c r="U22" i="24"/>
  <c r="U99" i="24"/>
  <c r="U95" i="24"/>
  <c r="U91" i="24"/>
  <c r="U87" i="24"/>
  <c r="U83" i="24"/>
  <c r="U75" i="24"/>
  <c r="U71" i="24"/>
  <c r="U67" i="24"/>
  <c r="U59" i="24"/>
  <c r="U55" i="24"/>
  <c r="U51" i="24"/>
  <c r="U39" i="24"/>
  <c r="U35" i="24"/>
  <c r="V104" i="24"/>
  <c r="V100" i="24"/>
  <c r="V96" i="24"/>
  <c r="V92" i="24"/>
  <c r="V88" i="24"/>
  <c r="V84" i="24"/>
  <c r="V76" i="24"/>
  <c r="V72" i="24"/>
  <c r="V68" i="24"/>
  <c r="V64" i="24"/>
  <c r="V60" i="24"/>
  <c r="V56" i="24"/>
  <c r="V52" i="24"/>
  <c r="V48" i="24"/>
  <c r="V40" i="24"/>
  <c r="V36" i="24"/>
  <c r="V32" i="24"/>
  <c r="V28" i="24"/>
  <c r="V20" i="24"/>
  <c r="V16" i="24"/>
  <c r="V12" i="24"/>
  <c r="V8" i="24"/>
  <c r="U33" i="24"/>
  <c r="U29" i="24"/>
  <c r="U17" i="24"/>
  <c r="U13" i="24"/>
  <c r="U9" i="24"/>
  <c r="U106" i="24"/>
  <c r="U102" i="24"/>
  <c r="U94" i="24"/>
  <c r="U90" i="24"/>
  <c r="U86" i="24"/>
  <c r="U82" i="24"/>
  <c r="U74" i="24"/>
  <c r="U66" i="24"/>
  <c r="U62" i="24"/>
  <c r="U58" i="24"/>
  <c r="U50" i="24"/>
  <c r="U42" i="24"/>
  <c r="U5" i="24"/>
  <c r="V99" i="24"/>
  <c r="V95" i="24"/>
  <c r="V91" i="24"/>
  <c r="V87" i="24"/>
  <c r="V83" i="24"/>
  <c r="V75" i="24"/>
  <c r="V71" i="24"/>
  <c r="V67" i="24"/>
  <c r="V59" i="24"/>
  <c r="V55" i="24"/>
  <c r="V51" i="24"/>
  <c r="V39" i="24"/>
  <c r="V31" i="24"/>
  <c r="V27" i="24"/>
  <c r="V23" i="24"/>
  <c r="V19" i="24"/>
  <c r="V15" i="24"/>
  <c r="U32" i="24"/>
  <c r="U28" i="24"/>
  <c r="U20" i="24"/>
  <c r="U16" i="24"/>
  <c r="U12" i="24"/>
  <c r="U8" i="24"/>
  <c r="U105" i="24"/>
  <c r="U101" i="24"/>
  <c r="U97" i="24"/>
  <c r="U93" i="24"/>
  <c r="U89" i="24"/>
  <c r="U85" i="24"/>
  <c r="U81" i="24"/>
  <c r="U77" i="24"/>
  <c r="U73" i="24"/>
  <c r="U69" i="24"/>
  <c r="U65" i="24"/>
  <c r="U57" i="24"/>
  <c r="U53" i="24"/>
  <c r="U49" i="24"/>
  <c r="U41" i="24"/>
  <c r="U37" i="24"/>
  <c r="V106" i="24"/>
  <c r="V102" i="24"/>
  <c r="V94" i="24"/>
  <c r="V90" i="24"/>
  <c r="V86" i="24"/>
  <c r="V82" i="24"/>
  <c r="V74" i="24"/>
  <c r="V66" i="24"/>
  <c r="V62" i="24"/>
  <c r="V58" i="24"/>
  <c r="V50" i="24"/>
  <c r="V42" i="24"/>
  <c r="V34" i="24"/>
  <c r="V30" i="24"/>
  <c r="V22" i="24"/>
  <c r="V18" i="24"/>
  <c r="V14" i="24"/>
  <c r="V10" i="24"/>
  <c r="U31" i="24"/>
  <c r="U27" i="24"/>
  <c r="U19" i="24"/>
  <c r="U15" i="24"/>
  <c r="U104" i="24"/>
  <c r="U100" i="24"/>
  <c r="U92" i="24"/>
  <c r="U88" i="24"/>
  <c r="U84" i="24"/>
  <c r="U76" i="24"/>
  <c r="U68" i="24"/>
  <c r="U64" i="24"/>
  <c r="U60" i="24"/>
  <c r="U56" i="24"/>
  <c r="U52" i="24"/>
  <c r="U48" i="24"/>
  <c r="U40" i="24"/>
  <c r="U36" i="24"/>
  <c r="V105" i="24"/>
  <c r="V101" i="24"/>
  <c r="V97" i="24"/>
  <c r="V93" i="24"/>
  <c r="V89" i="24"/>
  <c r="V85" i="24"/>
  <c r="V81" i="24"/>
  <c r="V77" i="24"/>
  <c r="V69" i="24"/>
  <c r="V65" i="24"/>
  <c r="V57" i="24"/>
  <c r="V53" i="24"/>
  <c r="V49" i="24"/>
  <c r="V33" i="24"/>
  <c r="V29" i="24"/>
  <c r="V17" i="24"/>
  <c r="V13" i="24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B4" i="20" a="1"/>
  <c r="B4" i="20" s="1"/>
  <c r="B4" i="22" a="1"/>
  <c r="B4" i="22" s="1"/>
  <c r="B4" i="4" a="1"/>
  <c r="B4" i="4" s="1"/>
  <c r="B4" i="16" a="1"/>
  <c r="B4" i="16" s="1"/>
  <c r="A5" i="23" a="1"/>
  <c r="A5" i="23" s="1"/>
  <c r="A5" i="20" a="1"/>
  <c r="A6" i="20" s="1"/>
  <c r="A13" i="20"/>
  <c r="A17" i="20"/>
  <c r="A29" i="20"/>
  <c r="A33" i="20"/>
  <c r="A45" i="20"/>
  <c r="A49" i="20"/>
  <c r="A61" i="20"/>
  <c r="A65" i="20"/>
  <c r="A77" i="20"/>
  <c r="A81" i="20"/>
  <c r="A93" i="20"/>
  <c r="A97" i="20"/>
  <c r="A109" i="20"/>
  <c r="A113" i="20"/>
  <c r="A125" i="20"/>
  <c r="A129" i="20"/>
  <c r="A141" i="20"/>
  <c r="A145" i="20"/>
  <c r="A153" i="20"/>
  <c r="A161" i="20"/>
  <c r="A169" i="20"/>
  <c r="A177" i="20"/>
  <c r="A185" i="20"/>
  <c r="A193" i="20"/>
  <c r="A5" i="16" a="1"/>
  <c r="A5" i="16" s="1"/>
  <c r="A5" i="22" a="1"/>
  <c r="A5" i="22" s="1"/>
  <c r="A196" i="22" l="1"/>
  <c r="A188" i="22"/>
  <c r="A180" i="22"/>
  <c r="A172" i="22"/>
  <c r="A164" i="22"/>
  <c r="A156" i="22"/>
  <c r="A202" i="22"/>
  <c r="A194" i="22"/>
  <c r="A186" i="22"/>
  <c r="A178" i="22"/>
  <c r="A170" i="22"/>
  <c r="A162" i="22"/>
  <c r="A154" i="22"/>
  <c r="A200" i="22"/>
  <c r="A184" i="22"/>
  <c r="A176" i="22"/>
  <c r="A168" i="22"/>
  <c r="A160" i="22"/>
  <c r="A152" i="22"/>
  <c r="A201" i="20"/>
  <c r="A198" i="22"/>
  <c r="A190" i="22"/>
  <c r="A182" i="22"/>
  <c r="A174" i="22"/>
  <c r="A166" i="22"/>
  <c r="A158" i="22"/>
  <c r="A150" i="22"/>
  <c r="A200" i="20"/>
  <c r="A192" i="20"/>
  <c r="A184" i="20"/>
  <c r="A176" i="20"/>
  <c r="A168" i="20"/>
  <c r="A160" i="20"/>
  <c r="A152" i="20"/>
  <c r="G5" i="23"/>
  <c r="I5" i="23"/>
  <c r="H5" i="23"/>
  <c r="J5" i="23"/>
  <c r="K5" i="23"/>
  <c r="O5" i="23"/>
  <c r="L5" i="23"/>
  <c r="Q5" i="23"/>
  <c r="P5" i="23"/>
  <c r="A197" i="20"/>
  <c r="A189" i="20"/>
  <c r="A181" i="20"/>
  <c r="A173" i="20"/>
  <c r="A165" i="20"/>
  <c r="A157" i="20"/>
  <c r="A149" i="20"/>
  <c r="A137" i="20"/>
  <c r="A121" i="20"/>
  <c r="A105" i="20"/>
  <c r="A89" i="20"/>
  <c r="A73" i="20"/>
  <c r="A57" i="20"/>
  <c r="A41" i="20"/>
  <c r="A25" i="20"/>
  <c r="A9" i="20"/>
  <c r="R5" i="16"/>
  <c r="T5" i="16"/>
  <c r="A196" i="20"/>
  <c r="A188" i="20"/>
  <c r="A180" i="20"/>
  <c r="A172" i="20"/>
  <c r="A164" i="20"/>
  <c r="A156" i="20"/>
  <c r="A148" i="20"/>
  <c r="A133" i="20"/>
  <c r="A117" i="20"/>
  <c r="A101" i="20"/>
  <c r="A85" i="20"/>
  <c r="A69" i="20"/>
  <c r="A53" i="20"/>
  <c r="A37" i="20"/>
  <c r="A21" i="20"/>
  <c r="A5" i="20"/>
  <c r="M5" i="23"/>
  <c r="N8" i="23"/>
  <c r="A192" i="22"/>
  <c r="N5" i="23"/>
  <c r="M8" i="23"/>
  <c r="AO4" i="20"/>
  <c r="AC4" i="20"/>
  <c r="U4" i="20"/>
  <c r="Q4" i="20"/>
  <c r="E4" i="20"/>
  <c r="AN4" i="20"/>
  <c r="AJ4" i="20"/>
  <c r="AF4" i="20"/>
  <c r="AB4" i="20"/>
  <c r="X4" i="20"/>
  <c r="T4" i="20"/>
  <c r="P4" i="20"/>
  <c r="L4" i="20"/>
  <c r="H4" i="20"/>
  <c r="D4" i="20"/>
  <c r="AK4" i="20"/>
  <c r="Y4" i="20"/>
  <c r="I4" i="20"/>
  <c r="AQ4" i="20"/>
  <c r="AM4" i="20"/>
  <c r="AI4" i="20"/>
  <c r="AE4" i="20"/>
  <c r="AA4" i="20"/>
  <c r="W4" i="20"/>
  <c r="S4" i="20"/>
  <c r="O4" i="20"/>
  <c r="K4" i="20"/>
  <c r="G4" i="20"/>
  <c r="C4" i="20"/>
  <c r="AG4" i="20"/>
  <c r="M4" i="20"/>
  <c r="AP4" i="20"/>
  <c r="AL4" i="20"/>
  <c r="AH4" i="20"/>
  <c r="AD4" i="20"/>
  <c r="Z4" i="20"/>
  <c r="V4" i="20"/>
  <c r="R4" i="20"/>
  <c r="N4" i="20"/>
  <c r="J4" i="20"/>
  <c r="F4" i="20"/>
  <c r="AO4" i="22"/>
  <c r="AC4" i="22"/>
  <c r="Q4" i="22"/>
  <c r="E4" i="22"/>
  <c r="AN4" i="22"/>
  <c r="AJ4" i="22"/>
  <c r="AF4" i="22"/>
  <c r="AB4" i="22"/>
  <c r="X4" i="22"/>
  <c r="T4" i="22"/>
  <c r="P4" i="22"/>
  <c r="L4" i="22"/>
  <c r="H4" i="22"/>
  <c r="D4" i="22"/>
  <c r="AG4" i="22"/>
  <c r="U4" i="22"/>
  <c r="I4" i="22"/>
  <c r="AQ4" i="22"/>
  <c r="AM4" i="22"/>
  <c r="AI4" i="22"/>
  <c r="AE4" i="22"/>
  <c r="AA4" i="22"/>
  <c r="W4" i="22"/>
  <c r="S4" i="22"/>
  <c r="O4" i="22"/>
  <c r="K4" i="22"/>
  <c r="G4" i="22"/>
  <c r="C4" i="22"/>
  <c r="AK4" i="22"/>
  <c r="Y4" i="22"/>
  <c r="M4" i="22"/>
  <c r="AP4" i="22"/>
  <c r="AL4" i="22"/>
  <c r="AH4" i="22"/>
  <c r="AD4" i="22"/>
  <c r="Z4" i="22"/>
  <c r="V4" i="22"/>
  <c r="R4" i="22"/>
  <c r="N4" i="22"/>
  <c r="J4" i="22"/>
  <c r="F4" i="22"/>
  <c r="AO4" i="4"/>
  <c r="AC4" i="4"/>
  <c r="U4" i="4"/>
  <c r="Q4" i="4"/>
  <c r="E4" i="4"/>
  <c r="AN4" i="4"/>
  <c r="AJ4" i="4"/>
  <c r="AF4" i="4"/>
  <c r="AB4" i="4"/>
  <c r="X4" i="4"/>
  <c r="T4" i="4"/>
  <c r="P4" i="4"/>
  <c r="L4" i="4"/>
  <c r="H4" i="4"/>
  <c r="D4" i="4"/>
  <c r="AG4" i="4"/>
  <c r="Y4" i="4"/>
  <c r="I4" i="4"/>
  <c r="AQ4" i="4"/>
  <c r="AM4" i="4"/>
  <c r="AI4" i="4"/>
  <c r="AE4" i="4"/>
  <c r="AA4" i="4"/>
  <c r="W4" i="4"/>
  <c r="S4" i="4"/>
  <c r="O4" i="4"/>
  <c r="K4" i="4"/>
  <c r="G4" i="4"/>
  <c r="C4" i="4"/>
  <c r="AK4" i="4"/>
  <c r="M4" i="4"/>
  <c r="AP4" i="4"/>
  <c r="AL4" i="4"/>
  <c r="AH4" i="4"/>
  <c r="AD4" i="4"/>
  <c r="Z4" i="4"/>
  <c r="V4" i="4"/>
  <c r="R4" i="4"/>
  <c r="N4" i="4"/>
  <c r="J4" i="4"/>
  <c r="F4" i="4"/>
  <c r="AG4" i="16"/>
  <c r="AC4" i="16"/>
  <c r="Y4" i="16"/>
  <c r="U4" i="16"/>
  <c r="Q4" i="16"/>
  <c r="E4" i="16"/>
  <c r="AN4" i="16"/>
  <c r="AJ4" i="16"/>
  <c r="AF4" i="16"/>
  <c r="AB4" i="16"/>
  <c r="X4" i="16"/>
  <c r="T4" i="16"/>
  <c r="P4" i="16"/>
  <c r="L4" i="16"/>
  <c r="H4" i="16"/>
  <c r="D4" i="16"/>
  <c r="AK4" i="16"/>
  <c r="I4" i="16"/>
  <c r="AQ4" i="16"/>
  <c r="AM4" i="16"/>
  <c r="AI4" i="16"/>
  <c r="AE4" i="16"/>
  <c r="AA4" i="16"/>
  <c r="W4" i="16"/>
  <c r="S4" i="16"/>
  <c r="O4" i="16"/>
  <c r="K4" i="16"/>
  <c r="G4" i="16"/>
  <c r="C4" i="16"/>
  <c r="AO4" i="16"/>
  <c r="M4" i="16"/>
  <c r="AP4" i="16"/>
  <c r="AL4" i="16"/>
  <c r="AH4" i="16"/>
  <c r="AD4" i="16"/>
  <c r="Z4" i="16"/>
  <c r="V4" i="16"/>
  <c r="R4" i="16"/>
  <c r="N4" i="16"/>
  <c r="J4" i="16"/>
  <c r="F4" i="16"/>
  <c r="A188" i="23"/>
  <c r="A176" i="23"/>
  <c r="A168" i="23"/>
  <c r="A160" i="23"/>
  <c r="A152" i="23"/>
  <c r="A140" i="23"/>
  <c r="A132" i="23"/>
  <c r="A124" i="23"/>
  <c r="A116" i="23"/>
  <c r="A108" i="23"/>
  <c r="A100" i="23"/>
  <c r="A92" i="23"/>
  <c r="A84" i="23"/>
  <c r="A76" i="23"/>
  <c r="A68" i="23"/>
  <c r="A60" i="23"/>
  <c r="A52" i="23"/>
  <c r="A44" i="23"/>
  <c r="A36" i="23"/>
  <c r="A28" i="23"/>
  <c r="A20" i="23"/>
  <c r="M20" i="23" s="1"/>
  <c r="A16" i="23"/>
  <c r="M16" i="23" s="1"/>
  <c r="A8" i="23"/>
  <c r="A203" i="23"/>
  <c r="A199" i="23"/>
  <c r="A195" i="23"/>
  <c r="A191" i="23"/>
  <c r="A187" i="23"/>
  <c r="A183" i="23"/>
  <c r="A179" i="23"/>
  <c r="A175" i="23"/>
  <c r="A171" i="23"/>
  <c r="A167" i="23"/>
  <c r="A163" i="23"/>
  <c r="A159" i="23"/>
  <c r="A155" i="23"/>
  <c r="A151" i="23"/>
  <c r="A147" i="23"/>
  <c r="A143" i="23"/>
  <c r="A139" i="23"/>
  <c r="A135" i="23"/>
  <c r="A131" i="23"/>
  <c r="A127" i="23"/>
  <c r="A123" i="23"/>
  <c r="A119" i="23"/>
  <c r="A115" i="23"/>
  <c r="A111" i="23"/>
  <c r="A107" i="23"/>
  <c r="A103" i="23"/>
  <c r="A99" i="23"/>
  <c r="A95" i="23"/>
  <c r="A91" i="23"/>
  <c r="A87" i="23"/>
  <c r="A83" i="23"/>
  <c r="A79" i="23"/>
  <c r="A75" i="23"/>
  <c r="A71" i="23"/>
  <c r="A67" i="23"/>
  <c r="A63" i="23"/>
  <c r="A59" i="23"/>
  <c r="A55" i="23"/>
  <c r="A51" i="23"/>
  <c r="A47" i="23"/>
  <c r="A43" i="23"/>
  <c r="A39" i="23"/>
  <c r="A35" i="23"/>
  <c r="A31" i="23"/>
  <c r="A27" i="23"/>
  <c r="A23" i="23"/>
  <c r="N23" i="23" s="1"/>
  <c r="A19" i="23"/>
  <c r="A15" i="23"/>
  <c r="A11" i="23"/>
  <c r="A7" i="23"/>
  <c r="N7" i="23" s="1"/>
  <c r="A200" i="23"/>
  <c r="A192" i="23"/>
  <c r="A184" i="23"/>
  <c r="A172" i="23"/>
  <c r="A164" i="23"/>
  <c r="A156" i="23"/>
  <c r="A144" i="23"/>
  <c r="A136" i="23"/>
  <c r="A128" i="23"/>
  <c r="A120" i="23"/>
  <c r="A112" i="23"/>
  <c r="A104" i="23"/>
  <c r="A96" i="23"/>
  <c r="A88" i="23"/>
  <c r="A80" i="23"/>
  <c r="A72" i="23"/>
  <c r="A64" i="23"/>
  <c r="A56" i="23"/>
  <c r="A48" i="23"/>
  <c r="A40" i="23"/>
  <c r="A32" i="23"/>
  <c r="A24" i="23"/>
  <c r="A12" i="23"/>
  <c r="M12" i="23" s="1"/>
  <c r="A202" i="23"/>
  <c r="A198" i="23"/>
  <c r="A194" i="23"/>
  <c r="A190" i="23"/>
  <c r="A186" i="23"/>
  <c r="A182" i="23"/>
  <c r="A178" i="23"/>
  <c r="A174" i="23"/>
  <c r="A170" i="23"/>
  <c r="A166" i="23"/>
  <c r="A162" i="23"/>
  <c r="A158" i="23"/>
  <c r="A154" i="23"/>
  <c r="A150" i="23"/>
  <c r="A146" i="23"/>
  <c r="A142" i="23"/>
  <c r="A138" i="23"/>
  <c r="A134" i="23"/>
  <c r="A130" i="23"/>
  <c r="A126" i="23"/>
  <c r="A122" i="23"/>
  <c r="A118" i="23"/>
  <c r="A114" i="23"/>
  <c r="A110" i="23"/>
  <c r="A106" i="23"/>
  <c r="A102" i="23"/>
  <c r="A98" i="23"/>
  <c r="A94" i="23"/>
  <c r="A90" i="23"/>
  <c r="A86" i="23"/>
  <c r="A82" i="23"/>
  <c r="A78" i="23"/>
  <c r="A74" i="23"/>
  <c r="A70" i="23"/>
  <c r="A66" i="23"/>
  <c r="A62" i="23"/>
  <c r="A58" i="23"/>
  <c r="A54" i="23"/>
  <c r="A50" i="23"/>
  <c r="A46" i="23"/>
  <c r="A42" i="23"/>
  <c r="A38" i="23"/>
  <c r="A34" i="23"/>
  <c r="A30" i="23"/>
  <c r="A26" i="23"/>
  <c r="A22" i="23"/>
  <c r="A18" i="23"/>
  <c r="A14" i="23"/>
  <c r="N14" i="23" s="1"/>
  <c r="A10" i="23"/>
  <c r="A6" i="23"/>
  <c r="N6" i="23" s="1"/>
  <c r="A196" i="23"/>
  <c r="A180" i="23"/>
  <c r="A148" i="23"/>
  <c r="A201" i="23"/>
  <c r="A197" i="23"/>
  <c r="A193" i="23"/>
  <c r="A189" i="23"/>
  <c r="A185" i="23"/>
  <c r="A181" i="23"/>
  <c r="A177" i="23"/>
  <c r="A173" i="23"/>
  <c r="A169" i="23"/>
  <c r="A165" i="23"/>
  <c r="A161" i="23"/>
  <c r="A157" i="23"/>
  <c r="A153" i="23"/>
  <c r="A149" i="23"/>
  <c r="A145" i="23"/>
  <c r="A141" i="23"/>
  <c r="A137" i="23"/>
  <c r="A133" i="23"/>
  <c r="A129" i="23"/>
  <c r="A125" i="23"/>
  <c r="A121" i="23"/>
  <c r="A117" i="23"/>
  <c r="A113" i="23"/>
  <c r="A109" i="23"/>
  <c r="A105" i="23"/>
  <c r="A101" i="23"/>
  <c r="A97" i="23"/>
  <c r="A93" i="23"/>
  <c r="A89" i="23"/>
  <c r="A85" i="23"/>
  <c r="A81" i="23"/>
  <c r="A77" i="23"/>
  <c r="A73" i="23"/>
  <c r="A69" i="23"/>
  <c r="A65" i="23"/>
  <c r="A61" i="23"/>
  <c r="A57" i="23"/>
  <c r="A53" i="23"/>
  <c r="A49" i="23"/>
  <c r="A45" i="23"/>
  <c r="A41" i="23"/>
  <c r="A37" i="23"/>
  <c r="A33" i="23"/>
  <c r="A29" i="23"/>
  <c r="A25" i="23"/>
  <c r="A21" i="23"/>
  <c r="M21" i="23" s="1"/>
  <c r="A17" i="23"/>
  <c r="A13" i="23"/>
  <c r="M13" i="23" s="1"/>
  <c r="A9" i="23"/>
  <c r="N9" i="23" s="1"/>
  <c r="A199" i="20"/>
  <c r="A195" i="20"/>
  <c r="A191" i="20"/>
  <c r="A187" i="20"/>
  <c r="A183" i="20"/>
  <c r="A179" i="20"/>
  <c r="A175" i="20"/>
  <c r="A171" i="20"/>
  <c r="A167" i="20"/>
  <c r="A163" i="20"/>
  <c r="A159" i="20"/>
  <c r="A155" i="20"/>
  <c r="A151" i="20"/>
  <c r="A147" i="20"/>
  <c r="A143" i="20"/>
  <c r="A139" i="20"/>
  <c r="A135" i="20"/>
  <c r="A131" i="20"/>
  <c r="A127" i="20"/>
  <c r="A123" i="20"/>
  <c r="A119" i="20"/>
  <c r="A115" i="20"/>
  <c r="A111" i="20"/>
  <c r="A107" i="20"/>
  <c r="A103" i="20"/>
  <c r="A99" i="20"/>
  <c r="A95" i="20"/>
  <c r="A91" i="20"/>
  <c r="A87" i="20"/>
  <c r="A83" i="20"/>
  <c r="A79" i="20"/>
  <c r="A75" i="20"/>
  <c r="A71" i="20"/>
  <c r="A67" i="20"/>
  <c r="A63" i="20"/>
  <c r="A59" i="20"/>
  <c r="A55" i="20"/>
  <c r="A51" i="20"/>
  <c r="A47" i="20"/>
  <c r="A43" i="20"/>
  <c r="A39" i="20"/>
  <c r="A35" i="20"/>
  <c r="A31" i="20"/>
  <c r="A27" i="20"/>
  <c r="A23" i="20"/>
  <c r="A19" i="20"/>
  <c r="A15" i="20"/>
  <c r="A11" i="20"/>
  <c r="A7" i="20"/>
  <c r="A144" i="20"/>
  <c r="A140" i="20"/>
  <c r="A136" i="20"/>
  <c r="A132" i="20"/>
  <c r="A128" i="20"/>
  <c r="A124" i="20"/>
  <c r="A120" i="20"/>
  <c r="A116" i="20"/>
  <c r="A112" i="20"/>
  <c r="A108" i="20"/>
  <c r="A104" i="20"/>
  <c r="A100" i="20"/>
  <c r="A96" i="20"/>
  <c r="A92" i="20"/>
  <c r="A88" i="20"/>
  <c r="A84" i="20"/>
  <c r="A80" i="20"/>
  <c r="A76" i="20"/>
  <c r="A72" i="20"/>
  <c r="A68" i="20"/>
  <c r="A64" i="20"/>
  <c r="A60" i="20"/>
  <c r="A56" i="20"/>
  <c r="A52" i="20"/>
  <c r="A48" i="20"/>
  <c r="A44" i="20"/>
  <c r="A40" i="20"/>
  <c r="A36" i="20"/>
  <c r="A32" i="20"/>
  <c r="A28" i="20"/>
  <c r="A24" i="20"/>
  <c r="A20" i="20"/>
  <c r="A16" i="20"/>
  <c r="A12" i="20"/>
  <c r="A8" i="20"/>
  <c r="A202" i="20"/>
  <c r="A198" i="20"/>
  <c r="A194" i="20"/>
  <c r="A190" i="20"/>
  <c r="A186" i="20"/>
  <c r="A182" i="20"/>
  <c r="A178" i="20"/>
  <c r="A174" i="20"/>
  <c r="A170" i="20"/>
  <c r="A166" i="20"/>
  <c r="A162" i="20"/>
  <c r="A158" i="20"/>
  <c r="A154" i="20"/>
  <c r="A150" i="20"/>
  <c r="A146" i="20"/>
  <c r="A142" i="20"/>
  <c r="A138" i="20"/>
  <c r="A134" i="20"/>
  <c r="A130" i="20"/>
  <c r="A126" i="20"/>
  <c r="A122" i="20"/>
  <c r="A118" i="20"/>
  <c r="A114" i="20"/>
  <c r="A110" i="20"/>
  <c r="A106" i="20"/>
  <c r="A102" i="20"/>
  <c r="A98" i="20"/>
  <c r="A94" i="20"/>
  <c r="A90" i="20"/>
  <c r="A86" i="20"/>
  <c r="A82" i="20"/>
  <c r="A78" i="20"/>
  <c r="A74" i="20"/>
  <c r="A70" i="20"/>
  <c r="A66" i="20"/>
  <c r="A62" i="20"/>
  <c r="A58" i="20"/>
  <c r="A54" i="20"/>
  <c r="A50" i="20"/>
  <c r="A46" i="20"/>
  <c r="A42" i="20"/>
  <c r="A38" i="20"/>
  <c r="A34" i="20"/>
  <c r="A30" i="20"/>
  <c r="A26" i="20"/>
  <c r="A22" i="20"/>
  <c r="A18" i="20"/>
  <c r="A14" i="20"/>
  <c r="A10" i="20"/>
  <c r="A200" i="16"/>
  <c r="A188" i="16"/>
  <c r="A176" i="16"/>
  <c r="A164" i="16"/>
  <c r="A152" i="16"/>
  <c r="A140" i="16"/>
  <c r="A128" i="16"/>
  <c r="A120" i="16"/>
  <c r="A112" i="16"/>
  <c r="A100" i="16"/>
  <c r="A92" i="16"/>
  <c r="A84" i="16"/>
  <c r="A76" i="16"/>
  <c r="A68" i="16"/>
  <c r="A60" i="16"/>
  <c r="A52" i="16"/>
  <c r="A44" i="16"/>
  <c r="A36" i="16"/>
  <c r="A28" i="16"/>
  <c r="A20" i="16"/>
  <c r="A16" i="16"/>
  <c r="A8" i="16"/>
  <c r="A199" i="16"/>
  <c r="A195" i="16"/>
  <c r="A191" i="16"/>
  <c r="A187" i="16"/>
  <c r="A183" i="16"/>
  <c r="A179" i="16"/>
  <c r="A175" i="16"/>
  <c r="A171" i="16"/>
  <c r="A167" i="16"/>
  <c r="A163" i="16"/>
  <c r="A159" i="16"/>
  <c r="A155" i="16"/>
  <c r="A151" i="16"/>
  <c r="A147" i="16"/>
  <c r="A143" i="16"/>
  <c r="A139" i="16"/>
  <c r="A135" i="16"/>
  <c r="A131" i="16"/>
  <c r="A127" i="16"/>
  <c r="A123" i="16"/>
  <c r="A119" i="16"/>
  <c r="A115" i="16"/>
  <c r="A111" i="16"/>
  <c r="A107" i="16"/>
  <c r="A103" i="16"/>
  <c r="A99" i="16"/>
  <c r="A95" i="16"/>
  <c r="A91" i="16"/>
  <c r="A87" i="16"/>
  <c r="A83" i="16"/>
  <c r="A79" i="16"/>
  <c r="A75" i="16"/>
  <c r="A71" i="16"/>
  <c r="A67" i="16"/>
  <c r="A63" i="16"/>
  <c r="A59" i="16"/>
  <c r="A55" i="16"/>
  <c r="A51" i="16"/>
  <c r="A47" i="16"/>
  <c r="A43" i="16"/>
  <c r="A39" i="16"/>
  <c r="A35" i="16"/>
  <c r="A31" i="16"/>
  <c r="A27" i="16"/>
  <c r="A23" i="16"/>
  <c r="A19" i="16"/>
  <c r="A15" i="16"/>
  <c r="A11" i="16"/>
  <c r="A7" i="16"/>
  <c r="A192" i="16"/>
  <c r="A180" i="16"/>
  <c r="A168" i="16"/>
  <c r="A156" i="16"/>
  <c r="A144" i="16"/>
  <c r="A136" i="16"/>
  <c r="A124" i="16"/>
  <c r="A116" i="16"/>
  <c r="A108" i="16"/>
  <c r="A96" i="16"/>
  <c r="A88" i="16"/>
  <c r="A80" i="16"/>
  <c r="A72" i="16"/>
  <c r="A64" i="16"/>
  <c r="A56" i="16"/>
  <c r="A48" i="16"/>
  <c r="A40" i="16"/>
  <c r="A32" i="16"/>
  <c r="A24" i="16"/>
  <c r="A12" i="16"/>
  <c r="A202" i="16"/>
  <c r="A198" i="16"/>
  <c r="A194" i="16"/>
  <c r="A190" i="16"/>
  <c r="A186" i="16"/>
  <c r="A182" i="16"/>
  <c r="A178" i="16"/>
  <c r="A174" i="16"/>
  <c r="A170" i="16"/>
  <c r="A166" i="16"/>
  <c r="A162" i="16"/>
  <c r="A158" i="16"/>
  <c r="A154" i="16"/>
  <c r="A150" i="16"/>
  <c r="A146" i="16"/>
  <c r="A142" i="16"/>
  <c r="A138" i="16"/>
  <c r="A134" i="16"/>
  <c r="A130" i="16"/>
  <c r="A126" i="16"/>
  <c r="A122" i="16"/>
  <c r="A118" i="16"/>
  <c r="A114" i="16"/>
  <c r="A110" i="16"/>
  <c r="A106" i="16"/>
  <c r="A102" i="16"/>
  <c r="A98" i="16"/>
  <c r="A94" i="16"/>
  <c r="A90" i="16"/>
  <c r="A86" i="16"/>
  <c r="A82" i="16"/>
  <c r="A78" i="16"/>
  <c r="A74" i="16"/>
  <c r="A70" i="16"/>
  <c r="A66" i="16"/>
  <c r="A62" i="16"/>
  <c r="A58" i="16"/>
  <c r="A54" i="16"/>
  <c r="A50" i="16"/>
  <c r="A46" i="16"/>
  <c r="A42" i="16"/>
  <c r="A38" i="16"/>
  <c r="A34" i="16"/>
  <c r="A30" i="16"/>
  <c r="A26" i="16"/>
  <c r="A22" i="16"/>
  <c r="A18" i="16"/>
  <c r="A14" i="16"/>
  <c r="A10" i="16"/>
  <c r="A6" i="16"/>
  <c r="A196" i="16"/>
  <c r="A184" i="16"/>
  <c r="A172" i="16"/>
  <c r="A160" i="16"/>
  <c r="A148" i="16"/>
  <c r="A132" i="16"/>
  <c r="A104" i="16"/>
  <c r="A201" i="16"/>
  <c r="A197" i="16"/>
  <c r="A193" i="16"/>
  <c r="A189" i="16"/>
  <c r="A185" i="16"/>
  <c r="A181" i="16"/>
  <c r="A177" i="16"/>
  <c r="A173" i="16"/>
  <c r="A169" i="16"/>
  <c r="A165" i="16"/>
  <c r="A161" i="16"/>
  <c r="A157" i="16"/>
  <c r="A153" i="16"/>
  <c r="A149" i="16"/>
  <c r="A145" i="16"/>
  <c r="A141" i="16"/>
  <c r="A137" i="16"/>
  <c r="A133" i="16"/>
  <c r="A129" i="16"/>
  <c r="A125" i="16"/>
  <c r="A121" i="16"/>
  <c r="A117" i="16"/>
  <c r="A113" i="16"/>
  <c r="A109" i="16"/>
  <c r="A105" i="16"/>
  <c r="A101" i="16"/>
  <c r="A97" i="16"/>
  <c r="A93" i="16"/>
  <c r="A89" i="16"/>
  <c r="A85" i="16"/>
  <c r="A81" i="16"/>
  <c r="A77" i="16"/>
  <c r="A73" i="16"/>
  <c r="A69" i="16"/>
  <c r="A65" i="16"/>
  <c r="A61" i="16"/>
  <c r="A57" i="16"/>
  <c r="A53" i="16"/>
  <c r="A49" i="16"/>
  <c r="A45" i="16"/>
  <c r="A41" i="16"/>
  <c r="A37" i="16"/>
  <c r="A33" i="16"/>
  <c r="A29" i="16"/>
  <c r="A25" i="16"/>
  <c r="A21" i="16"/>
  <c r="A17" i="16"/>
  <c r="A13" i="16"/>
  <c r="A9" i="16"/>
  <c r="A148" i="22"/>
  <c r="A144" i="22"/>
  <c r="A140" i="22"/>
  <c r="A136" i="22"/>
  <c r="A132" i="22"/>
  <c r="A128" i="22"/>
  <c r="A124" i="22"/>
  <c r="A120" i="22"/>
  <c r="A116" i="22"/>
  <c r="A112" i="22"/>
  <c r="A108" i="22"/>
  <c r="A104" i="22"/>
  <c r="A100" i="22"/>
  <c r="A96" i="22"/>
  <c r="A92" i="22"/>
  <c r="A88" i="22"/>
  <c r="A84" i="22"/>
  <c r="A80" i="22"/>
  <c r="A76" i="22"/>
  <c r="A72" i="22"/>
  <c r="A68" i="22"/>
  <c r="A64" i="22"/>
  <c r="A60" i="22"/>
  <c r="A56" i="22"/>
  <c r="A52" i="22"/>
  <c r="A48" i="22"/>
  <c r="A44" i="22"/>
  <c r="A40" i="22"/>
  <c r="A36" i="22"/>
  <c r="A32" i="22"/>
  <c r="A28" i="22"/>
  <c r="A24" i="22"/>
  <c r="A20" i="22"/>
  <c r="A16" i="22"/>
  <c r="A12" i="22"/>
  <c r="A8" i="22"/>
  <c r="A199" i="22"/>
  <c r="A195" i="22"/>
  <c r="A191" i="22"/>
  <c r="A187" i="22"/>
  <c r="A183" i="22"/>
  <c r="A179" i="22"/>
  <c r="A175" i="22"/>
  <c r="A171" i="22"/>
  <c r="A167" i="22"/>
  <c r="A163" i="22"/>
  <c r="A159" i="22"/>
  <c r="A155" i="22"/>
  <c r="A151" i="22"/>
  <c r="A147" i="22"/>
  <c r="A143" i="22"/>
  <c r="A139" i="22"/>
  <c r="A135" i="22"/>
  <c r="A131" i="22"/>
  <c r="A127" i="22"/>
  <c r="A123" i="22"/>
  <c r="A119" i="22"/>
  <c r="A115" i="22"/>
  <c r="A111" i="22"/>
  <c r="A107" i="22"/>
  <c r="A103" i="22"/>
  <c r="A99" i="22"/>
  <c r="A95" i="22"/>
  <c r="A91" i="22"/>
  <c r="A87" i="22"/>
  <c r="A83" i="22"/>
  <c r="A79" i="22"/>
  <c r="A75" i="22"/>
  <c r="A71" i="22"/>
  <c r="A67" i="22"/>
  <c r="A63" i="22"/>
  <c r="A59" i="22"/>
  <c r="A55" i="22"/>
  <c r="A51" i="22"/>
  <c r="A47" i="22"/>
  <c r="A43" i="22"/>
  <c r="A39" i="22"/>
  <c r="A35" i="22"/>
  <c r="A31" i="22"/>
  <c r="A27" i="22"/>
  <c r="A23" i="22"/>
  <c r="A19" i="22"/>
  <c r="A15" i="22"/>
  <c r="A11" i="22"/>
  <c r="A7" i="22"/>
  <c r="A6" i="22"/>
  <c r="A146" i="22"/>
  <c r="A142" i="22"/>
  <c r="A138" i="22"/>
  <c r="A134" i="22"/>
  <c r="A130" i="22"/>
  <c r="A126" i="22"/>
  <c r="A122" i="22"/>
  <c r="A118" i="22"/>
  <c r="A114" i="22"/>
  <c r="A110" i="22"/>
  <c r="A106" i="22"/>
  <c r="A102" i="22"/>
  <c r="A98" i="22"/>
  <c r="A94" i="22"/>
  <c r="A90" i="22"/>
  <c r="A86" i="22"/>
  <c r="A82" i="22"/>
  <c r="A78" i="22"/>
  <c r="A74" i="22"/>
  <c r="A70" i="22"/>
  <c r="A66" i="22"/>
  <c r="A62" i="22"/>
  <c r="A58" i="22"/>
  <c r="A54" i="22"/>
  <c r="A50" i="22"/>
  <c r="A46" i="22"/>
  <c r="A42" i="22"/>
  <c r="A38" i="22"/>
  <c r="A34" i="22"/>
  <c r="A30" i="22"/>
  <c r="A26" i="22"/>
  <c r="A22" i="22"/>
  <c r="A18" i="22"/>
  <c r="A14" i="22"/>
  <c r="A10" i="22"/>
  <c r="A201" i="22"/>
  <c r="A197" i="22"/>
  <c r="A193" i="22"/>
  <c r="A189" i="22"/>
  <c r="A185" i="22"/>
  <c r="A181" i="22"/>
  <c r="A177" i="22"/>
  <c r="A173" i="22"/>
  <c r="A169" i="22"/>
  <c r="A165" i="22"/>
  <c r="A161" i="22"/>
  <c r="A157" i="22"/>
  <c r="A153" i="22"/>
  <c r="A149" i="22"/>
  <c r="A145" i="22"/>
  <c r="A141" i="22"/>
  <c r="A137" i="22"/>
  <c r="A133" i="22"/>
  <c r="A129" i="22"/>
  <c r="A125" i="22"/>
  <c r="A121" i="22"/>
  <c r="A117" i="22"/>
  <c r="A113" i="22"/>
  <c r="A109" i="22"/>
  <c r="A105" i="22"/>
  <c r="A101" i="22"/>
  <c r="A97" i="22"/>
  <c r="A93" i="22"/>
  <c r="A89" i="22"/>
  <c r="A85" i="22"/>
  <c r="A81" i="22"/>
  <c r="A77" i="22"/>
  <c r="A73" i="22"/>
  <c r="A69" i="22"/>
  <c r="A65" i="22"/>
  <c r="A61" i="22"/>
  <c r="A57" i="22"/>
  <c r="A53" i="22"/>
  <c r="A49" i="22"/>
  <c r="A45" i="22"/>
  <c r="A41" i="22"/>
  <c r="A37" i="22"/>
  <c r="A33" i="22"/>
  <c r="A29" i="22"/>
  <c r="A25" i="22"/>
  <c r="A21" i="22"/>
  <c r="A17" i="22"/>
  <c r="A13" i="22"/>
  <c r="A9" i="22"/>
  <c r="S5" i="27"/>
  <c r="T5" i="27"/>
  <c r="U5" i="27"/>
  <c r="S6" i="27"/>
  <c r="T6" i="27"/>
  <c r="U6" i="27"/>
  <c r="S7" i="27"/>
  <c r="T7" i="27"/>
  <c r="U7" i="27"/>
  <c r="S8" i="27"/>
  <c r="T8" i="27"/>
  <c r="U8" i="27"/>
  <c r="S9" i="27"/>
  <c r="T9" i="27"/>
  <c r="U9" i="27"/>
  <c r="S10" i="27"/>
  <c r="T10" i="27"/>
  <c r="U10" i="27"/>
  <c r="S11" i="27"/>
  <c r="T11" i="27"/>
  <c r="U11" i="27"/>
  <c r="S12" i="27"/>
  <c r="T12" i="27"/>
  <c r="U12" i="27"/>
  <c r="S13" i="27"/>
  <c r="T13" i="27"/>
  <c r="U13" i="27"/>
  <c r="S14" i="27"/>
  <c r="T14" i="27"/>
  <c r="U14" i="27"/>
  <c r="S15" i="27"/>
  <c r="T15" i="27"/>
  <c r="U15" i="27"/>
  <c r="S16" i="27"/>
  <c r="T16" i="27"/>
  <c r="U16" i="27"/>
  <c r="S17" i="27"/>
  <c r="T17" i="27"/>
  <c r="U17" i="27"/>
  <c r="S18" i="27"/>
  <c r="T18" i="27"/>
  <c r="U18" i="27"/>
  <c r="S19" i="27"/>
  <c r="T19" i="27"/>
  <c r="U19" i="27"/>
  <c r="S20" i="27"/>
  <c r="T20" i="27"/>
  <c r="U20" i="27"/>
  <c r="S21" i="27"/>
  <c r="T21" i="27"/>
  <c r="U21" i="27"/>
  <c r="S22" i="27"/>
  <c r="T22" i="27"/>
  <c r="U22" i="27"/>
  <c r="S23" i="27"/>
  <c r="T23" i="27"/>
  <c r="U23" i="27"/>
  <c r="S24" i="27"/>
  <c r="T24" i="27"/>
  <c r="U24" i="27"/>
  <c r="S25" i="27"/>
  <c r="T25" i="27"/>
  <c r="U25" i="27"/>
  <c r="S26" i="27"/>
  <c r="T26" i="27"/>
  <c r="U26" i="27"/>
  <c r="S27" i="27"/>
  <c r="T27" i="27"/>
  <c r="U27" i="27"/>
  <c r="S28" i="27"/>
  <c r="T28" i="27"/>
  <c r="U28" i="27"/>
  <c r="S29" i="27"/>
  <c r="T29" i="27"/>
  <c r="U29" i="27"/>
  <c r="S30" i="27"/>
  <c r="T30" i="27"/>
  <c r="U30" i="27"/>
  <c r="S31" i="27"/>
  <c r="T31" i="27"/>
  <c r="U31" i="27"/>
  <c r="S32" i="27"/>
  <c r="T32" i="27"/>
  <c r="U32" i="27"/>
  <c r="S33" i="27"/>
  <c r="T33" i="27"/>
  <c r="U33" i="27"/>
  <c r="S34" i="27"/>
  <c r="T34" i="27"/>
  <c r="U34" i="27"/>
  <c r="S35" i="27"/>
  <c r="T35" i="27"/>
  <c r="U35" i="27"/>
  <c r="S36" i="27"/>
  <c r="T36" i="27"/>
  <c r="U36" i="27"/>
  <c r="S37" i="27"/>
  <c r="T37" i="27"/>
  <c r="U37" i="27"/>
  <c r="S38" i="27"/>
  <c r="T38" i="27"/>
  <c r="U38" i="27"/>
  <c r="S39" i="27"/>
  <c r="T39" i="27"/>
  <c r="U39" i="27"/>
  <c r="S40" i="27"/>
  <c r="T40" i="27"/>
  <c r="U40" i="27"/>
  <c r="S41" i="27"/>
  <c r="T41" i="27"/>
  <c r="U41" i="27"/>
  <c r="S42" i="27"/>
  <c r="T42" i="27"/>
  <c r="U42" i="27"/>
  <c r="S43" i="27"/>
  <c r="T43" i="27"/>
  <c r="U43" i="27"/>
  <c r="S44" i="27"/>
  <c r="T44" i="27"/>
  <c r="U44" i="27"/>
  <c r="S45" i="27"/>
  <c r="T45" i="27"/>
  <c r="U45" i="27"/>
  <c r="S46" i="27"/>
  <c r="T46" i="27"/>
  <c r="U46" i="27"/>
  <c r="S47" i="27"/>
  <c r="T47" i="27"/>
  <c r="U47" i="27"/>
  <c r="S48" i="27"/>
  <c r="T48" i="27"/>
  <c r="U48" i="27"/>
  <c r="S49" i="27"/>
  <c r="T49" i="27"/>
  <c r="U49" i="27"/>
  <c r="S50" i="27"/>
  <c r="T50" i="27"/>
  <c r="U50" i="27"/>
  <c r="S51" i="27"/>
  <c r="T51" i="27"/>
  <c r="U51" i="27"/>
  <c r="S52" i="27"/>
  <c r="T52" i="27"/>
  <c r="U52" i="27"/>
  <c r="S53" i="27"/>
  <c r="T53" i="27"/>
  <c r="U53" i="27"/>
  <c r="S54" i="27"/>
  <c r="T54" i="27"/>
  <c r="U54" i="27"/>
  <c r="S55" i="27"/>
  <c r="T55" i="27"/>
  <c r="U55" i="27"/>
  <c r="S56" i="27"/>
  <c r="T56" i="27"/>
  <c r="U56" i="27"/>
  <c r="S57" i="27"/>
  <c r="T57" i="27"/>
  <c r="U57" i="27"/>
  <c r="S58" i="27"/>
  <c r="T58" i="27"/>
  <c r="U58" i="27"/>
  <c r="S59" i="27"/>
  <c r="T59" i="27"/>
  <c r="U59" i="27"/>
  <c r="S60" i="27"/>
  <c r="T60" i="27"/>
  <c r="U60" i="27"/>
  <c r="S61" i="27"/>
  <c r="T61" i="27"/>
  <c r="U61" i="27"/>
  <c r="S62" i="27"/>
  <c r="T62" i="27"/>
  <c r="U62" i="27"/>
  <c r="S63" i="27"/>
  <c r="T63" i="27"/>
  <c r="U63" i="27"/>
  <c r="S64" i="27"/>
  <c r="T64" i="27"/>
  <c r="U64" i="27"/>
  <c r="S65" i="27"/>
  <c r="T65" i="27"/>
  <c r="U65" i="27"/>
  <c r="S66" i="27"/>
  <c r="T66" i="27"/>
  <c r="U66" i="27"/>
  <c r="S67" i="27"/>
  <c r="T67" i="27"/>
  <c r="U67" i="27"/>
  <c r="S68" i="27"/>
  <c r="T68" i="27"/>
  <c r="U68" i="27"/>
  <c r="S69" i="27"/>
  <c r="T69" i="27"/>
  <c r="U69" i="27"/>
  <c r="S70" i="27"/>
  <c r="T70" i="27"/>
  <c r="U70" i="27"/>
  <c r="S71" i="27"/>
  <c r="T71" i="27"/>
  <c r="U71" i="27"/>
  <c r="S72" i="27"/>
  <c r="T72" i="27"/>
  <c r="U72" i="27"/>
  <c r="S73" i="27"/>
  <c r="T73" i="27"/>
  <c r="U73" i="27"/>
  <c r="S74" i="27"/>
  <c r="T74" i="27"/>
  <c r="U74" i="27"/>
  <c r="S75" i="27"/>
  <c r="T75" i="27"/>
  <c r="U75" i="27"/>
  <c r="S76" i="27"/>
  <c r="T76" i="27"/>
  <c r="U76" i="27"/>
  <c r="S77" i="27"/>
  <c r="T77" i="27"/>
  <c r="U77" i="27"/>
  <c r="S78" i="27"/>
  <c r="T78" i="27"/>
  <c r="U78" i="27"/>
  <c r="S79" i="27"/>
  <c r="T79" i="27"/>
  <c r="U79" i="27"/>
  <c r="S80" i="27"/>
  <c r="T80" i="27"/>
  <c r="U80" i="27"/>
  <c r="S81" i="27"/>
  <c r="T81" i="27"/>
  <c r="U81" i="27"/>
  <c r="S82" i="27"/>
  <c r="T82" i="27"/>
  <c r="U82" i="27"/>
  <c r="S83" i="27"/>
  <c r="T83" i="27"/>
  <c r="U83" i="27"/>
  <c r="S84" i="27"/>
  <c r="T84" i="27"/>
  <c r="U84" i="27"/>
  <c r="S85" i="27"/>
  <c r="T85" i="27"/>
  <c r="U85" i="27"/>
  <c r="S86" i="27"/>
  <c r="T86" i="27"/>
  <c r="U86" i="27"/>
  <c r="S87" i="27"/>
  <c r="T87" i="27"/>
  <c r="U87" i="27"/>
  <c r="S88" i="27"/>
  <c r="T88" i="27"/>
  <c r="U88" i="27"/>
  <c r="S89" i="27"/>
  <c r="T89" i="27"/>
  <c r="U89" i="27"/>
  <c r="S90" i="27"/>
  <c r="T90" i="27"/>
  <c r="U90" i="27"/>
  <c r="S91" i="27"/>
  <c r="T91" i="27"/>
  <c r="U91" i="27"/>
  <c r="S92" i="27"/>
  <c r="T92" i="27"/>
  <c r="U92" i="27"/>
  <c r="S93" i="27"/>
  <c r="T93" i="27"/>
  <c r="U93" i="27"/>
  <c r="S94" i="27"/>
  <c r="T94" i="27"/>
  <c r="U94" i="27"/>
  <c r="S95" i="27"/>
  <c r="T95" i="27"/>
  <c r="U95" i="27"/>
  <c r="S96" i="27"/>
  <c r="T96" i="27"/>
  <c r="U96" i="27"/>
  <c r="S97" i="27"/>
  <c r="T97" i="27"/>
  <c r="U97" i="27"/>
  <c r="S98" i="27"/>
  <c r="T98" i="27"/>
  <c r="U98" i="27"/>
  <c r="S99" i="27"/>
  <c r="T99" i="27"/>
  <c r="U99" i="27"/>
  <c r="S100" i="27"/>
  <c r="T100" i="27"/>
  <c r="U100" i="27"/>
  <c r="S101" i="27"/>
  <c r="T101" i="27"/>
  <c r="U101" i="27"/>
  <c r="S102" i="27"/>
  <c r="T102" i="27"/>
  <c r="U102" i="27"/>
  <c r="S103" i="27"/>
  <c r="T103" i="27"/>
  <c r="U103" i="27"/>
  <c r="S104" i="27"/>
  <c r="T104" i="27"/>
  <c r="U104" i="27"/>
  <c r="S105" i="27"/>
  <c r="T105" i="27"/>
  <c r="U105" i="27"/>
  <c r="S106" i="27"/>
  <c r="T106" i="27"/>
  <c r="U106" i="27"/>
  <c r="S107" i="27"/>
  <c r="T107" i="27"/>
  <c r="U107" i="27"/>
  <c r="S108" i="27"/>
  <c r="T108" i="27"/>
  <c r="U108" i="27"/>
  <c r="S109" i="27"/>
  <c r="T109" i="27"/>
  <c r="U109" i="27"/>
  <c r="S110" i="27"/>
  <c r="T110" i="27"/>
  <c r="U110" i="27"/>
  <c r="S111" i="27"/>
  <c r="T111" i="27"/>
  <c r="U111" i="27"/>
  <c r="S112" i="27"/>
  <c r="T112" i="27"/>
  <c r="U112" i="27"/>
  <c r="S113" i="27"/>
  <c r="T113" i="27"/>
  <c r="U113" i="27"/>
  <c r="S114" i="27"/>
  <c r="T114" i="27"/>
  <c r="U114" i="27"/>
  <c r="S115" i="27"/>
  <c r="T115" i="27"/>
  <c r="U115" i="27"/>
  <c r="S116" i="27"/>
  <c r="T116" i="27"/>
  <c r="U116" i="27"/>
  <c r="S117" i="27"/>
  <c r="T117" i="27"/>
  <c r="U117" i="27"/>
  <c r="S118" i="27"/>
  <c r="T118" i="27"/>
  <c r="U118" i="27"/>
  <c r="S119" i="27"/>
  <c r="T119" i="27"/>
  <c r="U119" i="27"/>
  <c r="S120" i="27"/>
  <c r="T120" i="27"/>
  <c r="U120" i="27"/>
  <c r="S121" i="27"/>
  <c r="T121" i="27"/>
  <c r="U121" i="27"/>
  <c r="S122" i="27"/>
  <c r="T122" i="27"/>
  <c r="U122" i="27"/>
  <c r="S123" i="27"/>
  <c r="T123" i="27"/>
  <c r="U123" i="27"/>
  <c r="S124" i="27"/>
  <c r="T124" i="27"/>
  <c r="U124" i="27"/>
  <c r="S125" i="27"/>
  <c r="T125" i="27"/>
  <c r="U125" i="27"/>
  <c r="S126" i="27"/>
  <c r="T126" i="27"/>
  <c r="U126" i="27"/>
  <c r="S127" i="27"/>
  <c r="T127" i="27"/>
  <c r="U127" i="27"/>
  <c r="S128" i="27"/>
  <c r="T128" i="27"/>
  <c r="U128" i="27"/>
  <c r="S129" i="27"/>
  <c r="T129" i="27"/>
  <c r="U129" i="27"/>
  <c r="S130" i="27"/>
  <c r="T130" i="27"/>
  <c r="U130" i="27"/>
  <c r="S131" i="27"/>
  <c r="T131" i="27"/>
  <c r="U131" i="27"/>
  <c r="S132" i="27"/>
  <c r="T132" i="27"/>
  <c r="U132" i="27"/>
  <c r="S133" i="27"/>
  <c r="T133" i="27"/>
  <c r="U133" i="27"/>
  <c r="S134" i="27"/>
  <c r="T134" i="27"/>
  <c r="U134" i="27"/>
  <c r="S135" i="27"/>
  <c r="T135" i="27"/>
  <c r="U135" i="27"/>
  <c r="S136" i="27"/>
  <c r="T136" i="27"/>
  <c r="U136" i="27"/>
  <c r="S137" i="27"/>
  <c r="T137" i="27"/>
  <c r="U137" i="27"/>
  <c r="S138" i="27"/>
  <c r="T138" i="27"/>
  <c r="U138" i="27"/>
  <c r="S139" i="27"/>
  <c r="T139" i="27"/>
  <c r="U139" i="27"/>
  <c r="S140" i="27"/>
  <c r="T140" i="27"/>
  <c r="U140" i="27"/>
  <c r="S141" i="27"/>
  <c r="T141" i="27"/>
  <c r="U141" i="27"/>
  <c r="S142" i="27"/>
  <c r="T142" i="27"/>
  <c r="U142" i="27"/>
  <c r="S143" i="27"/>
  <c r="T143" i="27"/>
  <c r="U143" i="27"/>
  <c r="S144" i="27"/>
  <c r="T144" i="27"/>
  <c r="U144" i="27"/>
  <c r="S145" i="27"/>
  <c r="T145" i="27"/>
  <c r="U145" i="27"/>
  <c r="S146" i="27"/>
  <c r="T146" i="27"/>
  <c r="U146" i="27"/>
  <c r="S147" i="27"/>
  <c r="T147" i="27"/>
  <c r="U147" i="27"/>
  <c r="S148" i="27"/>
  <c r="T148" i="27"/>
  <c r="U148" i="27"/>
  <c r="S149" i="27"/>
  <c r="T149" i="27"/>
  <c r="U149" i="27"/>
  <c r="S150" i="27"/>
  <c r="T150" i="27"/>
  <c r="U150" i="27"/>
  <c r="S151" i="27"/>
  <c r="T151" i="27"/>
  <c r="U151" i="27"/>
  <c r="S152" i="27"/>
  <c r="T152" i="27"/>
  <c r="U152" i="27"/>
  <c r="S153" i="27"/>
  <c r="T153" i="27"/>
  <c r="U153" i="27"/>
  <c r="S154" i="27"/>
  <c r="T154" i="27"/>
  <c r="U154" i="27"/>
  <c r="S155" i="27"/>
  <c r="T155" i="27"/>
  <c r="U155" i="27"/>
  <c r="S156" i="27"/>
  <c r="T156" i="27"/>
  <c r="U156" i="27"/>
  <c r="S157" i="27"/>
  <c r="T157" i="27"/>
  <c r="U157" i="27"/>
  <c r="S158" i="27"/>
  <c r="T158" i="27"/>
  <c r="U158" i="27"/>
  <c r="S159" i="27"/>
  <c r="T159" i="27"/>
  <c r="U159" i="27"/>
  <c r="S160" i="27"/>
  <c r="T160" i="27"/>
  <c r="U160" i="27"/>
  <c r="S161" i="27"/>
  <c r="T161" i="27"/>
  <c r="U161" i="27"/>
  <c r="S162" i="27"/>
  <c r="T162" i="27"/>
  <c r="U162" i="27"/>
  <c r="S163" i="27"/>
  <c r="T163" i="27"/>
  <c r="U163" i="27"/>
  <c r="S164" i="27"/>
  <c r="T164" i="27"/>
  <c r="U164" i="27"/>
  <c r="S165" i="27"/>
  <c r="T165" i="27"/>
  <c r="U165" i="27"/>
  <c r="S166" i="27"/>
  <c r="T166" i="27"/>
  <c r="U166" i="27"/>
  <c r="S167" i="27"/>
  <c r="T167" i="27"/>
  <c r="U167" i="27"/>
  <c r="S4" i="27"/>
  <c r="U4" i="27"/>
  <c r="T4" i="27"/>
  <c r="M6" i="23" l="1"/>
  <c r="R105" i="16"/>
  <c r="T105" i="16"/>
  <c r="R63" i="16"/>
  <c r="T63" i="16"/>
  <c r="G33" i="23"/>
  <c r="I33" i="23"/>
  <c r="H33" i="23"/>
  <c r="J33" i="23"/>
  <c r="K33" i="23"/>
  <c r="L33" i="23"/>
  <c r="O33" i="23"/>
  <c r="M33" i="23"/>
  <c r="Q33" i="23"/>
  <c r="N33" i="23"/>
  <c r="P33" i="23"/>
  <c r="G145" i="23"/>
  <c r="I145" i="23"/>
  <c r="H145" i="23"/>
  <c r="J145" i="23"/>
  <c r="K145" i="23"/>
  <c r="L145" i="23"/>
  <c r="M145" i="23"/>
  <c r="N145" i="23"/>
  <c r="O145" i="23"/>
  <c r="P145" i="23"/>
  <c r="Q145" i="23"/>
  <c r="G30" i="23"/>
  <c r="I30" i="23"/>
  <c r="H30" i="23"/>
  <c r="K30" i="23"/>
  <c r="J30" i="23"/>
  <c r="M30" i="23"/>
  <c r="L30" i="23"/>
  <c r="N30" i="23"/>
  <c r="O30" i="23"/>
  <c r="P30" i="23"/>
  <c r="Q30" i="23"/>
  <c r="G110" i="23"/>
  <c r="I110" i="23"/>
  <c r="H110" i="23"/>
  <c r="K110" i="23"/>
  <c r="J110" i="23"/>
  <c r="M110" i="23"/>
  <c r="L110" i="23"/>
  <c r="N110" i="23"/>
  <c r="O110" i="23"/>
  <c r="P110" i="23"/>
  <c r="Q110" i="23"/>
  <c r="I174" i="23"/>
  <c r="G174" i="23"/>
  <c r="H174" i="23"/>
  <c r="K174" i="23"/>
  <c r="J174" i="23"/>
  <c r="M174" i="23"/>
  <c r="L174" i="23"/>
  <c r="N174" i="23"/>
  <c r="O174" i="23"/>
  <c r="P174" i="23"/>
  <c r="Q174" i="23"/>
  <c r="I144" i="23"/>
  <c r="G144" i="23"/>
  <c r="H144" i="23"/>
  <c r="J144" i="23"/>
  <c r="N144" i="23"/>
  <c r="K144" i="23"/>
  <c r="L144" i="23"/>
  <c r="Q144" i="23"/>
  <c r="M144" i="23"/>
  <c r="P144" i="23"/>
  <c r="O144" i="23"/>
  <c r="I59" i="23"/>
  <c r="G59" i="23"/>
  <c r="H59" i="23"/>
  <c r="K59" i="23"/>
  <c r="J59" i="23"/>
  <c r="N59" i="23"/>
  <c r="M59" i="23"/>
  <c r="L59" i="23"/>
  <c r="P59" i="23"/>
  <c r="O59" i="23"/>
  <c r="Q59" i="23"/>
  <c r="I123" i="23"/>
  <c r="G123" i="23"/>
  <c r="H123" i="23"/>
  <c r="K123" i="23"/>
  <c r="J123" i="23"/>
  <c r="M123" i="23"/>
  <c r="L123" i="23"/>
  <c r="N123" i="23"/>
  <c r="P123" i="23"/>
  <c r="O123" i="23"/>
  <c r="Q123" i="23"/>
  <c r="I187" i="23"/>
  <c r="G187" i="23"/>
  <c r="H187" i="23"/>
  <c r="J187" i="23"/>
  <c r="K187" i="23"/>
  <c r="M187" i="23"/>
  <c r="N187" i="23"/>
  <c r="P187" i="23"/>
  <c r="O187" i="23"/>
  <c r="L187" i="23"/>
  <c r="Q187" i="23"/>
  <c r="I60" i="23"/>
  <c r="G60" i="23"/>
  <c r="H60" i="23"/>
  <c r="J60" i="23"/>
  <c r="K60" i="23"/>
  <c r="N60" i="23"/>
  <c r="L60" i="23"/>
  <c r="M60" i="23"/>
  <c r="Q60" i="23"/>
  <c r="P60" i="23"/>
  <c r="O60" i="23"/>
  <c r="I160" i="23"/>
  <c r="G160" i="23"/>
  <c r="H160" i="23"/>
  <c r="J160" i="23"/>
  <c r="K160" i="23"/>
  <c r="N160" i="23"/>
  <c r="L160" i="23"/>
  <c r="Q160" i="23"/>
  <c r="M160" i="23"/>
  <c r="P160" i="23"/>
  <c r="O160" i="23"/>
  <c r="N20" i="23"/>
  <c r="R13" i="16"/>
  <c r="T13" i="16"/>
  <c r="R29" i="16"/>
  <c r="T29" i="16"/>
  <c r="R45" i="16"/>
  <c r="T45" i="16"/>
  <c r="R61" i="16"/>
  <c r="T61" i="16"/>
  <c r="R77" i="16"/>
  <c r="T77" i="16"/>
  <c r="R93" i="16"/>
  <c r="T93" i="16"/>
  <c r="R109" i="16"/>
  <c r="T109" i="16"/>
  <c r="R125" i="16"/>
  <c r="T125" i="16"/>
  <c r="R141" i="16"/>
  <c r="T141" i="16"/>
  <c r="R157" i="16"/>
  <c r="T157" i="16"/>
  <c r="T173" i="16"/>
  <c r="R173" i="16"/>
  <c r="T189" i="16"/>
  <c r="R189" i="16"/>
  <c r="T104" i="16"/>
  <c r="R104" i="16"/>
  <c r="T172" i="16"/>
  <c r="R172" i="16"/>
  <c r="T10" i="16"/>
  <c r="R10" i="16"/>
  <c r="T26" i="16"/>
  <c r="R26" i="16"/>
  <c r="T42" i="16"/>
  <c r="R42" i="16"/>
  <c r="T58" i="16"/>
  <c r="R58" i="16"/>
  <c r="T74" i="16"/>
  <c r="R74" i="16"/>
  <c r="T90" i="16"/>
  <c r="R90" i="16"/>
  <c r="R106" i="16"/>
  <c r="T106" i="16"/>
  <c r="T122" i="16"/>
  <c r="R122" i="16"/>
  <c r="T138" i="16"/>
  <c r="R138" i="16"/>
  <c r="T154" i="16"/>
  <c r="R154" i="16"/>
  <c r="R170" i="16"/>
  <c r="T170" i="16"/>
  <c r="R186" i="16"/>
  <c r="T186" i="16"/>
  <c r="R202" i="16"/>
  <c r="T202" i="16"/>
  <c r="T40" i="16"/>
  <c r="R40" i="16"/>
  <c r="T72" i="16"/>
  <c r="R72" i="16"/>
  <c r="R108" i="16"/>
  <c r="T108" i="16"/>
  <c r="T144" i="16"/>
  <c r="R144" i="16"/>
  <c r="T192" i="16"/>
  <c r="R192" i="16"/>
  <c r="R19" i="16"/>
  <c r="T19" i="16"/>
  <c r="R35" i="16"/>
  <c r="T35" i="16"/>
  <c r="R51" i="16"/>
  <c r="T51" i="16"/>
  <c r="R67" i="16"/>
  <c r="T67" i="16"/>
  <c r="R83" i="16"/>
  <c r="T83" i="16"/>
  <c r="R99" i="16"/>
  <c r="T99" i="16"/>
  <c r="R115" i="16"/>
  <c r="T115" i="16"/>
  <c r="R131" i="16"/>
  <c r="T131" i="16"/>
  <c r="R147" i="16"/>
  <c r="T147" i="16"/>
  <c r="R163" i="16"/>
  <c r="T163" i="16"/>
  <c r="T179" i="16"/>
  <c r="R179" i="16"/>
  <c r="R195" i="16"/>
  <c r="T195" i="16"/>
  <c r="R20" i="16"/>
  <c r="T20" i="16"/>
  <c r="R52" i="16"/>
  <c r="T52" i="16"/>
  <c r="R84" i="16"/>
  <c r="T84" i="16"/>
  <c r="T120" i="16"/>
  <c r="R120" i="16"/>
  <c r="R164" i="16"/>
  <c r="T164" i="16"/>
  <c r="G21" i="23"/>
  <c r="I21" i="23"/>
  <c r="H21" i="23"/>
  <c r="J21" i="23"/>
  <c r="K21" i="23"/>
  <c r="L21" i="23"/>
  <c r="O21" i="23"/>
  <c r="Q21" i="23"/>
  <c r="P21" i="23"/>
  <c r="G37" i="23"/>
  <c r="I37" i="23"/>
  <c r="H37" i="23"/>
  <c r="J37" i="23"/>
  <c r="K37" i="23"/>
  <c r="L37" i="23"/>
  <c r="O37" i="23"/>
  <c r="M37" i="23"/>
  <c r="Q37" i="23"/>
  <c r="N37" i="23"/>
  <c r="P37" i="23"/>
  <c r="G53" i="23"/>
  <c r="I53" i="23"/>
  <c r="H53" i="23"/>
  <c r="J53" i="23"/>
  <c r="K53" i="23"/>
  <c r="L53" i="23"/>
  <c r="O53" i="23"/>
  <c r="M53" i="23"/>
  <c r="Q53" i="23"/>
  <c r="N53" i="23"/>
  <c r="P53" i="23"/>
  <c r="G69" i="23"/>
  <c r="I69" i="23"/>
  <c r="H69" i="23"/>
  <c r="J69" i="23"/>
  <c r="K69" i="23"/>
  <c r="L69" i="23"/>
  <c r="M69" i="23"/>
  <c r="Q69" i="23"/>
  <c r="N69" i="23"/>
  <c r="O69" i="23"/>
  <c r="P69" i="23"/>
  <c r="G85" i="23"/>
  <c r="I85" i="23"/>
  <c r="H85" i="23"/>
  <c r="J85" i="23"/>
  <c r="K85" i="23"/>
  <c r="L85" i="23"/>
  <c r="M85" i="23"/>
  <c r="Q85" i="23"/>
  <c r="N85" i="23"/>
  <c r="O85" i="23"/>
  <c r="P85" i="23"/>
  <c r="G101" i="23"/>
  <c r="I101" i="23"/>
  <c r="H101" i="23"/>
  <c r="J101" i="23"/>
  <c r="K101" i="23"/>
  <c r="L101" i="23"/>
  <c r="M101" i="23"/>
  <c r="N101" i="23"/>
  <c r="O101" i="23"/>
  <c r="P101" i="23"/>
  <c r="Q101" i="23"/>
  <c r="G117" i="23"/>
  <c r="I117" i="23"/>
  <c r="H117" i="23"/>
  <c r="J117" i="23"/>
  <c r="K117" i="23"/>
  <c r="L117" i="23"/>
  <c r="M117" i="23"/>
  <c r="N117" i="23"/>
  <c r="O117" i="23"/>
  <c r="P117" i="23"/>
  <c r="Q117" i="23"/>
  <c r="G133" i="23"/>
  <c r="I133" i="23"/>
  <c r="H133" i="23"/>
  <c r="J133" i="23"/>
  <c r="K133" i="23"/>
  <c r="L133" i="23"/>
  <c r="M133" i="23"/>
  <c r="N133" i="23"/>
  <c r="O133" i="23"/>
  <c r="P133" i="23"/>
  <c r="Q133" i="23"/>
  <c r="I149" i="23"/>
  <c r="G149" i="23"/>
  <c r="H149" i="23"/>
  <c r="J149" i="23"/>
  <c r="L149" i="23"/>
  <c r="K149" i="23"/>
  <c r="M149" i="23"/>
  <c r="N149" i="23"/>
  <c r="O149" i="23"/>
  <c r="P149" i="23"/>
  <c r="Q149" i="23"/>
  <c r="I165" i="23"/>
  <c r="G165" i="23"/>
  <c r="H165" i="23"/>
  <c r="J165" i="23"/>
  <c r="L165" i="23"/>
  <c r="K165" i="23"/>
  <c r="M165" i="23"/>
  <c r="N165" i="23"/>
  <c r="O165" i="23"/>
  <c r="P165" i="23"/>
  <c r="Q165" i="23"/>
  <c r="I181" i="23"/>
  <c r="G181" i="23"/>
  <c r="H181" i="23"/>
  <c r="J181" i="23"/>
  <c r="L181" i="23"/>
  <c r="K181" i="23"/>
  <c r="M181" i="23"/>
  <c r="N181" i="23"/>
  <c r="O181" i="23"/>
  <c r="P181" i="23"/>
  <c r="Q181" i="23"/>
  <c r="I197" i="23"/>
  <c r="G197" i="23"/>
  <c r="H197" i="23"/>
  <c r="J197" i="23"/>
  <c r="L197" i="23"/>
  <c r="K197" i="23"/>
  <c r="M197" i="23"/>
  <c r="N197" i="23"/>
  <c r="O197" i="23"/>
  <c r="P197" i="23"/>
  <c r="Q197" i="23"/>
  <c r="I196" i="23"/>
  <c r="G196" i="23"/>
  <c r="H196" i="23"/>
  <c r="J196" i="23"/>
  <c r="K196" i="23"/>
  <c r="N196" i="23"/>
  <c r="L196" i="23"/>
  <c r="P196" i="23"/>
  <c r="M196" i="23"/>
  <c r="O196" i="23"/>
  <c r="Q196" i="23"/>
  <c r="G18" i="23"/>
  <c r="I18" i="23"/>
  <c r="H18" i="23"/>
  <c r="K18" i="23"/>
  <c r="J18" i="23"/>
  <c r="L18" i="23"/>
  <c r="O18" i="23"/>
  <c r="P18" i="23"/>
  <c r="Q18" i="23"/>
  <c r="N18" i="23"/>
  <c r="M18" i="23"/>
  <c r="G34" i="23"/>
  <c r="I34" i="23"/>
  <c r="H34" i="23"/>
  <c r="K34" i="23"/>
  <c r="J34" i="23"/>
  <c r="M34" i="23"/>
  <c r="L34" i="23"/>
  <c r="N34" i="23"/>
  <c r="O34" i="23"/>
  <c r="P34" i="23"/>
  <c r="Q34" i="23"/>
  <c r="G50" i="23"/>
  <c r="I50" i="23"/>
  <c r="H50" i="23"/>
  <c r="K50" i="23"/>
  <c r="J50" i="23"/>
  <c r="M50" i="23"/>
  <c r="L50" i="23"/>
  <c r="N50" i="23"/>
  <c r="O50" i="23"/>
  <c r="P50" i="23"/>
  <c r="Q50" i="23"/>
  <c r="G66" i="23"/>
  <c r="I66" i="23"/>
  <c r="H66" i="23"/>
  <c r="K66" i="23"/>
  <c r="J66" i="23"/>
  <c r="M66" i="23"/>
  <c r="L66" i="23"/>
  <c r="N66" i="23"/>
  <c r="O66" i="23"/>
  <c r="P66" i="23"/>
  <c r="Q66" i="23"/>
  <c r="G82" i="23"/>
  <c r="I82" i="23"/>
  <c r="H82" i="23"/>
  <c r="K82" i="23"/>
  <c r="J82" i="23"/>
  <c r="M82" i="23"/>
  <c r="L82" i="23"/>
  <c r="N82" i="23"/>
  <c r="O82" i="23"/>
  <c r="P82" i="23"/>
  <c r="Q82" i="23"/>
  <c r="G98" i="23"/>
  <c r="I98" i="23"/>
  <c r="H98" i="23"/>
  <c r="K98" i="23"/>
  <c r="J98" i="23"/>
  <c r="M98" i="23"/>
  <c r="L98" i="23"/>
  <c r="N98" i="23"/>
  <c r="O98" i="23"/>
  <c r="P98" i="23"/>
  <c r="Q98" i="23"/>
  <c r="G114" i="23"/>
  <c r="I114" i="23"/>
  <c r="H114" i="23"/>
  <c r="K114" i="23"/>
  <c r="J114" i="23"/>
  <c r="M114" i="23"/>
  <c r="L114" i="23"/>
  <c r="N114" i="23"/>
  <c r="O114" i="23"/>
  <c r="P114" i="23"/>
  <c r="Q114" i="23"/>
  <c r="I130" i="23"/>
  <c r="G130" i="23"/>
  <c r="H130" i="23"/>
  <c r="K130" i="23"/>
  <c r="J130" i="23"/>
  <c r="M130" i="23"/>
  <c r="L130" i="23"/>
  <c r="N130" i="23"/>
  <c r="O130" i="23"/>
  <c r="P130" i="23"/>
  <c r="Q130" i="23"/>
  <c r="I146" i="23"/>
  <c r="G146" i="23"/>
  <c r="H146" i="23"/>
  <c r="K146" i="23"/>
  <c r="J146" i="23"/>
  <c r="M146" i="23"/>
  <c r="L146" i="23"/>
  <c r="N146" i="23"/>
  <c r="O146" i="23"/>
  <c r="P146" i="23"/>
  <c r="Q146" i="23"/>
  <c r="I162" i="23"/>
  <c r="G162" i="23"/>
  <c r="H162" i="23"/>
  <c r="K162" i="23"/>
  <c r="J162" i="23"/>
  <c r="M162" i="23"/>
  <c r="L162" i="23"/>
  <c r="N162" i="23"/>
  <c r="O162" i="23"/>
  <c r="P162" i="23"/>
  <c r="Q162" i="23"/>
  <c r="I178" i="23"/>
  <c r="G178" i="23"/>
  <c r="H178" i="23"/>
  <c r="K178" i="23"/>
  <c r="J178" i="23"/>
  <c r="M178" i="23"/>
  <c r="L178" i="23"/>
  <c r="N178" i="23"/>
  <c r="O178" i="23"/>
  <c r="P178" i="23"/>
  <c r="Q178" i="23"/>
  <c r="I194" i="23"/>
  <c r="G194" i="23"/>
  <c r="H194" i="23"/>
  <c r="K194" i="23"/>
  <c r="J194" i="23"/>
  <c r="M194" i="23"/>
  <c r="L194" i="23"/>
  <c r="N194" i="23"/>
  <c r="O194" i="23"/>
  <c r="P194" i="23"/>
  <c r="Q194" i="23"/>
  <c r="I24" i="23"/>
  <c r="G24" i="23"/>
  <c r="H24" i="23"/>
  <c r="J24" i="23"/>
  <c r="K24" i="23"/>
  <c r="L24" i="23"/>
  <c r="Q24" i="23"/>
  <c r="P24" i="23"/>
  <c r="O24" i="23"/>
  <c r="N24" i="23"/>
  <c r="I56" i="23"/>
  <c r="G56" i="23"/>
  <c r="H56" i="23"/>
  <c r="J56" i="23"/>
  <c r="K56" i="23"/>
  <c r="N56" i="23"/>
  <c r="L56" i="23"/>
  <c r="Q56" i="23"/>
  <c r="P56" i="23"/>
  <c r="O56" i="23"/>
  <c r="M56" i="23"/>
  <c r="I88" i="23"/>
  <c r="G88" i="23"/>
  <c r="H88" i="23"/>
  <c r="J88" i="23"/>
  <c r="K88" i="23"/>
  <c r="N88" i="23"/>
  <c r="L88" i="23"/>
  <c r="Q88" i="23"/>
  <c r="P88" i="23"/>
  <c r="O88" i="23"/>
  <c r="M88" i="23"/>
  <c r="I120" i="23"/>
  <c r="G120" i="23"/>
  <c r="H120" i="23"/>
  <c r="J120" i="23"/>
  <c r="K120" i="23"/>
  <c r="N120" i="23"/>
  <c r="L120" i="23"/>
  <c r="Q120" i="23"/>
  <c r="P120" i="23"/>
  <c r="O120" i="23"/>
  <c r="M120" i="23"/>
  <c r="I156" i="23"/>
  <c r="G156" i="23"/>
  <c r="H156" i="23"/>
  <c r="J156" i="23"/>
  <c r="N156" i="23"/>
  <c r="K156" i="23"/>
  <c r="L156" i="23"/>
  <c r="M156" i="23"/>
  <c r="Q156" i="23"/>
  <c r="P156" i="23"/>
  <c r="O156" i="23"/>
  <c r="I192" i="23"/>
  <c r="G192" i="23"/>
  <c r="H192" i="23"/>
  <c r="J192" i="23"/>
  <c r="K192" i="23"/>
  <c r="N192" i="23"/>
  <c r="L192" i="23"/>
  <c r="M192" i="23"/>
  <c r="P192" i="23"/>
  <c r="O192" i="23"/>
  <c r="Q192" i="23"/>
  <c r="I15" i="23"/>
  <c r="H15" i="23"/>
  <c r="G15" i="23"/>
  <c r="K15" i="23"/>
  <c r="J15" i="23"/>
  <c r="L15" i="23"/>
  <c r="O15" i="23"/>
  <c r="P15" i="23"/>
  <c r="Q15" i="23"/>
  <c r="N15" i="23"/>
  <c r="M15" i="23"/>
  <c r="I31" i="23"/>
  <c r="G31" i="23"/>
  <c r="H31" i="23"/>
  <c r="K31" i="23"/>
  <c r="J31" i="23"/>
  <c r="N31" i="23"/>
  <c r="M31" i="23"/>
  <c r="L31" i="23"/>
  <c r="O31" i="23"/>
  <c r="P31" i="23"/>
  <c r="Q31" i="23"/>
  <c r="I47" i="23"/>
  <c r="G47" i="23"/>
  <c r="H47" i="23"/>
  <c r="K47" i="23"/>
  <c r="J47" i="23"/>
  <c r="N47" i="23"/>
  <c r="M47" i="23"/>
  <c r="L47" i="23"/>
  <c r="O47" i="23"/>
  <c r="P47" i="23"/>
  <c r="Q47" i="23"/>
  <c r="I63" i="23"/>
  <c r="G63" i="23"/>
  <c r="H63" i="23"/>
  <c r="K63" i="23"/>
  <c r="J63" i="23"/>
  <c r="N63" i="23"/>
  <c r="M63" i="23"/>
  <c r="L63" i="23"/>
  <c r="P63" i="23"/>
  <c r="O63" i="23"/>
  <c r="Q63" i="23"/>
  <c r="I79" i="23"/>
  <c r="G79" i="23"/>
  <c r="H79" i="23"/>
  <c r="K79" i="23"/>
  <c r="J79" i="23"/>
  <c r="N79" i="23"/>
  <c r="M79" i="23"/>
  <c r="L79" i="23"/>
  <c r="P79" i="23"/>
  <c r="O79" i="23"/>
  <c r="Q79" i="23"/>
  <c r="I95" i="23"/>
  <c r="G95" i="23"/>
  <c r="H95" i="23"/>
  <c r="K95" i="23"/>
  <c r="J95" i="23"/>
  <c r="M95" i="23"/>
  <c r="L95" i="23"/>
  <c r="P95" i="23"/>
  <c r="O95" i="23"/>
  <c r="N95" i="23"/>
  <c r="Q95" i="23"/>
  <c r="I111" i="23"/>
  <c r="G111" i="23"/>
  <c r="H111" i="23"/>
  <c r="K111" i="23"/>
  <c r="J111" i="23"/>
  <c r="M111" i="23"/>
  <c r="L111" i="23"/>
  <c r="P111" i="23"/>
  <c r="O111" i="23"/>
  <c r="N111" i="23"/>
  <c r="Q111" i="23"/>
  <c r="I127" i="23"/>
  <c r="G127" i="23"/>
  <c r="H127" i="23"/>
  <c r="K127" i="23"/>
  <c r="J127" i="23"/>
  <c r="M127" i="23"/>
  <c r="L127" i="23"/>
  <c r="P127" i="23"/>
  <c r="O127" i="23"/>
  <c r="N127" i="23"/>
  <c r="Q127" i="23"/>
  <c r="I143" i="23"/>
  <c r="G143" i="23"/>
  <c r="H143" i="23"/>
  <c r="K143" i="23"/>
  <c r="J143" i="23"/>
  <c r="M143" i="23"/>
  <c r="L143" i="23"/>
  <c r="P143" i="23"/>
  <c r="O143" i="23"/>
  <c r="N143" i="23"/>
  <c r="Q143" i="23"/>
  <c r="I159" i="23"/>
  <c r="G159" i="23"/>
  <c r="H159" i="23"/>
  <c r="J159" i="23"/>
  <c r="K159" i="23"/>
  <c r="M159" i="23"/>
  <c r="L159" i="23"/>
  <c r="P159" i="23"/>
  <c r="O159" i="23"/>
  <c r="N159" i="23"/>
  <c r="Q159" i="23"/>
  <c r="I175" i="23"/>
  <c r="H175" i="23"/>
  <c r="G175" i="23"/>
  <c r="J175" i="23"/>
  <c r="K175" i="23"/>
  <c r="M175" i="23"/>
  <c r="L175" i="23"/>
  <c r="P175" i="23"/>
  <c r="O175" i="23"/>
  <c r="N175" i="23"/>
  <c r="Q175" i="23"/>
  <c r="I191" i="23"/>
  <c r="H191" i="23"/>
  <c r="G191" i="23"/>
  <c r="J191" i="23"/>
  <c r="K191" i="23"/>
  <c r="M191" i="23"/>
  <c r="L191" i="23"/>
  <c r="P191" i="23"/>
  <c r="O191" i="23"/>
  <c r="N191" i="23"/>
  <c r="Q191" i="23"/>
  <c r="I8" i="23"/>
  <c r="G8" i="23"/>
  <c r="H8" i="23"/>
  <c r="K8" i="23"/>
  <c r="J8" i="23"/>
  <c r="L8" i="23"/>
  <c r="Q8" i="23"/>
  <c r="P8" i="23"/>
  <c r="O8" i="23"/>
  <c r="I36" i="23"/>
  <c r="G36" i="23"/>
  <c r="H36" i="23"/>
  <c r="J36" i="23"/>
  <c r="N36" i="23"/>
  <c r="K36" i="23"/>
  <c r="L36" i="23"/>
  <c r="O36" i="23"/>
  <c r="Q36" i="23"/>
  <c r="P36" i="23"/>
  <c r="M36" i="23"/>
  <c r="I68" i="23"/>
  <c r="G68" i="23"/>
  <c r="H68" i="23"/>
  <c r="J68" i="23"/>
  <c r="N68" i="23"/>
  <c r="K68" i="23"/>
  <c r="L68" i="23"/>
  <c r="Q68" i="23"/>
  <c r="P68" i="23"/>
  <c r="M68" i="23"/>
  <c r="O68" i="23"/>
  <c r="I100" i="23"/>
  <c r="G100" i="23"/>
  <c r="H100" i="23"/>
  <c r="J100" i="23"/>
  <c r="N100" i="23"/>
  <c r="K100" i="23"/>
  <c r="L100" i="23"/>
  <c r="Q100" i="23"/>
  <c r="P100" i="23"/>
  <c r="M100" i="23"/>
  <c r="O100" i="23"/>
  <c r="I132" i="23"/>
  <c r="G132" i="23"/>
  <c r="H132" i="23"/>
  <c r="J132" i="23"/>
  <c r="N132" i="23"/>
  <c r="K132" i="23"/>
  <c r="L132" i="23"/>
  <c r="Q132" i="23"/>
  <c r="P132" i="23"/>
  <c r="M132" i="23"/>
  <c r="O132" i="23"/>
  <c r="I168" i="23"/>
  <c r="G168" i="23"/>
  <c r="H168" i="23"/>
  <c r="J168" i="23"/>
  <c r="N168" i="23"/>
  <c r="K168" i="23"/>
  <c r="L168" i="23"/>
  <c r="Q168" i="23"/>
  <c r="P168" i="23"/>
  <c r="O168" i="23"/>
  <c r="M168" i="23"/>
  <c r="N21" i="23"/>
  <c r="R9" i="16"/>
  <c r="T9" i="16"/>
  <c r="R25" i="16"/>
  <c r="T25" i="16"/>
  <c r="R41" i="16"/>
  <c r="T41" i="16"/>
  <c r="R57" i="16"/>
  <c r="T57" i="16"/>
  <c r="R73" i="16"/>
  <c r="T73" i="16"/>
  <c r="R89" i="16"/>
  <c r="T89" i="16"/>
  <c r="R121" i="16"/>
  <c r="T121" i="16"/>
  <c r="R137" i="16"/>
  <c r="T137" i="16"/>
  <c r="R153" i="16"/>
  <c r="T153" i="16"/>
  <c r="R169" i="16"/>
  <c r="T169" i="16"/>
  <c r="T185" i="16"/>
  <c r="R185" i="16"/>
  <c r="T201" i="16"/>
  <c r="R201" i="16"/>
  <c r="T160" i="16"/>
  <c r="R160" i="16"/>
  <c r="R6" i="16"/>
  <c r="T6" i="16"/>
  <c r="R22" i="16"/>
  <c r="T22" i="16"/>
  <c r="R38" i="16"/>
  <c r="T38" i="16"/>
  <c r="R54" i="16"/>
  <c r="T54" i="16"/>
  <c r="R70" i="16"/>
  <c r="T70" i="16"/>
  <c r="R86" i="16"/>
  <c r="T86" i="16"/>
  <c r="R102" i="16"/>
  <c r="T102" i="16"/>
  <c r="R118" i="16"/>
  <c r="T118" i="16"/>
  <c r="R134" i="16"/>
  <c r="T134" i="16"/>
  <c r="R150" i="16"/>
  <c r="T150" i="16"/>
  <c r="R166" i="16"/>
  <c r="T166" i="16"/>
  <c r="R182" i="16"/>
  <c r="T182" i="16"/>
  <c r="R198" i="16"/>
  <c r="T198" i="16"/>
  <c r="T32" i="16"/>
  <c r="R32" i="16"/>
  <c r="T64" i="16"/>
  <c r="R64" i="16"/>
  <c r="T96" i="16"/>
  <c r="R96" i="16"/>
  <c r="T136" i="16"/>
  <c r="R136" i="16"/>
  <c r="T180" i="16"/>
  <c r="R180" i="16"/>
  <c r="R15" i="16"/>
  <c r="T15" i="16"/>
  <c r="R31" i="16"/>
  <c r="T31" i="16"/>
  <c r="R47" i="16"/>
  <c r="T47" i="16"/>
  <c r="R79" i="16"/>
  <c r="T79" i="16"/>
  <c r="R95" i="16"/>
  <c r="T95" i="16"/>
  <c r="R111" i="16"/>
  <c r="T111" i="16"/>
  <c r="R127" i="16"/>
  <c r="T127" i="16"/>
  <c r="R143" i="16"/>
  <c r="T143" i="16"/>
  <c r="R159" i="16"/>
  <c r="T159" i="16"/>
  <c r="R175" i="16"/>
  <c r="T175" i="16"/>
  <c r="R191" i="16"/>
  <c r="T191" i="16"/>
  <c r="T16" i="16"/>
  <c r="R16" i="16"/>
  <c r="R44" i="16"/>
  <c r="T44" i="16"/>
  <c r="R76" i="16"/>
  <c r="T76" i="16"/>
  <c r="T112" i="16"/>
  <c r="R112" i="16"/>
  <c r="T152" i="16"/>
  <c r="R152" i="16"/>
  <c r="T200" i="16"/>
  <c r="R200" i="16"/>
  <c r="G17" i="23"/>
  <c r="I17" i="23"/>
  <c r="H17" i="23"/>
  <c r="J17" i="23"/>
  <c r="K17" i="23"/>
  <c r="L17" i="23"/>
  <c r="O17" i="23"/>
  <c r="Q17" i="23"/>
  <c r="P17" i="23"/>
  <c r="M17" i="23"/>
  <c r="N17" i="23"/>
  <c r="G49" i="23"/>
  <c r="I49" i="23"/>
  <c r="H49" i="23"/>
  <c r="J49" i="23"/>
  <c r="K49" i="23"/>
  <c r="L49" i="23"/>
  <c r="O49" i="23"/>
  <c r="M49" i="23"/>
  <c r="Q49" i="23"/>
  <c r="N49" i="23"/>
  <c r="P49" i="23"/>
  <c r="G65" i="23"/>
  <c r="I65" i="23"/>
  <c r="H65" i="23"/>
  <c r="J65" i="23"/>
  <c r="K65" i="23"/>
  <c r="L65" i="23"/>
  <c r="M65" i="23"/>
  <c r="Q65" i="23"/>
  <c r="N65" i="23"/>
  <c r="O65" i="23"/>
  <c r="P65" i="23"/>
  <c r="G81" i="23"/>
  <c r="I81" i="23"/>
  <c r="H81" i="23"/>
  <c r="J81" i="23"/>
  <c r="K81" i="23"/>
  <c r="L81" i="23"/>
  <c r="M81" i="23"/>
  <c r="Q81" i="23"/>
  <c r="N81" i="23"/>
  <c r="O81" i="23"/>
  <c r="P81" i="23"/>
  <c r="G97" i="23"/>
  <c r="I97" i="23"/>
  <c r="H97" i="23"/>
  <c r="J97" i="23"/>
  <c r="K97" i="23"/>
  <c r="L97" i="23"/>
  <c r="M97" i="23"/>
  <c r="N97" i="23"/>
  <c r="O97" i="23"/>
  <c r="P97" i="23"/>
  <c r="Q97" i="23"/>
  <c r="G113" i="23"/>
  <c r="I113" i="23"/>
  <c r="H113" i="23"/>
  <c r="J113" i="23"/>
  <c r="K113" i="23"/>
  <c r="L113" i="23"/>
  <c r="M113" i="23"/>
  <c r="N113" i="23"/>
  <c r="O113" i="23"/>
  <c r="P113" i="23"/>
  <c r="Q113" i="23"/>
  <c r="G129" i="23"/>
  <c r="I129" i="23"/>
  <c r="H129" i="23"/>
  <c r="J129" i="23"/>
  <c r="K129" i="23"/>
  <c r="L129" i="23"/>
  <c r="M129" i="23"/>
  <c r="N129" i="23"/>
  <c r="O129" i="23"/>
  <c r="P129" i="23"/>
  <c r="Q129" i="23"/>
  <c r="I161" i="23"/>
  <c r="H161" i="23"/>
  <c r="G161" i="23"/>
  <c r="J161" i="23"/>
  <c r="L161" i="23"/>
  <c r="K161" i="23"/>
  <c r="M161" i="23"/>
  <c r="N161" i="23"/>
  <c r="O161" i="23"/>
  <c r="P161" i="23"/>
  <c r="Q161" i="23"/>
  <c r="I177" i="23"/>
  <c r="G177" i="23"/>
  <c r="H177" i="23"/>
  <c r="J177" i="23"/>
  <c r="L177" i="23"/>
  <c r="K177" i="23"/>
  <c r="M177" i="23"/>
  <c r="N177" i="23"/>
  <c r="O177" i="23"/>
  <c r="P177" i="23"/>
  <c r="Q177" i="23"/>
  <c r="I193" i="23"/>
  <c r="H193" i="23"/>
  <c r="G193" i="23"/>
  <c r="J193" i="23"/>
  <c r="L193" i="23"/>
  <c r="K193" i="23"/>
  <c r="M193" i="23"/>
  <c r="N193" i="23"/>
  <c r="O193" i="23"/>
  <c r="P193" i="23"/>
  <c r="Q193" i="23"/>
  <c r="I180" i="23"/>
  <c r="G180" i="23"/>
  <c r="H180" i="23"/>
  <c r="J180" i="23"/>
  <c r="K180" i="23"/>
  <c r="N180" i="23"/>
  <c r="L180" i="23"/>
  <c r="P180" i="23"/>
  <c r="M180" i="23"/>
  <c r="O180" i="23"/>
  <c r="Q180" i="23"/>
  <c r="G14" i="23"/>
  <c r="I14" i="23"/>
  <c r="H14" i="23"/>
  <c r="K14" i="23"/>
  <c r="J14" i="23"/>
  <c r="L14" i="23"/>
  <c r="O14" i="23"/>
  <c r="P14" i="23"/>
  <c r="Q14" i="23"/>
  <c r="G46" i="23"/>
  <c r="I46" i="23"/>
  <c r="H46" i="23"/>
  <c r="K46" i="23"/>
  <c r="J46" i="23"/>
  <c r="M46" i="23"/>
  <c r="L46" i="23"/>
  <c r="N46" i="23"/>
  <c r="O46" i="23"/>
  <c r="P46" i="23"/>
  <c r="Q46" i="23"/>
  <c r="G62" i="23"/>
  <c r="I62" i="23"/>
  <c r="H62" i="23"/>
  <c r="K62" i="23"/>
  <c r="J62" i="23"/>
  <c r="M62" i="23"/>
  <c r="L62" i="23"/>
  <c r="N62" i="23"/>
  <c r="O62" i="23"/>
  <c r="P62" i="23"/>
  <c r="Q62" i="23"/>
  <c r="G78" i="23"/>
  <c r="I78" i="23"/>
  <c r="H78" i="23"/>
  <c r="K78" i="23"/>
  <c r="J78" i="23"/>
  <c r="M78" i="23"/>
  <c r="L78" i="23"/>
  <c r="N78" i="23"/>
  <c r="O78" i="23"/>
  <c r="P78" i="23"/>
  <c r="Q78" i="23"/>
  <c r="G94" i="23"/>
  <c r="I94" i="23"/>
  <c r="H94" i="23"/>
  <c r="K94" i="23"/>
  <c r="J94" i="23"/>
  <c r="M94" i="23"/>
  <c r="L94" i="23"/>
  <c r="N94" i="23"/>
  <c r="O94" i="23"/>
  <c r="P94" i="23"/>
  <c r="Q94" i="23"/>
  <c r="G126" i="23"/>
  <c r="I126" i="23"/>
  <c r="H126" i="23"/>
  <c r="K126" i="23"/>
  <c r="J126" i="23"/>
  <c r="M126" i="23"/>
  <c r="L126" i="23"/>
  <c r="N126" i="23"/>
  <c r="O126" i="23"/>
  <c r="P126" i="23"/>
  <c r="Q126" i="23"/>
  <c r="I142" i="23"/>
  <c r="G142" i="23"/>
  <c r="H142" i="23"/>
  <c r="K142" i="23"/>
  <c r="J142" i="23"/>
  <c r="M142" i="23"/>
  <c r="L142" i="23"/>
  <c r="N142" i="23"/>
  <c r="O142" i="23"/>
  <c r="P142" i="23"/>
  <c r="Q142" i="23"/>
  <c r="I158" i="23"/>
  <c r="G158" i="23"/>
  <c r="H158" i="23"/>
  <c r="K158" i="23"/>
  <c r="J158" i="23"/>
  <c r="M158" i="23"/>
  <c r="L158" i="23"/>
  <c r="N158" i="23"/>
  <c r="O158" i="23"/>
  <c r="P158" i="23"/>
  <c r="Q158" i="23"/>
  <c r="I190" i="23"/>
  <c r="G190" i="23"/>
  <c r="H190" i="23"/>
  <c r="K190" i="23"/>
  <c r="J190" i="23"/>
  <c r="M190" i="23"/>
  <c r="L190" i="23"/>
  <c r="N190" i="23"/>
  <c r="O190" i="23"/>
  <c r="P190" i="23"/>
  <c r="Q190" i="23"/>
  <c r="I12" i="23"/>
  <c r="G12" i="23"/>
  <c r="H12" i="23"/>
  <c r="K12" i="23"/>
  <c r="J12" i="23"/>
  <c r="L12" i="23"/>
  <c r="O12" i="23"/>
  <c r="Q12" i="23"/>
  <c r="P12" i="23"/>
  <c r="I48" i="23"/>
  <c r="G48" i="23"/>
  <c r="H48" i="23"/>
  <c r="J48" i="23"/>
  <c r="N48" i="23"/>
  <c r="K48" i="23"/>
  <c r="L48" i="23"/>
  <c r="Q48" i="23"/>
  <c r="M48" i="23"/>
  <c r="P48" i="23"/>
  <c r="O48" i="23"/>
  <c r="I80" i="23"/>
  <c r="G80" i="23"/>
  <c r="H80" i="23"/>
  <c r="J80" i="23"/>
  <c r="N80" i="23"/>
  <c r="K80" i="23"/>
  <c r="L80" i="23"/>
  <c r="Q80" i="23"/>
  <c r="M80" i="23"/>
  <c r="P80" i="23"/>
  <c r="O80" i="23"/>
  <c r="I112" i="23"/>
  <c r="G112" i="23"/>
  <c r="H112" i="23"/>
  <c r="J112" i="23"/>
  <c r="N112" i="23"/>
  <c r="K112" i="23"/>
  <c r="L112" i="23"/>
  <c r="Q112" i="23"/>
  <c r="M112" i="23"/>
  <c r="P112" i="23"/>
  <c r="O112" i="23"/>
  <c r="I184" i="23"/>
  <c r="G184" i="23"/>
  <c r="H184" i="23"/>
  <c r="J184" i="23"/>
  <c r="N184" i="23"/>
  <c r="K184" i="23"/>
  <c r="L184" i="23"/>
  <c r="P184" i="23"/>
  <c r="O184" i="23"/>
  <c r="M184" i="23"/>
  <c r="Q184" i="23"/>
  <c r="I11" i="23"/>
  <c r="G11" i="23"/>
  <c r="H11" i="23"/>
  <c r="L11" i="23"/>
  <c r="K11" i="23"/>
  <c r="J11" i="23"/>
  <c r="O11" i="23"/>
  <c r="P11" i="23"/>
  <c r="Q11" i="23"/>
  <c r="N11" i="23"/>
  <c r="M11" i="23"/>
  <c r="I27" i="23"/>
  <c r="G27" i="23"/>
  <c r="H27" i="23"/>
  <c r="K27" i="23"/>
  <c r="J27" i="23"/>
  <c r="N27" i="23"/>
  <c r="M27" i="23"/>
  <c r="L27" i="23"/>
  <c r="O27" i="23"/>
  <c r="P27" i="23"/>
  <c r="Q27" i="23"/>
  <c r="I43" i="23"/>
  <c r="G43" i="23"/>
  <c r="H43" i="23"/>
  <c r="K43" i="23"/>
  <c r="J43" i="23"/>
  <c r="N43" i="23"/>
  <c r="M43" i="23"/>
  <c r="L43" i="23"/>
  <c r="O43" i="23"/>
  <c r="P43" i="23"/>
  <c r="Q43" i="23"/>
  <c r="I75" i="23"/>
  <c r="G75" i="23"/>
  <c r="H75" i="23"/>
  <c r="K75" i="23"/>
  <c r="J75" i="23"/>
  <c r="N75" i="23"/>
  <c r="M75" i="23"/>
  <c r="L75" i="23"/>
  <c r="P75" i="23"/>
  <c r="O75" i="23"/>
  <c r="Q75" i="23"/>
  <c r="I91" i="23"/>
  <c r="G91" i="23"/>
  <c r="H91" i="23"/>
  <c r="K91" i="23"/>
  <c r="J91" i="23"/>
  <c r="N91" i="23"/>
  <c r="M91" i="23"/>
  <c r="L91" i="23"/>
  <c r="P91" i="23"/>
  <c r="O91" i="23"/>
  <c r="Q91" i="23"/>
  <c r="I107" i="23"/>
  <c r="G107" i="23"/>
  <c r="H107" i="23"/>
  <c r="K107" i="23"/>
  <c r="J107" i="23"/>
  <c r="M107" i="23"/>
  <c r="L107" i="23"/>
  <c r="N107" i="23"/>
  <c r="P107" i="23"/>
  <c r="O107" i="23"/>
  <c r="Q107" i="23"/>
  <c r="I139" i="23"/>
  <c r="G139" i="23"/>
  <c r="H139" i="23"/>
  <c r="K139" i="23"/>
  <c r="J139" i="23"/>
  <c r="M139" i="23"/>
  <c r="N139" i="23"/>
  <c r="P139" i="23"/>
  <c r="O139" i="23"/>
  <c r="L139" i="23"/>
  <c r="Q139" i="23"/>
  <c r="I155" i="23"/>
  <c r="G155" i="23"/>
  <c r="H155" i="23"/>
  <c r="J155" i="23"/>
  <c r="K155" i="23"/>
  <c r="M155" i="23"/>
  <c r="N155" i="23"/>
  <c r="P155" i="23"/>
  <c r="O155" i="23"/>
  <c r="L155" i="23"/>
  <c r="Q155" i="23"/>
  <c r="I171" i="23"/>
  <c r="G171" i="23"/>
  <c r="H171" i="23"/>
  <c r="J171" i="23"/>
  <c r="K171" i="23"/>
  <c r="M171" i="23"/>
  <c r="N171" i="23"/>
  <c r="P171" i="23"/>
  <c r="O171" i="23"/>
  <c r="L171" i="23"/>
  <c r="Q171" i="23"/>
  <c r="I203" i="23"/>
  <c r="G203" i="23"/>
  <c r="H203" i="23"/>
  <c r="J203" i="23"/>
  <c r="K203" i="23"/>
  <c r="M203" i="23"/>
  <c r="N203" i="23"/>
  <c r="P203" i="23"/>
  <c r="O203" i="23"/>
  <c r="L203" i="23"/>
  <c r="Q203" i="23"/>
  <c r="I28" i="23"/>
  <c r="G28" i="23"/>
  <c r="H28" i="23"/>
  <c r="J28" i="23"/>
  <c r="K28" i="23"/>
  <c r="N28" i="23"/>
  <c r="L28" i="23"/>
  <c r="M28" i="23"/>
  <c r="O28" i="23"/>
  <c r="Q28" i="23"/>
  <c r="P28" i="23"/>
  <c r="I92" i="23"/>
  <c r="G92" i="23"/>
  <c r="H92" i="23"/>
  <c r="J92" i="23"/>
  <c r="K92" i="23"/>
  <c r="N92" i="23"/>
  <c r="L92" i="23"/>
  <c r="M92" i="23"/>
  <c r="Q92" i="23"/>
  <c r="P92" i="23"/>
  <c r="O92" i="23"/>
  <c r="I124" i="23"/>
  <c r="G124" i="23"/>
  <c r="H124" i="23"/>
  <c r="J124" i="23"/>
  <c r="K124" i="23"/>
  <c r="N124" i="23"/>
  <c r="L124" i="23"/>
  <c r="M124" i="23"/>
  <c r="Q124" i="23"/>
  <c r="P124" i="23"/>
  <c r="O124" i="23"/>
  <c r="M14" i="23"/>
  <c r="R17" i="16"/>
  <c r="T17" i="16"/>
  <c r="R33" i="16"/>
  <c r="T33" i="16"/>
  <c r="R49" i="16"/>
  <c r="T49" i="16"/>
  <c r="R65" i="16"/>
  <c r="T65" i="16"/>
  <c r="R81" i="16"/>
  <c r="T81" i="16"/>
  <c r="R97" i="16"/>
  <c r="T97" i="16"/>
  <c r="R113" i="16"/>
  <c r="T113" i="16"/>
  <c r="R129" i="16"/>
  <c r="T129" i="16"/>
  <c r="R145" i="16"/>
  <c r="T145" i="16"/>
  <c r="R161" i="16"/>
  <c r="T161" i="16"/>
  <c r="T177" i="16"/>
  <c r="R177" i="16"/>
  <c r="T193" i="16"/>
  <c r="R193" i="16"/>
  <c r="R132" i="16"/>
  <c r="T132" i="16"/>
  <c r="T184" i="16"/>
  <c r="R184" i="16"/>
  <c r="R14" i="16"/>
  <c r="T14" i="16"/>
  <c r="R30" i="16"/>
  <c r="T30" i="16"/>
  <c r="R46" i="16"/>
  <c r="T46" i="16"/>
  <c r="R62" i="16"/>
  <c r="T62" i="16"/>
  <c r="R78" i="16"/>
  <c r="T78" i="16"/>
  <c r="R94" i="16"/>
  <c r="T94" i="16"/>
  <c r="R110" i="16"/>
  <c r="T110" i="16"/>
  <c r="R126" i="16"/>
  <c r="T126" i="16"/>
  <c r="R142" i="16"/>
  <c r="T142" i="16"/>
  <c r="R158" i="16"/>
  <c r="T158" i="16"/>
  <c r="R174" i="16"/>
  <c r="T174" i="16"/>
  <c r="R190" i="16"/>
  <c r="T190" i="16"/>
  <c r="R12" i="16"/>
  <c r="T12" i="16"/>
  <c r="T48" i="16"/>
  <c r="R48" i="16"/>
  <c r="T80" i="16"/>
  <c r="R80" i="16"/>
  <c r="R116" i="16"/>
  <c r="T116" i="16"/>
  <c r="R156" i="16"/>
  <c r="T156" i="16"/>
  <c r="R7" i="16"/>
  <c r="T7" i="16"/>
  <c r="R23" i="16"/>
  <c r="T23" i="16"/>
  <c r="R39" i="16"/>
  <c r="T39" i="16"/>
  <c r="R55" i="16"/>
  <c r="T55" i="16"/>
  <c r="R71" i="16"/>
  <c r="T71" i="16"/>
  <c r="R87" i="16"/>
  <c r="T87" i="16"/>
  <c r="R103" i="16"/>
  <c r="T103" i="16"/>
  <c r="R119" i="16"/>
  <c r="T119" i="16"/>
  <c r="R135" i="16"/>
  <c r="T135" i="16"/>
  <c r="R151" i="16"/>
  <c r="T151" i="16"/>
  <c r="T167" i="16"/>
  <c r="R167" i="16"/>
  <c r="R183" i="16"/>
  <c r="T183" i="16"/>
  <c r="R199" i="16"/>
  <c r="T199" i="16"/>
  <c r="R28" i="16"/>
  <c r="T28" i="16"/>
  <c r="R60" i="16"/>
  <c r="T60" i="16"/>
  <c r="R92" i="16"/>
  <c r="T92" i="16"/>
  <c r="T128" i="16"/>
  <c r="R128" i="16"/>
  <c r="T176" i="16"/>
  <c r="R176" i="16"/>
  <c r="G9" i="23"/>
  <c r="I9" i="23"/>
  <c r="H9" i="23"/>
  <c r="J9" i="23"/>
  <c r="K9" i="23"/>
  <c r="L9" i="23"/>
  <c r="O9" i="23"/>
  <c r="Q9" i="23"/>
  <c r="P9" i="23"/>
  <c r="G25" i="23"/>
  <c r="I25" i="23"/>
  <c r="H25" i="23"/>
  <c r="J25" i="23"/>
  <c r="K25" i="23"/>
  <c r="L25" i="23"/>
  <c r="O25" i="23"/>
  <c r="M25" i="23"/>
  <c r="N25" i="23"/>
  <c r="Q25" i="23"/>
  <c r="P25" i="23"/>
  <c r="G41" i="23"/>
  <c r="I41" i="23"/>
  <c r="H41" i="23"/>
  <c r="J41" i="23"/>
  <c r="K41" i="23"/>
  <c r="L41" i="23"/>
  <c r="O41" i="23"/>
  <c r="M41" i="23"/>
  <c r="N41" i="23"/>
  <c r="Q41" i="23"/>
  <c r="P41" i="23"/>
  <c r="G57" i="23"/>
  <c r="I57" i="23"/>
  <c r="H57" i="23"/>
  <c r="J57" i="23"/>
  <c r="K57" i="23"/>
  <c r="L57" i="23"/>
  <c r="M57" i="23"/>
  <c r="N57" i="23"/>
  <c r="Q57" i="23"/>
  <c r="O57" i="23"/>
  <c r="P57" i="23"/>
  <c r="G73" i="23"/>
  <c r="I73" i="23"/>
  <c r="H73" i="23"/>
  <c r="J73" i="23"/>
  <c r="K73" i="23"/>
  <c r="L73" i="23"/>
  <c r="M73" i="23"/>
  <c r="N73" i="23"/>
  <c r="Q73" i="23"/>
  <c r="O73" i="23"/>
  <c r="P73" i="23"/>
  <c r="G89" i="23"/>
  <c r="I89" i="23"/>
  <c r="H89" i="23"/>
  <c r="J89" i="23"/>
  <c r="K89" i="23"/>
  <c r="L89" i="23"/>
  <c r="M89" i="23"/>
  <c r="N89" i="23"/>
  <c r="O89" i="23"/>
  <c r="Q89" i="23"/>
  <c r="P89" i="23"/>
  <c r="G105" i="23"/>
  <c r="I105" i="23"/>
  <c r="H105" i="23"/>
  <c r="J105" i="23"/>
  <c r="K105" i="23"/>
  <c r="L105" i="23"/>
  <c r="M105" i="23"/>
  <c r="N105" i="23"/>
  <c r="O105" i="23"/>
  <c r="Q105" i="23"/>
  <c r="P105" i="23"/>
  <c r="G121" i="23"/>
  <c r="I121" i="23"/>
  <c r="H121" i="23"/>
  <c r="J121" i="23"/>
  <c r="K121" i="23"/>
  <c r="L121" i="23"/>
  <c r="M121" i="23"/>
  <c r="N121" i="23"/>
  <c r="O121" i="23"/>
  <c r="P121" i="23"/>
  <c r="Q121" i="23"/>
  <c r="G137" i="23"/>
  <c r="I137" i="23"/>
  <c r="H137" i="23"/>
  <c r="J137" i="23"/>
  <c r="K137" i="23"/>
  <c r="L137" i="23"/>
  <c r="M137" i="23"/>
  <c r="N137" i="23"/>
  <c r="O137" i="23"/>
  <c r="P137" i="23"/>
  <c r="Q137" i="23"/>
  <c r="I153" i="23"/>
  <c r="G153" i="23"/>
  <c r="H153" i="23"/>
  <c r="J153" i="23"/>
  <c r="K153" i="23"/>
  <c r="L153" i="23"/>
  <c r="M153" i="23"/>
  <c r="N153" i="23"/>
  <c r="O153" i="23"/>
  <c r="P153" i="23"/>
  <c r="Q153" i="23"/>
  <c r="I169" i="23"/>
  <c r="G169" i="23"/>
  <c r="H169" i="23"/>
  <c r="J169" i="23"/>
  <c r="K169" i="23"/>
  <c r="L169" i="23"/>
  <c r="M169" i="23"/>
  <c r="N169" i="23"/>
  <c r="O169" i="23"/>
  <c r="P169" i="23"/>
  <c r="Q169" i="23"/>
  <c r="I185" i="23"/>
  <c r="G185" i="23"/>
  <c r="H185" i="23"/>
  <c r="J185" i="23"/>
  <c r="K185" i="23"/>
  <c r="L185" i="23"/>
  <c r="M185" i="23"/>
  <c r="N185" i="23"/>
  <c r="O185" i="23"/>
  <c r="Q185" i="23"/>
  <c r="P185" i="23"/>
  <c r="I201" i="23"/>
  <c r="H201" i="23"/>
  <c r="G201" i="23"/>
  <c r="J201" i="23"/>
  <c r="K201" i="23"/>
  <c r="L201" i="23"/>
  <c r="M201" i="23"/>
  <c r="N201" i="23"/>
  <c r="O201" i="23"/>
  <c r="Q201" i="23"/>
  <c r="P201" i="23"/>
  <c r="G6" i="23"/>
  <c r="I6" i="23"/>
  <c r="H6" i="23"/>
  <c r="K6" i="23"/>
  <c r="J6" i="23"/>
  <c r="L6" i="23"/>
  <c r="O6" i="23"/>
  <c r="P6" i="23"/>
  <c r="Q6" i="23"/>
  <c r="G22" i="23"/>
  <c r="I22" i="23"/>
  <c r="H22" i="23"/>
  <c r="K22" i="23"/>
  <c r="J22" i="23"/>
  <c r="L22" i="23"/>
  <c r="O22" i="23"/>
  <c r="P22" i="23"/>
  <c r="Q22" i="23"/>
  <c r="M22" i="23"/>
  <c r="N22" i="23"/>
  <c r="G38" i="23"/>
  <c r="I38" i="23"/>
  <c r="H38" i="23"/>
  <c r="K38" i="23"/>
  <c r="J38" i="23"/>
  <c r="M38" i="23"/>
  <c r="L38" i="23"/>
  <c r="N38" i="23"/>
  <c r="O38" i="23"/>
  <c r="P38" i="23"/>
  <c r="Q38" i="23"/>
  <c r="G54" i="23"/>
  <c r="I54" i="23"/>
  <c r="H54" i="23"/>
  <c r="K54" i="23"/>
  <c r="J54" i="23"/>
  <c r="M54" i="23"/>
  <c r="L54" i="23"/>
  <c r="N54" i="23"/>
  <c r="O54" i="23"/>
  <c r="P54" i="23"/>
  <c r="Q54" i="23"/>
  <c r="G70" i="23"/>
  <c r="I70" i="23"/>
  <c r="H70" i="23"/>
  <c r="K70" i="23"/>
  <c r="J70" i="23"/>
  <c r="M70" i="23"/>
  <c r="L70" i="23"/>
  <c r="N70" i="23"/>
  <c r="O70" i="23"/>
  <c r="P70" i="23"/>
  <c r="Q70" i="23"/>
  <c r="G86" i="23"/>
  <c r="I86" i="23"/>
  <c r="H86" i="23"/>
  <c r="K86" i="23"/>
  <c r="J86" i="23"/>
  <c r="M86" i="23"/>
  <c r="L86" i="23"/>
  <c r="N86" i="23"/>
  <c r="O86" i="23"/>
  <c r="P86" i="23"/>
  <c r="Q86" i="23"/>
  <c r="G102" i="23"/>
  <c r="I102" i="23"/>
  <c r="H102" i="23"/>
  <c r="K102" i="23"/>
  <c r="J102" i="23"/>
  <c r="M102" i="23"/>
  <c r="L102" i="23"/>
  <c r="N102" i="23"/>
  <c r="O102" i="23"/>
  <c r="P102" i="23"/>
  <c r="Q102" i="23"/>
  <c r="G118" i="23"/>
  <c r="I118" i="23"/>
  <c r="H118" i="23"/>
  <c r="K118" i="23"/>
  <c r="J118" i="23"/>
  <c r="M118" i="23"/>
  <c r="L118" i="23"/>
  <c r="N118" i="23"/>
  <c r="O118" i="23"/>
  <c r="P118" i="23"/>
  <c r="Q118" i="23"/>
  <c r="G134" i="23"/>
  <c r="I134" i="23"/>
  <c r="H134" i="23"/>
  <c r="K134" i="23"/>
  <c r="J134" i="23"/>
  <c r="M134" i="23"/>
  <c r="L134" i="23"/>
  <c r="N134" i="23"/>
  <c r="O134" i="23"/>
  <c r="P134" i="23"/>
  <c r="Q134" i="23"/>
  <c r="G150" i="23"/>
  <c r="I150" i="23"/>
  <c r="H150" i="23"/>
  <c r="K150" i="23"/>
  <c r="J150" i="23"/>
  <c r="M150" i="23"/>
  <c r="L150" i="23"/>
  <c r="N150" i="23"/>
  <c r="O150" i="23"/>
  <c r="P150" i="23"/>
  <c r="Q150" i="23"/>
  <c r="G166" i="23"/>
  <c r="I166" i="23"/>
  <c r="H166" i="23"/>
  <c r="K166" i="23"/>
  <c r="J166" i="23"/>
  <c r="M166" i="23"/>
  <c r="L166" i="23"/>
  <c r="N166" i="23"/>
  <c r="O166" i="23"/>
  <c r="P166" i="23"/>
  <c r="Q166" i="23"/>
  <c r="G182" i="23"/>
  <c r="I182" i="23"/>
  <c r="H182" i="23"/>
  <c r="K182" i="23"/>
  <c r="J182" i="23"/>
  <c r="M182" i="23"/>
  <c r="L182" i="23"/>
  <c r="N182" i="23"/>
  <c r="O182" i="23"/>
  <c r="P182" i="23"/>
  <c r="Q182" i="23"/>
  <c r="G198" i="23"/>
  <c r="I198" i="23"/>
  <c r="H198" i="23"/>
  <c r="K198" i="23"/>
  <c r="J198" i="23"/>
  <c r="M198" i="23"/>
  <c r="L198" i="23"/>
  <c r="N198" i="23"/>
  <c r="O198" i="23"/>
  <c r="P198" i="23"/>
  <c r="Q198" i="23"/>
  <c r="I32" i="23"/>
  <c r="G32" i="23"/>
  <c r="H32" i="23"/>
  <c r="J32" i="23"/>
  <c r="N32" i="23"/>
  <c r="K32" i="23"/>
  <c r="L32" i="23"/>
  <c r="Q32" i="23"/>
  <c r="M32" i="23"/>
  <c r="P32" i="23"/>
  <c r="O32" i="23"/>
  <c r="I64" i="23"/>
  <c r="G64" i="23"/>
  <c r="H64" i="23"/>
  <c r="J64" i="23"/>
  <c r="N64" i="23"/>
  <c r="K64" i="23"/>
  <c r="L64" i="23"/>
  <c r="Q64" i="23"/>
  <c r="M64" i="23"/>
  <c r="P64" i="23"/>
  <c r="O64" i="23"/>
  <c r="I96" i="23"/>
  <c r="G96" i="23"/>
  <c r="H96" i="23"/>
  <c r="J96" i="23"/>
  <c r="N96" i="23"/>
  <c r="K96" i="23"/>
  <c r="L96" i="23"/>
  <c r="Q96" i="23"/>
  <c r="M96" i="23"/>
  <c r="P96" i="23"/>
  <c r="O96" i="23"/>
  <c r="I128" i="23"/>
  <c r="G128" i="23"/>
  <c r="H128" i="23"/>
  <c r="J128" i="23"/>
  <c r="N128" i="23"/>
  <c r="K128" i="23"/>
  <c r="L128" i="23"/>
  <c r="Q128" i="23"/>
  <c r="M128" i="23"/>
  <c r="P128" i="23"/>
  <c r="O128" i="23"/>
  <c r="I164" i="23"/>
  <c r="G164" i="23"/>
  <c r="H164" i="23"/>
  <c r="J164" i="23"/>
  <c r="K164" i="23"/>
  <c r="N164" i="23"/>
  <c r="L164" i="23"/>
  <c r="Q164" i="23"/>
  <c r="P164" i="23"/>
  <c r="M164" i="23"/>
  <c r="O164" i="23"/>
  <c r="I200" i="23"/>
  <c r="G200" i="23"/>
  <c r="H200" i="23"/>
  <c r="J200" i="23"/>
  <c r="N200" i="23"/>
  <c r="K200" i="23"/>
  <c r="L200" i="23"/>
  <c r="P200" i="23"/>
  <c r="O200" i="23"/>
  <c r="M200" i="23"/>
  <c r="Q200" i="23"/>
  <c r="I19" i="23"/>
  <c r="H19" i="23"/>
  <c r="G19" i="23"/>
  <c r="K19" i="23"/>
  <c r="J19" i="23"/>
  <c r="L19" i="23"/>
  <c r="O19" i="23"/>
  <c r="P19" i="23"/>
  <c r="Q19" i="23"/>
  <c r="N19" i="23"/>
  <c r="M19" i="23"/>
  <c r="I35" i="23"/>
  <c r="G35" i="23"/>
  <c r="H35" i="23"/>
  <c r="K35" i="23"/>
  <c r="J35" i="23"/>
  <c r="N35" i="23"/>
  <c r="M35" i="23"/>
  <c r="L35" i="23"/>
  <c r="O35" i="23"/>
  <c r="P35" i="23"/>
  <c r="Q35" i="23"/>
  <c r="I51" i="23"/>
  <c r="G51" i="23"/>
  <c r="H51" i="23"/>
  <c r="K51" i="23"/>
  <c r="J51" i="23"/>
  <c r="N51" i="23"/>
  <c r="M51" i="23"/>
  <c r="L51" i="23"/>
  <c r="O51" i="23"/>
  <c r="P51" i="23"/>
  <c r="Q51" i="23"/>
  <c r="I67" i="23"/>
  <c r="G67" i="23"/>
  <c r="H67" i="23"/>
  <c r="K67" i="23"/>
  <c r="J67" i="23"/>
  <c r="N67" i="23"/>
  <c r="M67" i="23"/>
  <c r="L67" i="23"/>
  <c r="P67" i="23"/>
  <c r="O67" i="23"/>
  <c r="Q67" i="23"/>
  <c r="I83" i="23"/>
  <c r="G83" i="23"/>
  <c r="H83" i="23"/>
  <c r="K83" i="23"/>
  <c r="J83" i="23"/>
  <c r="N83" i="23"/>
  <c r="M83" i="23"/>
  <c r="L83" i="23"/>
  <c r="P83" i="23"/>
  <c r="O83" i="23"/>
  <c r="Q83" i="23"/>
  <c r="I99" i="23"/>
  <c r="G99" i="23"/>
  <c r="H99" i="23"/>
  <c r="K99" i="23"/>
  <c r="J99" i="23"/>
  <c r="M99" i="23"/>
  <c r="L99" i="23"/>
  <c r="N99" i="23"/>
  <c r="P99" i="23"/>
  <c r="O99" i="23"/>
  <c r="Q99" i="23"/>
  <c r="I115" i="23"/>
  <c r="G115" i="23"/>
  <c r="H115" i="23"/>
  <c r="K115" i="23"/>
  <c r="J115" i="23"/>
  <c r="M115" i="23"/>
  <c r="L115" i="23"/>
  <c r="N115" i="23"/>
  <c r="P115" i="23"/>
  <c r="O115" i="23"/>
  <c r="Q115" i="23"/>
  <c r="I131" i="23"/>
  <c r="G131" i="23"/>
  <c r="H131" i="23"/>
  <c r="K131" i="23"/>
  <c r="J131" i="23"/>
  <c r="M131" i="23"/>
  <c r="N131" i="23"/>
  <c r="P131" i="23"/>
  <c r="L131" i="23"/>
  <c r="O131" i="23"/>
  <c r="Q131" i="23"/>
  <c r="I147" i="23"/>
  <c r="G147" i="23"/>
  <c r="H147" i="23"/>
  <c r="J147" i="23"/>
  <c r="M147" i="23"/>
  <c r="K147" i="23"/>
  <c r="N147" i="23"/>
  <c r="P147" i="23"/>
  <c r="L147" i="23"/>
  <c r="O147" i="23"/>
  <c r="Q147" i="23"/>
  <c r="I163" i="23"/>
  <c r="G163" i="23"/>
  <c r="H163" i="23"/>
  <c r="J163" i="23"/>
  <c r="M163" i="23"/>
  <c r="K163" i="23"/>
  <c r="N163" i="23"/>
  <c r="P163" i="23"/>
  <c r="L163" i="23"/>
  <c r="O163" i="23"/>
  <c r="Q163" i="23"/>
  <c r="I179" i="23"/>
  <c r="H179" i="23"/>
  <c r="G179" i="23"/>
  <c r="J179" i="23"/>
  <c r="M179" i="23"/>
  <c r="K179" i="23"/>
  <c r="N179" i="23"/>
  <c r="P179" i="23"/>
  <c r="L179" i="23"/>
  <c r="O179" i="23"/>
  <c r="Q179" i="23"/>
  <c r="I195" i="23"/>
  <c r="H195" i="23"/>
  <c r="G195" i="23"/>
  <c r="J195" i="23"/>
  <c r="M195" i="23"/>
  <c r="K195" i="23"/>
  <c r="N195" i="23"/>
  <c r="P195" i="23"/>
  <c r="L195" i="23"/>
  <c r="O195" i="23"/>
  <c r="Q195" i="23"/>
  <c r="I16" i="23"/>
  <c r="G16" i="23"/>
  <c r="H16" i="23"/>
  <c r="K16" i="23"/>
  <c r="J16" i="23"/>
  <c r="L16" i="23"/>
  <c r="Q16" i="23"/>
  <c r="P16" i="23"/>
  <c r="O16" i="23"/>
  <c r="N16" i="23"/>
  <c r="I44" i="23"/>
  <c r="G44" i="23"/>
  <c r="H44" i="23"/>
  <c r="J44" i="23"/>
  <c r="K44" i="23"/>
  <c r="N44" i="23"/>
  <c r="L44" i="23"/>
  <c r="M44" i="23"/>
  <c r="O44" i="23"/>
  <c r="Q44" i="23"/>
  <c r="P44" i="23"/>
  <c r="I76" i="23"/>
  <c r="G76" i="23"/>
  <c r="H76" i="23"/>
  <c r="J76" i="23"/>
  <c r="K76" i="23"/>
  <c r="N76" i="23"/>
  <c r="L76" i="23"/>
  <c r="M76" i="23"/>
  <c r="Q76" i="23"/>
  <c r="P76" i="23"/>
  <c r="O76" i="23"/>
  <c r="I108" i="23"/>
  <c r="G108" i="23"/>
  <c r="H108" i="23"/>
  <c r="J108" i="23"/>
  <c r="K108" i="23"/>
  <c r="N108" i="23"/>
  <c r="L108" i="23"/>
  <c r="M108" i="23"/>
  <c r="Q108" i="23"/>
  <c r="P108" i="23"/>
  <c r="O108" i="23"/>
  <c r="I140" i="23"/>
  <c r="G140" i="23"/>
  <c r="H140" i="23"/>
  <c r="J140" i="23"/>
  <c r="K140" i="23"/>
  <c r="N140" i="23"/>
  <c r="L140" i="23"/>
  <c r="M140" i="23"/>
  <c r="Q140" i="23"/>
  <c r="P140" i="23"/>
  <c r="O140" i="23"/>
  <c r="I176" i="23"/>
  <c r="G176" i="23"/>
  <c r="H176" i="23"/>
  <c r="J176" i="23"/>
  <c r="K176" i="23"/>
  <c r="N176" i="23"/>
  <c r="L176" i="23"/>
  <c r="M176" i="23"/>
  <c r="P176" i="23"/>
  <c r="O176" i="23"/>
  <c r="Q176" i="23"/>
  <c r="N12" i="23"/>
  <c r="M7" i="23"/>
  <c r="M9" i="23"/>
  <c r="R21" i="16"/>
  <c r="T21" i="16"/>
  <c r="R37" i="16"/>
  <c r="T37" i="16"/>
  <c r="R53" i="16"/>
  <c r="T53" i="16"/>
  <c r="R69" i="16"/>
  <c r="T69" i="16"/>
  <c r="R85" i="16"/>
  <c r="T85" i="16"/>
  <c r="R101" i="16"/>
  <c r="T101" i="16"/>
  <c r="R117" i="16"/>
  <c r="T117" i="16"/>
  <c r="R133" i="16"/>
  <c r="T133" i="16"/>
  <c r="R149" i="16"/>
  <c r="T149" i="16"/>
  <c r="R165" i="16"/>
  <c r="T165" i="16"/>
  <c r="T181" i="16"/>
  <c r="R181" i="16"/>
  <c r="T197" i="16"/>
  <c r="R197" i="16"/>
  <c r="R148" i="16"/>
  <c r="T148" i="16"/>
  <c r="T196" i="16"/>
  <c r="R196" i="16"/>
  <c r="T18" i="16"/>
  <c r="R18" i="16"/>
  <c r="T34" i="16"/>
  <c r="R34" i="16"/>
  <c r="R50" i="16"/>
  <c r="T50" i="16"/>
  <c r="T66" i="16"/>
  <c r="R66" i="16"/>
  <c r="T82" i="16"/>
  <c r="R82" i="16"/>
  <c r="T98" i="16"/>
  <c r="R98" i="16"/>
  <c r="R114" i="16"/>
  <c r="T114" i="16"/>
  <c r="T130" i="16"/>
  <c r="R130" i="16"/>
  <c r="T146" i="16"/>
  <c r="R146" i="16"/>
  <c r="T162" i="16"/>
  <c r="R162" i="16"/>
  <c r="R178" i="16"/>
  <c r="T178" i="16"/>
  <c r="R194" i="16"/>
  <c r="T194" i="16"/>
  <c r="T24" i="16"/>
  <c r="R24" i="16"/>
  <c r="T56" i="16"/>
  <c r="R56" i="16"/>
  <c r="T88" i="16"/>
  <c r="R88" i="16"/>
  <c r="R124" i="16"/>
  <c r="T124" i="16"/>
  <c r="T168" i="16"/>
  <c r="R168" i="16"/>
  <c r="R11" i="16"/>
  <c r="T11" i="16"/>
  <c r="R27" i="16"/>
  <c r="T27" i="16"/>
  <c r="R43" i="16"/>
  <c r="T43" i="16"/>
  <c r="R59" i="16"/>
  <c r="T59" i="16"/>
  <c r="R75" i="16"/>
  <c r="T75" i="16"/>
  <c r="R91" i="16"/>
  <c r="T91" i="16"/>
  <c r="R107" i="16"/>
  <c r="T107" i="16"/>
  <c r="R123" i="16"/>
  <c r="T123" i="16"/>
  <c r="R139" i="16"/>
  <c r="T139" i="16"/>
  <c r="R155" i="16"/>
  <c r="T155" i="16"/>
  <c r="R171" i="16"/>
  <c r="T171" i="16"/>
  <c r="T187" i="16"/>
  <c r="R187" i="16"/>
  <c r="T8" i="16"/>
  <c r="R8" i="16"/>
  <c r="R36" i="16"/>
  <c r="T36" i="16"/>
  <c r="R68" i="16"/>
  <c r="T68" i="16"/>
  <c r="R100" i="16"/>
  <c r="T100" i="16"/>
  <c r="R140" i="16"/>
  <c r="T140" i="16"/>
  <c r="T188" i="16"/>
  <c r="R188" i="16"/>
  <c r="G13" i="23"/>
  <c r="I13" i="23"/>
  <c r="H13" i="23"/>
  <c r="J13" i="23"/>
  <c r="K13" i="23"/>
  <c r="L13" i="23"/>
  <c r="O13" i="23"/>
  <c r="Q13" i="23"/>
  <c r="P13" i="23"/>
  <c r="G29" i="23"/>
  <c r="I29" i="23"/>
  <c r="H29" i="23"/>
  <c r="J29" i="23"/>
  <c r="K29" i="23"/>
  <c r="L29" i="23"/>
  <c r="O29" i="23"/>
  <c r="M29" i="23"/>
  <c r="N29" i="23"/>
  <c r="Q29" i="23"/>
  <c r="P29" i="23"/>
  <c r="G45" i="23"/>
  <c r="I45" i="23"/>
  <c r="H45" i="23"/>
  <c r="J45" i="23"/>
  <c r="K45" i="23"/>
  <c r="L45" i="23"/>
  <c r="O45" i="23"/>
  <c r="M45" i="23"/>
  <c r="N45" i="23"/>
  <c r="Q45" i="23"/>
  <c r="P45" i="23"/>
  <c r="G61" i="23"/>
  <c r="I61" i="23"/>
  <c r="H61" i="23"/>
  <c r="J61" i="23"/>
  <c r="K61" i="23"/>
  <c r="L61" i="23"/>
  <c r="M61" i="23"/>
  <c r="N61" i="23"/>
  <c r="Q61" i="23"/>
  <c r="O61" i="23"/>
  <c r="P61" i="23"/>
  <c r="G77" i="23"/>
  <c r="I77" i="23"/>
  <c r="H77" i="23"/>
  <c r="J77" i="23"/>
  <c r="K77" i="23"/>
  <c r="L77" i="23"/>
  <c r="M77" i="23"/>
  <c r="N77" i="23"/>
  <c r="Q77" i="23"/>
  <c r="O77" i="23"/>
  <c r="P77" i="23"/>
  <c r="G93" i="23"/>
  <c r="I93" i="23"/>
  <c r="H93" i="23"/>
  <c r="J93" i="23"/>
  <c r="K93" i="23"/>
  <c r="L93" i="23"/>
  <c r="M93" i="23"/>
  <c r="N93" i="23"/>
  <c r="O93" i="23"/>
  <c r="Q93" i="23"/>
  <c r="P93" i="23"/>
  <c r="G109" i="23"/>
  <c r="I109" i="23"/>
  <c r="H109" i="23"/>
  <c r="J109" i="23"/>
  <c r="K109" i="23"/>
  <c r="L109" i="23"/>
  <c r="M109" i="23"/>
  <c r="N109" i="23"/>
  <c r="O109" i="23"/>
  <c r="Q109" i="23"/>
  <c r="P109" i="23"/>
  <c r="G125" i="23"/>
  <c r="I125" i="23"/>
  <c r="H125" i="23"/>
  <c r="J125" i="23"/>
  <c r="K125" i="23"/>
  <c r="L125" i="23"/>
  <c r="M125" i="23"/>
  <c r="N125" i="23"/>
  <c r="O125" i="23"/>
  <c r="Q125" i="23"/>
  <c r="P125" i="23"/>
  <c r="G141" i="23"/>
  <c r="I141" i="23"/>
  <c r="H141" i="23"/>
  <c r="J141" i="23"/>
  <c r="K141" i="23"/>
  <c r="L141" i="23"/>
  <c r="M141" i="23"/>
  <c r="N141" i="23"/>
  <c r="O141" i="23"/>
  <c r="Q141" i="23"/>
  <c r="P141" i="23"/>
  <c r="I157" i="23"/>
  <c r="G157" i="23"/>
  <c r="H157" i="23"/>
  <c r="J157" i="23"/>
  <c r="L157" i="23"/>
  <c r="K157" i="23"/>
  <c r="M157" i="23"/>
  <c r="N157" i="23"/>
  <c r="O157" i="23"/>
  <c r="Q157" i="23"/>
  <c r="P157" i="23"/>
  <c r="I173" i="23"/>
  <c r="G173" i="23"/>
  <c r="H173" i="23"/>
  <c r="J173" i="23"/>
  <c r="L173" i="23"/>
  <c r="K173" i="23"/>
  <c r="M173" i="23"/>
  <c r="N173" i="23"/>
  <c r="O173" i="23"/>
  <c r="Q173" i="23"/>
  <c r="P173" i="23"/>
  <c r="I189" i="23"/>
  <c r="G189" i="23"/>
  <c r="H189" i="23"/>
  <c r="J189" i="23"/>
  <c r="L189" i="23"/>
  <c r="K189" i="23"/>
  <c r="M189" i="23"/>
  <c r="N189" i="23"/>
  <c r="O189" i="23"/>
  <c r="Q189" i="23"/>
  <c r="P189" i="23"/>
  <c r="I148" i="23"/>
  <c r="G148" i="23"/>
  <c r="H148" i="23"/>
  <c r="J148" i="23"/>
  <c r="K148" i="23"/>
  <c r="N148" i="23"/>
  <c r="L148" i="23"/>
  <c r="Q148" i="23"/>
  <c r="P148" i="23"/>
  <c r="M148" i="23"/>
  <c r="O148" i="23"/>
  <c r="G10" i="23"/>
  <c r="I10" i="23"/>
  <c r="H10" i="23"/>
  <c r="K10" i="23"/>
  <c r="J10" i="23"/>
  <c r="L10" i="23"/>
  <c r="O10" i="23"/>
  <c r="P10" i="23"/>
  <c r="Q10" i="23"/>
  <c r="G26" i="23"/>
  <c r="I26" i="23"/>
  <c r="H26" i="23"/>
  <c r="K26" i="23"/>
  <c r="J26" i="23"/>
  <c r="M26" i="23"/>
  <c r="L26" i="23"/>
  <c r="N26" i="23"/>
  <c r="O26" i="23"/>
  <c r="P26" i="23"/>
  <c r="Q26" i="23"/>
  <c r="G42" i="23"/>
  <c r="I42" i="23"/>
  <c r="H42" i="23"/>
  <c r="K42" i="23"/>
  <c r="J42" i="23"/>
  <c r="M42" i="23"/>
  <c r="L42" i="23"/>
  <c r="N42" i="23"/>
  <c r="O42" i="23"/>
  <c r="P42" i="23"/>
  <c r="Q42" i="23"/>
  <c r="G58" i="23"/>
  <c r="I58" i="23"/>
  <c r="H58" i="23"/>
  <c r="K58" i="23"/>
  <c r="J58" i="23"/>
  <c r="M58" i="23"/>
  <c r="L58" i="23"/>
  <c r="N58" i="23"/>
  <c r="O58" i="23"/>
  <c r="P58" i="23"/>
  <c r="Q58" i="23"/>
  <c r="G74" i="23"/>
  <c r="I74" i="23"/>
  <c r="H74" i="23"/>
  <c r="K74" i="23"/>
  <c r="J74" i="23"/>
  <c r="M74" i="23"/>
  <c r="L74" i="23"/>
  <c r="N74" i="23"/>
  <c r="O74" i="23"/>
  <c r="P74" i="23"/>
  <c r="Q74" i="23"/>
  <c r="G90" i="23"/>
  <c r="I90" i="23"/>
  <c r="H90" i="23"/>
  <c r="K90" i="23"/>
  <c r="J90" i="23"/>
  <c r="M90" i="23"/>
  <c r="L90" i="23"/>
  <c r="N90" i="23"/>
  <c r="O90" i="23"/>
  <c r="P90" i="23"/>
  <c r="Q90" i="23"/>
  <c r="G106" i="23"/>
  <c r="I106" i="23"/>
  <c r="H106" i="23"/>
  <c r="K106" i="23"/>
  <c r="J106" i="23"/>
  <c r="M106" i="23"/>
  <c r="L106" i="23"/>
  <c r="N106" i="23"/>
  <c r="O106" i="23"/>
  <c r="P106" i="23"/>
  <c r="Q106" i="23"/>
  <c r="G122" i="23"/>
  <c r="I122" i="23"/>
  <c r="H122" i="23"/>
  <c r="K122" i="23"/>
  <c r="J122" i="23"/>
  <c r="M122" i="23"/>
  <c r="L122" i="23"/>
  <c r="N122" i="23"/>
  <c r="O122" i="23"/>
  <c r="P122" i="23"/>
  <c r="Q122" i="23"/>
  <c r="I138" i="23"/>
  <c r="G138" i="23"/>
  <c r="H138" i="23"/>
  <c r="K138" i="23"/>
  <c r="J138" i="23"/>
  <c r="M138" i="23"/>
  <c r="L138" i="23"/>
  <c r="N138" i="23"/>
  <c r="O138" i="23"/>
  <c r="P138" i="23"/>
  <c r="Q138" i="23"/>
  <c r="G154" i="23"/>
  <c r="I154" i="23"/>
  <c r="H154" i="23"/>
  <c r="K154" i="23"/>
  <c r="J154" i="23"/>
  <c r="M154" i="23"/>
  <c r="L154" i="23"/>
  <c r="N154" i="23"/>
  <c r="O154" i="23"/>
  <c r="P154" i="23"/>
  <c r="Q154" i="23"/>
  <c r="G170" i="23"/>
  <c r="I170" i="23"/>
  <c r="H170" i="23"/>
  <c r="K170" i="23"/>
  <c r="J170" i="23"/>
  <c r="M170" i="23"/>
  <c r="L170" i="23"/>
  <c r="N170" i="23"/>
  <c r="O170" i="23"/>
  <c r="P170" i="23"/>
  <c r="Q170" i="23"/>
  <c r="G186" i="23"/>
  <c r="I186" i="23"/>
  <c r="H186" i="23"/>
  <c r="K186" i="23"/>
  <c r="J186" i="23"/>
  <c r="M186" i="23"/>
  <c r="L186" i="23"/>
  <c r="N186" i="23"/>
  <c r="O186" i="23"/>
  <c r="P186" i="23"/>
  <c r="Q186" i="23"/>
  <c r="G202" i="23"/>
  <c r="I202" i="23"/>
  <c r="H202" i="23"/>
  <c r="K202" i="23"/>
  <c r="J202" i="23"/>
  <c r="M202" i="23"/>
  <c r="L202" i="23"/>
  <c r="N202" i="23"/>
  <c r="O202" i="23"/>
  <c r="P202" i="23"/>
  <c r="Q202" i="23"/>
  <c r="I40" i="23"/>
  <c r="G40" i="23"/>
  <c r="H40" i="23"/>
  <c r="J40" i="23"/>
  <c r="K40" i="23"/>
  <c r="N40" i="23"/>
  <c r="L40" i="23"/>
  <c r="Q40" i="23"/>
  <c r="P40" i="23"/>
  <c r="O40" i="23"/>
  <c r="M40" i="23"/>
  <c r="I72" i="23"/>
  <c r="G72" i="23"/>
  <c r="H72" i="23"/>
  <c r="J72" i="23"/>
  <c r="K72" i="23"/>
  <c r="N72" i="23"/>
  <c r="L72" i="23"/>
  <c r="Q72" i="23"/>
  <c r="P72" i="23"/>
  <c r="O72" i="23"/>
  <c r="M72" i="23"/>
  <c r="I104" i="23"/>
  <c r="G104" i="23"/>
  <c r="H104" i="23"/>
  <c r="J104" i="23"/>
  <c r="K104" i="23"/>
  <c r="N104" i="23"/>
  <c r="L104" i="23"/>
  <c r="Q104" i="23"/>
  <c r="P104" i="23"/>
  <c r="O104" i="23"/>
  <c r="M104" i="23"/>
  <c r="I136" i="23"/>
  <c r="G136" i="23"/>
  <c r="H136" i="23"/>
  <c r="J136" i="23"/>
  <c r="K136" i="23"/>
  <c r="N136" i="23"/>
  <c r="L136" i="23"/>
  <c r="Q136" i="23"/>
  <c r="P136" i="23"/>
  <c r="O136" i="23"/>
  <c r="M136" i="23"/>
  <c r="I172" i="23"/>
  <c r="G172" i="23"/>
  <c r="H172" i="23"/>
  <c r="J172" i="23"/>
  <c r="N172" i="23"/>
  <c r="K172" i="23"/>
  <c r="L172" i="23"/>
  <c r="M172" i="23"/>
  <c r="Q172" i="23"/>
  <c r="P172" i="23"/>
  <c r="O172" i="23"/>
  <c r="I7" i="23"/>
  <c r="G7" i="23"/>
  <c r="H7" i="23"/>
  <c r="L7" i="23"/>
  <c r="K7" i="23"/>
  <c r="J7" i="23"/>
  <c r="O7" i="23"/>
  <c r="P7" i="23"/>
  <c r="Q7" i="23"/>
  <c r="I23" i="23"/>
  <c r="G23" i="23"/>
  <c r="H23" i="23"/>
  <c r="K23" i="23"/>
  <c r="J23" i="23"/>
  <c r="L23" i="23"/>
  <c r="O23" i="23"/>
  <c r="P23" i="23"/>
  <c r="Q23" i="23"/>
  <c r="I39" i="23"/>
  <c r="G39" i="23"/>
  <c r="H39" i="23"/>
  <c r="K39" i="23"/>
  <c r="J39" i="23"/>
  <c r="N39" i="23"/>
  <c r="M39" i="23"/>
  <c r="L39" i="23"/>
  <c r="O39" i="23"/>
  <c r="P39" i="23"/>
  <c r="Q39" i="23"/>
  <c r="I55" i="23"/>
  <c r="G55" i="23"/>
  <c r="H55" i="23"/>
  <c r="K55" i="23"/>
  <c r="J55" i="23"/>
  <c r="N55" i="23"/>
  <c r="M55" i="23"/>
  <c r="L55" i="23"/>
  <c r="O55" i="23"/>
  <c r="P55" i="23"/>
  <c r="Q55" i="23"/>
  <c r="I71" i="23"/>
  <c r="G71" i="23"/>
  <c r="H71" i="23"/>
  <c r="K71" i="23"/>
  <c r="J71" i="23"/>
  <c r="N71" i="23"/>
  <c r="M71" i="23"/>
  <c r="L71" i="23"/>
  <c r="P71" i="23"/>
  <c r="O71" i="23"/>
  <c r="Q71" i="23"/>
  <c r="I87" i="23"/>
  <c r="G87" i="23"/>
  <c r="H87" i="23"/>
  <c r="K87" i="23"/>
  <c r="J87" i="23"/>
  <c r="N87" i="23"/>
  <c r="M87" i="23"/>
  <c r="L87" i="23"/>
  <c r="P87" i="23"/>
  <c r="O87" i="23"/>
  <c r="Q87" i="23"/>
  <c r="I103" i="23"/>
  <c r="G103" i="23"/>
  <c r="H103" i="23"/>
  <c r="K103" i="23"/>
  <c r="J103" i="23"/>
  <c r="M103" i="23"/>
  <c r="L103" i="23"/>
  <c r="P103" i="23"/>
  <c r="O103" i="23"/>
  <c r="N103" i="23"/>
  <c r="Q103" i="23"/>
  <c r="I119" i="23"/>
  <c r="G119" i="23"/>
  <c r="H119" i="23"/>
  <c r="K119" i="23"/>
  <c r="J119" i="23"/>
  <c r="M119" i="23"/>
  <c r="L119" i="23"/>
  <c r="P119" i="23"/>
  <c r="O119" i="23"/>
  <c r="N119" i="23"/>
  <c r="Q119" i="23"/>
  <c r="I135" i="23"/>
  <c r="G135" i="23"/>
  <c r="H135" i="23"/>
  <c r="K135" i="23"/>
  <c r="J135" i="23"/>
  <c r="M135" i="23"/>
  <c r="P135" i="23"/>
  <c r="O135" i="23"/>
  <c r="L135" i="23"/>
  <c r="N135" i="23"/>
  <c r="Q135" i="23"/>
  <c r="I151" i="23"/>
  <c r="G151" i="23"/>
  <c r="H151" i="23"/>
  <c r="J151" i="23"/>
  <c r="M151" i="23"/>
  <c r="K151" i="23"/>
  <c r="P151" i="23"/>
  <c r="O151" i="23"/>
  <c r="L151" i="23"/>
  <c r="N151" i="23"/>
  <c r="Q151" i="23"/>
  <c r="I167" i="23"/>
  <c r="G167" i="23"/>
  <c r="H167" i="23"/>
  <c r="J167" i="23"/>
  <c r="M167" i="23"/>
  <c r="K167" i="23"/>
  <c r="P167" i="23"/>
  <c r="O167" i="23"/>
  <c r="L167" i="23"/>
  <c r="N167" i="23"/>
  <c r="Q167" i="23"/>
  <c r="I183" i="23"/>
  <c r="G183" i="23"/>
  <c r="H183" i="23"/>
  <c r="J183" i="23"/>
  <c r="M183" i="23"/>
  <c r="K183" i="23"/>
  <c r="P183" i="23"/>
  <c r="O183" i="23"/>
  <c r="L183" i="23"/>
  <c r="N183" i="23"/>
  <c r="Q183" i="23"/>
  <c r="I199" i="23"/>
  <c r="G199" i="23"/>
  <c r="H199" i="23"/>
  <c r="J199" i="23"/>
  <c r="M199" i="23"/>
  <c r="K199" i="23"/>
  <c r="P199" i="23"/>
  <c r="O199" i="23"/>
  <c r="L199" i="23"/>
  <c r="N199" i="23"/>
  <c r="Q199" i="23"/>
  <c r="I20" i="23"/>
  <c r="G20" i="23"/>
  <c r="H20" i="23"/>
  <c r="K20" i="23"/>
  <c r="J20" i="23"/>
  <c r="L20" i="23"/>
  <c r="O20" i="23"/>
  <c r="Q20" i="23"/>
  <c r="P20" i="23"/>
  <c r="I52" i="23"/>
  <c r="G52" i="23"/>
  <c r="H52" i="23"/>
  <c r="J52" i="23"/>
  <c r="N52" i="23"/>
  <c r="K52" i="23"/>
  <c r="L52" i="23"/>
  <c r="O52" i="23"/>
  <c r="Q52" i="23"/>
  <c r="P52" i="23"/>
  <c r="M52" i="23"/>
  <c r="I84" i="23"/>
  <c r="G84" i="23"/>
  <c r="H84" i="23"/>
  <c r="J84" i="23"/>
  <c r="N84" i="23"/>
  <c r="K84" i="23"/>
  <c r="L84" i="23"/>
  <c r="Q84" i="23"/>
  <c r="P84" i="23"/>
  <c r="M84" i="23"/>
  <c r="O84" i="23"/>
  <c r="I116" i="23"/>
  <c r="G116" i="23"/>
  <c r="H116" i="23"/>
  <c r="J116" i="23"/>
  <c r="N116" i="23"/>
  <c r="K116" i="23"/>
  <c r="L116" i="23"/>
  <c r="Q116" i="23"/>
  <c r="P116" i="23"/>
  <c r="M116" i="23"/>
  <c r="O116" i="23"/>
  <c r="I152" i="23"/>
  <c r="G152" i="23"/>
  <c r="H152" i="23"/>
  <c r="J152" i="23"/>
  <c r="N152" i="23"/>
  <c r="K152" i="23"/>
  <c r="L152" i="23"/>
  <c r="Q152" i="23"/>
  <c r="P152" i="23"/>
  <c r="O152" i="23"/>
  <c r="M152" i="23"/>
  <c r="I188" i="23"/>
  <c r="G188" i="23"/>
  <c r="H188" i="23"/>
  <c r="J188" i="23"/>
  <c r="N188" i="23"/>
  <c r="K188" i="23"/>
  <c r="L188" i="23"/>
  <c r="M188" i="23"/>
  <c r="P188" i="23"/>
  <c r="O188" i="23"/>
  <c r="Q188" i="23"/>
  <c r="M23" i="23"/>
  <c r="N13" i="23"/>
  <c r="M10" i="23"/>
  <c r="N10" i="23"/>
  <c r="M24" i="23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5" i="10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5" i="5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F29" i="23"/>
  <c r="F30" i="23"/>
  <c r="F31" i="23"/>
  <c r="F32" i="23"/>
  <c r="F33" i="23"/>
  <c r="F34" i="23"/>
  <c r="F35" i="23"/>
  <c r="F36" i="23"/>
  <c r="F37" i="23"/>
  <c r="F38" i="23"/>
  <c r="F39" i="23"/>
  <c r="F40" i="23"/>
  <c r="F41" i="23"/>
  <c r="F42" i="23"/>
  <c r="F43" i="23"/>
  <c r="F44" i="23"/>
  <c r="F45" i="23"/>
  <c r="F46" i="23"/>
  <c r="F47" i="23"/>
  <c r="F48" i="23"/>
  <c r="F49" i="23"/>
  <c r="F50" i="23"/>
  <c r="F51" i="23"/>
  <c r="F52" i="23"/>
  <c r="F53" i="23"/>
  <c r="F54" i="23"/>
  <c r="F55" i="23"/>
  <c r="F56" i="23"/>
  <c r="F57" i="23"/>
  <c r="F58" i="23"/>
  <c r="F59" i="23"/>
  <c r="F60" i="23"/>
  <c r="F61" i="23"/>
  <c r="F62" i="23"/>
  <c r="F63" i="23"/>
  <c r="F64" i="23"/>
  <c r="F65" i="23"/>
  <c r="F66" i="23"/>
  <c r="F67" i="23"/>
  <c r="F68" i="23"/>
  <c r="F69" i="23"/>
  <c r="F70" i="23"/>
  <c r="F71" i="23"/>
  <c r="F72" i="23"/>
  <c r="F73" i="23"/>
  <c r="F74" i="23"/>
  <c r="F75" i="23"/>
  <c r="F76" i="23"/>
  <c r="F77" i="23"/>
  <c r="F78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F124" i="23"/>
  <c r="F125" i="23"/>
  <c r="F126" i="23"/>
  <c r="F127" i="23"/>
  <c r="F128" i="23"/>
  <c r="F129" i="23"/>
  <c r="F130" i="23"/>
  <c r="F131" i="23"/>
  <c r="F132" i="23"/>
  <c r="F133" i="23"/>
  <c r="F134" i="23"/>
  <c r="F135" i="23"/>
  <c r="F136" i="23"/>
  <c r="F137" i="23"/>
  <c r="F138" i="23"/>
  <c r="F139" i="23"/>
  <c r="F140" i="23"/>
  <c r="F141" i="23"/>
  <c r="F142" i="23"/>
  <c r="F143" i="23"/>
  <c r="F144" i="23"/>
  <c r="F145" i="23"/>
  <c r="F146" i="23"/>
  <c r="F147" i="23"/>
  <c r="F148" i="23"/>
  <c r="F149" i="23"/>
  <c r="F150" i="23"/>
  <c r="F151" i="23"/>
  <c r="F152" i="23"/>
  <c r="F153" i="23"/>
  <c r="F154" i="23"/>
  <c r="F155" i="23"/>
  <c r="F156" i="23"/>
  <c r="F157" i="23"/>
  <c r="F158" i="23"/>
  <c r="F159" i="23"/>
  <c r="F160" i="23"/>
  <c r="F161" i="23"/>
  <c r="F162" i="23"/>
  <c r="F163" i="23"/>
  <c r="F164" i="23"/>
  <c r="F165" i="23"/>
  <c r="F166" i="23"/>
  <c r="F167" i="23"/>
  <c r="F168" i="23"/>
  <c r="F169" i="23"/>
  <c r="F170" i="23"/>
  <c r="F171" i="23"/>
  <c r="F172" i="23"/>
  <c r="F173" i="23"/>
  <c r="F174" i="23"/>
  <c r="F175" i="23"/>
  <c r="F176" i="23"/>
  <c r="F177" i="23"/>
  <c r="F178" i="23"/>
  <c r="F179" i="23"/>
  <c r="F180" i="23"/>
  <c r="F181" i="23"/>
  <c r="F182" i="23"/>
  <c r="F183" i="23"/>
  <c r="F184" i="23"/>
  <c r="F185" i="23"/>
  <c r="F186" i="23"/>
  <c r="F187" i="23"/>
  <c r="F188" i="23"/>
  <c r="F189" i="23"/>
  <c r="F190" i="23"/>
  <c r="F191" i="23"/>
  <c r="F192" i="23"/>
  <c r="F193" i="23"/>
  <c r="F194" i="23"/>
  <c r="F195" i="23"/>
  <c r="F196" i="23"/>
  <c r="F197" i="23"/>
  <c r="F198" i="23"/>
  <c r="F199" i="23"/>
  <c r="F200" i="23"/>
  <c r="F201" i="23"/>
  <c r="F202" i="23"/>
  <c r="F203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D5" i="23"/>
  <c r="Z5" i="23" s="1" a="1"/>
  <c r="Z5" i="23" s="1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133" i="23"/>
  <c r="D134" i="23"/>
  <c r="D135" i="23"/>
  <c r="D136" i="23"/>
  <c r="D137" i="23"/>
  <c r="D138" i="23"/>
  <c r="D139" i="23"/>
  <c r="D140" i="23"/>
  <c r="D141" i="23"/>
  <c r="D142" i="23"/>
  <c r="D143" i="23"/>
  <c r="D144" i="23"/>
  <c r="D145" i="23"/>
  <c r="D146" i="23"/>
  <c r="D147" i="23"/>
  <c r="D148" i="23"/>
  <c r="D149" i="23"/>
  <c r="D150" i="23"/>
  <c r="D151" i="23"/>
  <c r="D152" i="23"/>
  <c r="D153" i="23"/>
  <c r="D154" i="23"/>
  <c r="D155" i="23"/>
  <c r="D156" i="23"/>
  <c r="D157" i="23"/>
  <c r="D158" i="23"/>
  <c r="D159" i="23"/>
  <c r="D160" i="23"/>
  <c r="D161" i="23"/>
  <c r="D162" i="23"/>
  <c r="D163" i="23"/>
  <c r="D164" i="23"/>
  <c r="D165" i="23"/>
  <c r="D166" i="23"/>
  <c r="D167" i="23"/>
  <c r="D168" i="23"/>
  <c r="D169" i="23"/>
  <c r="D170" i="23"/>
  <c r="D171" i="23"/>
  <c r="D172" i="23"/>
  <c r="D173" i="23"/>
  <c r="D174" i="23"/>
  <c r="D175" i="23"/>
  <c r="D176" i="23"/>
  <c r="D177" i="23"/>
  <c r="D178" i="23"/>
  <c r="D179" i="23"/>
  <c r="D180" i="23"/>
  <c r="D181" i="23"/>
  <c r="D182" i="23"/>
  <c r="D183" i="23"/>
  <c r="D184" i="23"/>
  <c r="D185" i="23"/>
  <c r="D186" i="23"/>
  <c r="D187" i="23"/>
  <c r="D188" i="23"/>
  <c r="D189" i="23"/>
  <c r="D190" i="23"/>
  <c r="D191" i="23"/>
  <c r="D192" i="23"/>
  <c r="D193" i="23"/>
  <c r="D194" i="23"/>
  <c r="D195" i="23"/>
  <c r="D196" i="23"/>
  <c r="D197" i="23"/>
  <c r="D198" i="23"/>
  <c r="D199" i="23"/>
  <c r="D200" i="23"/>
  <c r="D201" i="23"/>
  <c r="D202" i="23"/>
  <c r="D203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8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152" i="23"/>
  <c r="B153" i="23"/>
  <c r="B154" i="23"/>
  <c r="B155" i="23"/>
  <c r="B156" i="23"/>
  <c r="B157" i="23"/>
  <c r="B158" i="23"/>
  <c r="B159" i="23"/>
  <c r="B160" i="23"/>
  <c r="B161" i="23"/>
  <c r="B162" i="23"/>
  <c r="B163" i="23"/>
  <c r="B164" i="23"/>
  <c r="B165" i="23"/>
  <c r="B166" i="23"/>
  <c r="B167" i="23"/>
  <c r="B168" i="23"/>
  <c r="B169" i="23"/>
  <c r="B170" i="23"/>
  <c r="B171" i="23"/>
  <c r="B172" i="23"/>
  <c r="B173" i="23"/>
  <c r="B174" i="23"/>
  <c r="B175" i="23"/>
  <c r="B176" i="23"/>
  <c r="B177" i="23"/>
  <c r="B178" i="23"/>
  <c r="B179" i="23"/>
  <c r="B180" i="23"/>
  <c r="B181" i="23"/>
  <c r="B182" i="23"/>
  <c r="B183" i="23"/>
  <c r="B184" i="23"/>
  <c r="B185" i="23"/>
  <c r="B186" i="23"/>
  <c r="B187" i="23"/>
  <c r="B188" i="23"/>
  <c r="B189" i="23"/>
  <c r="B190" i="23"/>
  <c r="B191" i="23"/>
  <c r="B192" i="23"/>
  <c r="B193" i="23"/>
  <c r="B194" i="23"/>
  <c r="B195" i="23"/>
  <c r="B196" i="23"/>
  <c r="B197" i="23"/>
  <c r="B198" i="23"/>
  <c r="B199" i="23"/>
  <c r="B200" i="23"/>
  <c r="B201" i="23"/>
  <c r="B202" i="23"/>
  <c r="B203" i="23"/>
  <c r="Z6" i="23" l="1" a="1"/>
  <c r="Z6" i="23" s="1"/>
  <c r="AA6" i="23" s="1"/>
  <c r="AA5" i="23"/>
  <c r="AG5" i="23" a="1"/>
  <c r="AG5" i="23" s="1"/>
  <c r="Z7" i="23" l="1" a="1"/>
  <c r="Z7" i="23" s="1"/>
  <c r="Z8" i="23" s="1" a="1"/>
  <c r="Z8" i="23" s="1"/>
  <c r="AA8" i="23" s="1"/>
  <c r="AG6" i="23" a="1"/>
  <c r="AG6" i="23" s="1"/>
  <c r="AG7" i="23" s="1" a="1"/>
  <c r="AG7" i="23" s="1"/>
  <c r="AG8" i="23" s="1" a="1"/>
  <c r="AG8" i="23" s="1"/>
  <c r="P5" i="9" a="1"/>
  <c r="P5" i="9" s="1"/>
  <c r="P6" i="9" s="1" a="1"/>
  <c r="P6" i="9" s="1"/>
  <c r="L5" i="9" a="1"/>
  <c r="L5" i="9" s="1"/>
  <c r="AG5" i="24" a="1"/>
  <c r="AG5" i="24" s="1"/>
  <c r="AA7" i="23" l="1"/>
  <c r="Z9" i="23" a="1"/>
  <c r="Z9" i="23" s="1"/>
  <c r="AA9" i="23" s="1"/>
  <c r="AG9" i="23" a="1"/>
  <c r="AG9" i="23" s="1"/>
  <c r="AG10" i="23" s="1" a="1"/>
  <c r="AG10" i="23" s="1"/>
  <c r="AG11" i="23" s="1" a="1"/>
  <c r="AG11" i="23" s="1"/>
  <c r="AI5" i="24"/>
  <c r="AH5" i="24"/>
  <c r="P7" i="9" a="1"/>
  <c r="P7" i="9" s="1"/>
  <c r="P8" i="9" s="1" a="1"/>
  <c r="P8" i="9" s="1"/>
  <c r="L6" i="9" a="1"/>
  <c r="L6" i="9" s="1"/>
  <c r="L7" i="9" s="1" a="1"/>
  <c r="L7" i="9" s="1"/>
  <c r="AG6" i="24" a="1"/>
  <c r="AG6" i="24" s="1"/>
  <c r="Z10" i="23" l="1" a="1"/>
  <c r="Z10" i="23" s="1"/>
  <c r="AA10" i="23" s="1"/>
  <c r="AI6" i="24"/>
  <c r="AH6" i="24"/>
  <c r="AG12" i="23" a="1"/>
  <c r="AG12" i="23" s="1"/>
  <c r="P9" i="9" a="1"/>
  <c r="P9" i="9" s="1"/>
  <c r="L8" i="9" a="1"/>
  <c r="L8" i="9" s="1"/>
  <c r="AG7" i="24" a="1"/>
  <c r="AG7" i="24" s="1"/>
  <c r="Z11" i="23" l="1" a="1"/>
  <c r="Z11" i="23" s="1"/>
  <c r="AA11" i="23" s="1"/>
  <c r="AG8" i="24" a="1"/>
  <c r="AG8" i="24" s="1"/>
  <c r="AG9" i="24" s="1" a="1"/>
  <c r="AG9" i="24" s="1"/>
  <c r="AH7" i="24"/>
  <c r="AI7" i="24"/>
  <c r="AG13" i="23" a="1"/>
  <c r="AG13" i="23" s="1"/>
  <c r="P10" i="9" a="1"/>
  <c r="P10" i="9" s="1"/>
  <c r="P11" i="9" s="1" a="1"/>
  <c r="P11" i="9" s="1"/>
  <c r="L9" i="9" a="1"/>
  <c r="L9" i="9" s="1"/>
  <c r="Z12" i="23" l="1" a="1"/>
  <c r="Z12" i="23" s="1"/>
  <c r="AA12" i="23" s="1"/>
  <c r="AI9" i="24"/>
  <c r="AH9" i="24"/>
  <c r="AH8" i="24"/>
  <c r="AI8" i="24"/>
  <c r="AG14" i="23" a="1"/>
  <c r="AG14" i="23" s="1"/>
  <c r="P12" i="9" a="1"/>
  <c r="P12" i="9" s="1"/>
  <c r="L10" i="9" a="1"/>
  <c r="L10" i="9" s="1"/>
  <c r="AG10" i="24" a="1"/>
  <c r="AG10" i="24" s="1"/>
  <c r="Z13" i="23" l="1" a="1"/>
  <c r="Z13" i="23" s="1"/>
  <c r="AA13" i="23" s="1"/>
  <c r="AI10" i="24"/>
  <c r="AH10" i="24"/>
  <c r="AG15" i="23" a="1"/>
  <c r="AG15" i="23" s="1"/>
  <c r="AG16" i="23" s="1" a="1"/>
  <c r="AG16" i="23" s="1"/>
  <c r="AG17" i="23" s="1" a="1"/>
  <c r="AG17" i="23" s="1"/>
  <c r="AG18" i="23" s="1" a="1"/>
  <c r="AG18" i="23" s="1"/>
  <c r="AG19" i="23" s="1" a="1"/>
  <c r="AG19" i="23" s="1"/>
  <c r="AG20" i="23" s="1" a="1"/>
  <c r="AG20" i="23" s="1"/>
  <c r="AG21" i="23" s="1" a="1"/>
  <c r="AG21" i="23" s="1"/>
  <c r="AG22" i="23" s="1" a="1"/>
  <c r="AG22" i="23" s="1"/>
  <c r="AG23" i="23" s="1" a="1"/>
  <c r="AG23" i="23" s="1"/>
  <c r="AG24" i="23" s="1" a="1"/>
  <c r="AG24" i="23" s="1"/>
  <c r="AG25" i="23" s="1" a="1"/>
  <c r="AG25" i="23" s="1"/>
  <c r="AG26" i="23" s="1" a="1"/>
  <c r="AG26" i="23" s="1"/>
  <c r="AG27" i="23" s="1" a="1"/>
  <c r="AG27" i="23" s="1"/>
  <c r="AG28" i="23" s="1" a="1"/>
  <c r="AG28" i="23" s="1"/>
  <c r="AG29" i="23" s="1" a="1"/>
  <c r="AG29" i="23" s="1"/>
  <c r="AG30" i="23" s="1" a="1"/>
  <c r="AG30" i="23" s="1"/>
  <c r="AG31" i="23" s="1" a="1"/>
  <c r="AG31" i="23" s="1"/>
  <c r="AG32" i="23" s="1" a="1"/>
  <c r="AG32" i="23" s="1"/>
  <c r="AG33" i="23" s="1" a="1"/>
  <c r="AG33" i="23" s="1"/>
  <c r="AG34" i="23" s="1" a="1"/>
  <c r="AG34" i="23" s="1"/>
  <c r="AG35" i="23" s="1" a="1"/>
  <c r="AG35" i="23" s="1"/>
  <c r="AG36" i="23" s="1" a="1"/>
  <c r="AG36" i="23" s="1"/>
  <c r="AG37" i="23" s="1" a="1"/>
  <c r="AG37" i="23" s="1"/>
  <c r="AG38" i="23" s="1" a="1"/>
  <c r="AG38" i="23" s="1"/>
  <c r="AG39" i="23" s="1" a="1"/>
  <c r="AG39" i="23" s="1"/>
  <c r="AG40" i="23" s="1" a="1"/>
  <c r="AG40" i="23" s="1"/>
  <c r="AG41" i="23" s="1" a="1"/>
  <c r="AG41" i="23" s="1"/>
  <c r="AG42" i="23" s="1" a="1"/>
  <c r="AG42" i="23" s="1"/>
  <c r="AG43" i="23" s="1" a="1"/>
  <c r="AG43" i="23" s="1"/>
  <c r="AG44" i="23" s="1" a="1"/>
  <c r="AG44" i="23" s="1"/>
  <c r="AG45" i="23" s="1" a="1"/>
  <c r="AG45" i="23" s="1"/>
  <c r="AG46" i="23" s="1" a="1"/>
  <c r="AG46" i="23" s="1"/>
  <c r="AG47" i="23" s="1" a="1"/>
  <c r="AG47" i="23" s="1"/>
  <c r="AG48" i="23" s="1" a="1"/>
  <c r="AG48" i="23" s="1"/>
  <c r="AG49" i="23" s="1" a="1"/>
  <c r="AG49" i="23" s="1"/>
  <c r="AG50" i="23" s="1" a="1"/>
  <c r="AG50" i="23" s="1"/>
  <c r="AG51" i="23" s="1" a="1"/>
  <c r="AG51" i="23" s="1"/>
  <c r="AG52" i="23" s="1" a="1"/>
  <c r="AG52" i="23" s="1"/>
  <c r="P13" i="9" a="1"/>
  <c r="P13" i="9" s="1"/>
  <c r="P14" i="9" s="1" a="1"/>
  <c r="P14" i="9" s="1"/>
  <c r="P15" i="9" s="1" a="1"/>
  <c r="P15" i="9" s="1"/>
  <c r="P16" i="9" s="1" a="1"/>
  <c r="P16" i="9" s="1"/>
  <c r="P17" i="9" s="1" a="1"/>
  <c r="P17" i="9" s="1"/>
  <c r="P18" i="9" s="1" a="1"/>
  <c r="P18" i="9" s="1"/>
  <c r="L11" i="9" a="1"/>
  <c r="L11" i="9" s="1"/>
  <c r="L12" i="9" s="1" a="1"/>
  <c r="L12" i="9" s="1"/>
  <c r="AG11" i="24" a="1"/>
  <c r="AG11" i="24" s="1"/>
  <c r="Z14" i="23" l="1" a="1"/>
  <c r="Z14" i="23" s="1"/>
  <c r="Z15" i="23" s="1" a="1"/>
  <c r="Z15" i="23" s="1"/>
  <c r="AH11" i="24"/>
  <c r="AI11" i="24"/>
  <c r="P19" i="9" a="1"/>
  <c r="P19" i="9" s="1"/>
  <c r="L13" i="9" a="1"/>
  <c r="L13" i="9" s="1"/>
  <c r="L14" i="9" s="1" a="1"/>
  <c r="L14" i="9" s="1"/>
  <c r="L15" i="9" s="1" a="1"/>
  <c r="L15" i="9" s="1"/>
  <c r="L16" i="9" s="1" a="1"/>
  <c r="L16" i="9" s="1"/>
  <c r="L17" i="9" s="1" a="1"/>
  <c r="L17" i="9" s="1"/>
  <c r="L18" i="9" s="1" a="1"/>
  <c r="L18" i="9" s="1"/>
  <c r="L19" i="9" s="1" a="1"/>
  <c r="L19" i="9" s="1"/>
  <c r="L20" i="9" s="1" a="1"/>
  <c r="L20" i="9" s="1"/>
  <c r="L21" i="9" s="1" a="1"/>
  <c r="L21" i="9" s="1"/>
  <c r="L22" i="9" s="1" a="1"/>
  <c r="L22" i="9" s="1"/>
  <c r="L23" i="9" s="1" a="1"/>
  <c r="L23" i="9" s="1"/>
  <c r="L24" i="9" s="1" a="1"/>
  <c r="L24" i="9" s="1"/>
  <c r="L25" i="9" s="1" a="1"/>
  <c r="L25" i="9" s="1"/>
  <c r="L26" i="9" s="1" a="1"/>
  <c r="L26" i="9" s="1"/>
  <c r="AG12" i="24" a="1"/>
  <c r="AG12" i="24" s="1"/>
  <c r="AA14" i="23" l="1"/>
  <c r="Z16" i="23" a="1"/>
  <c r="Z16" i="23" s="1"/>
  <c r="AA15" i="23"/>
  <c r="AH12" i="24"/>
  <c r="AI12" i="24"/>
  <c r="P20" i="9" a="1"/>
  <c r="P20" i="9" s="1"/>
  <c r="AG13" i="24" a="1"/>
  <c r="AG13" i="24" s="1"/>
  <c r="Z17" i="23" l="1" a="1"/>
  <c r="Z17" i="23" s="1"/>
  <c r="AA16" i="23"/>
  <c r="AI13" i="24"/>
  <c r="AH13" i="24"/>
  <c r="P21" i="9" a="1"/>
  <c r="P21" i="9" s="1"/>
  <c r="P22" i="9" s="1" a="1"/>
  <c r="P22" i="9" s="1"/>
  <c r="P23" i="9" s="1" a="1"/>
  <c r="P23" i="9" s="1"/>
  <c r="P24" i="9" s="1" a="1"/>
  <c r="P24" i="9" s="1"/>
  <c r="P25" i="9" s="1" a="1"/>
  <c r="P25" i="9" s="1"/>
  <c r="P26" i="9" s="1" a="1"/>
  <c r="P26" i="9" s="1"/>
  <c r="AG14" i="24" a="1"/>
  <c r="AG14" i="24" s="1"/>
  <c r="Z18" i="23" l="1" a="1"/>
  <c r="Z18" i="23" s="1"/>
  <c r="AA17" i="23"/>
  <c r="AG15" i="24" a="1"/>
  <c r="AG15" i="24" s="1"/>
  <c r="AI14" i="24"/>
  <c r="AH14" i="24"/>
  <c r="AH15" i="24" l="1"/>
  <c r="AI15" i="24"/>
  <c r="AG16" i="24" a="1"/>
  <c r="AG16" i="24" s="1"/>
  <c r="Z19" i="23" a="1"/>
  <c r="Z19" i="23" s="1"/>
  <c r="AA18" i="23"/>
  <c r="Z20" i="23" l="1" a="1"/>
  <c r="Z20" i="23" s="1"/>
  <c r="AA19" i="23"/>
  <c r="AH16" i="24"/>
  <c r="AI16" i="24"/>
  <c r="AG17" i="24" a="1"/>
  <c r="AG17" i="24" s="1"/>
  <c r="AG18" i="24" s="1" a="1"/>
  <c r="AG18" i="24" s="1"/>
  <c r="AI18" i="24" l="1"/>
  <c r="AH18" i="24"/>
  <c r="Z21" i="23" a="1"/>
  <c r="Z21" i="23" s="1"/>
  <c r="AA20" i="23"/>
  <c r="AI17" i="24"/>
  <c r="AH17" i="24"/>
  <c r="AG19" i="24" a="1"/>
  <c r="AG19" i="24" s="1"/>
  <c r="AH19" i="24" l="1"/>
  <c r="AI19" i="24"/>
  <c r="Z22" i="23" a="1"/>
  <c r="Z22" i="23" s="1"/>
  <c r="AA21" i="23"/>
  <c r="AG20" i="24" a="1"/>
  <c r="AG20" i="24" s="1"/>
  <c r="AH20" i="24" l="1"/>
  <c r="AI20" i="24"/>
  <c r="Z23" i="23" a="1"/>
  <c r="Z23" i="23" s="1"/>
  <c r="AA22" i="23"/>
  <c r="AG21" i="24" a="1"/>
  <c r="AG21" i="24" s="1"/>
  <c r="AI21" i="24" l="1"/>
  <c r="AH21" i="24"/>
  <c r="Z24" i="23" a="1"/>
  <c r="Z24" i="23" s="1"/>
  <c r="AA23" i="23"/>
  <c r="AG22" i="24" a="1"/>
  <c r="AG22" i="24" s="1"/>
  <c r="AI22" i="24" l="1"/>
  <c r="AH22" i="24"/>
  <c r="Z25" i="23" a="1"/>
  <c r="Z25" i="23" s="1"/>
  <c r="AA24" i="23"/>
  <c r="AG23" i="24" a="1"/>
  <c r="AG23" i="24" s="1"/>
  <c r="AH23" i="24" l="1"/>
  <c r="AI23" i="24"/>
  <c r="Z26" i="23" a="1"/>
  <c r="Z26" i="23" s="1"/>
  <c r="AA25" i="23"/>
  <c r="AG24" i="24" a="1"/>
  <c r="AG24" i="24" s="1"/>
  <c r="Z27" i="23" l="1" a="1"/>
  <c r="Z27" i="23" s="1"/>
  <c r="AA26" i="23"/>
  <c r="AH24" i="24"/>
  <c r="AI24" i="24"/>
  <c r="AG25" i="24" a="1"/>
  <c r="AG25" i="24" s="1"/>
  <c r="AI25" i="24" l="1"/>
  <c r="AH25" i="24"/>
  <c r="Z28" i="23" a="1"/>
  <c r="Z28" i="23" s="1"/>
  <c r="AA27" i="23"/>
  <c r="AG26" i="24" a="1"/>
  <c r="AG26" i="24" s="1"/>
  <c r="AI26" i="24" l="1"/>
  <c r="AH26" i="24"/>
  <c r="Z29" i="23" a="1"/>
  <c r="Z29" i="23" s="1"/>
  <c r="AA28" i="23"/>
  <c r="AG27" i="24" a="1"/>
  <c r="AG27" i="24" s="1"/>
  <c r="AH27" i="24" l="1"/>
  <c r="AI27" i="24"/>
  <c r="Z30" i="23" a="1"/>
  <c r="Z30" i="23" s="1"/>
  <c r="AA29" i="23"/>
  <c r="AG28" i="24" a="1"/>
  <c r="AG28" i="24" s="1"/>
  <c r="AH28" i="24" l="1"/>
  <c r="AI28" i="24"/>
  <c r="Z31" i="23" a="1"/>
  <c r="Z31" i="23" s="1"/>
  <c r="AA30" i="23"/>
  <c r="AG29" i="24" a="1"/>
  <c r="AG29" i="24" s="1"/>
  <c r="AI29" i="24" l="1"/>
  <c r="AH29" i="24"/>
  <c r="Z32" i="23" a="1"/>
  <c r="Z32" i="23" s="1"/>
  <c r="AA31" i="23"/>
  <c r="AG30" i="24" a="1"/>
  <c r="AG30" i="24" s="1"/>
  <c r="AI30" i="24" l="1"/>
  <c r="AH30" i="24"/>
  <c r="Z33" i="23" a="1"/>
  <c r="Z33" i="23" s="1"/>
  <c r="AA32" i="23"/>
  <c r="AG31" i="24" a="1"/>
  <c r="AG31" i="24" s="1"/>
  <c r="AH31" i="24" l="1"/>
  <c r="AI31" i="24"/>
  <c r="Z34" i="23" a="1"/>
  <c r="Z34" i="23" s="1"/>
  <c r="AA33" i="23"/>
  <c r="AG32" i="24" a="1"/>
  <c r="AG32" i="24" s="1"/>
  <c r="Z35" i="23" l="1" a="1"/>
  <c r="Z35" i="23" s="1"/>
  <c r="AA34" i="23"/>
  <c r="AH32" i="24"/>
  <c r="AI32" i="24"/>
  <c r="AG33" i="24" a="1"/>
  <c r="AG33" i="24" s="1"/>
  <c r="Z36" i="23" l="1" a="1"/>
  <c r="Z36" i="23" s="1"/>
  <c r="AA35" i="23"/>
  <c r="AI33" i="24"/>
  <c r="AH33" i="24"/>
  <c r="AG34" i="24" a="1"/>
  <c r="AG34" i="24" s="1"/>
  <c r="AI34" i="24" l="1"/>
  <c r="AH34" i="24"/>
  <c r="AG35" i="24" a="1"/>
  <c r="AG35" i="24" s="1"/>
  <c r="AH35" i="24" l="1"/>
  <c r="AI35" i="24"/>
  <c r="AG36" i="24" a="1"/>
  <c r="AG36" i="24" s="1"/>
  <c r="AH36" i="24" l="1"/>
  <c r="AI36" i="24"/>
  <c r="AG37" i="24" a="1"/>
  <c r="AG37" i="24" s="1"/>
  <c r="AI37" i="24" l="1"/>
  <c r="AH37" i="24"/>
  <c r="AG38" i="24" a="1"/>
  <c r="AG38" i="24" s="1"/>
  <c r="AI38" i="24" l="1"/>
  <c r="AH38" i="24"/>
  <c r="AG39" i="24" a="1"/>
  <c r="AG39" i="24" s="1"/>
  <c r="AH39" i="24" l="1"/>
  <c r="AI39" i="24"/>
  <c r="AG40" i="24" a="1"/>
  <c r="AG40" i="24" s="1"/>
  <c r="AH40" i="24" l="1"/>
  <c r="AI40" i="24"/>
  <c r="AG41" i="24" a="1"/>
  <c r="AG41" i="24" s="1"/>
  <c r="AI41" i="24" l="1"/>
  <c r="AH41" i="24"/>
  <c r="AG42" i="24" a="1"/>
  <c r="AG42" i="24" s="1"/>
  <c r="AI42" i="24" l="1"/>
  <c r="AH42" i="24"/>
  <c r="AG43" i="24" a="1"/>
  <c r="AG43" i="24" s="1"/>
  <c r="AH43" i="24" l="1"/>
  <c r="AI43" i="24"/>
  <c r="AG44" i="24" a="1"/>
  <c r="AG44" i="24" s="1"/>
  <c r="AH44" i="24" l="1"/>
  <c r="AI44" i="24"/>
  <c r="AG45" i="24" a="1"/>
  <c r="AG45" i="24" s="1"/>
  <c r="AI45" i="24" l="1"/>
  <c r="AH45" i="24"/>
  <c r="AG46" i="24" a="1"/>
  <c r="AG46" i="24" s="1"/>
  <c r="AI46" i="24" l="1"/>
  <c r="AH46" i="24"/>
  <c r="AG47" i="24" a="1"/>
  <c r="AG47" i="24" s="1"/>
  <c r="AH47" i="24" l="1"/>
  <c r="AI47" i="24"/>
  <c r="AG48" i="24" a="1"/>
  <c r="AG48" i="24" s="1"/>
  <c r="AH48" i="24" l="1"/>
  <c r="AI48" i="24"/>
  <c r="AG49" i="24" a="1"/>
  <c r="AG49" i="24" s="1"/>
  <c r="AI49" i="24" l="1"/>
  <c r="AH49" i="24"/>
  <c r="AG50" i="24" a="1"/>
  <c r="AG50" i="24" s="1"/>
  <c r="AI50" i="24" l="1"/>
  <c r="AH50" i="24"/>
  <c r="A6" i="17" l="1"/>
  <c r="A7" i="17"/>
  <c r="A8" i="17"/>
  <c r="A9" i="17"/>
  <c r="A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5" i="17"/>
  <c r="T4" i="10" l="1" a="1"/>
  <c r="T4" i="10" s="1"/>
  <c r="AC4" i="10" a="1"/>
  <c r="AC4" i="10" s="1"/>
  <c r="AD4" i="10" a="1"/>
  <c r="AD4" i="10" s="1"/>
  <c r="AE4" i="10" a="1"/>
  <c r="AE4" i="10" s="1"/>
  <c r="AF4" i="10" a="1"/>
  <c r="AF4" i="10" s="1"/>
  <c r="AG4" i="10" a="1"/>
  <c r="AG4" i="10" s="1"/>
  <c r="AH4" i="10" a="1"/>
  <c r="AH4" i="10" s="1"/>
  <c r="AI4" i="10" a="1"/>
  <c r="AI4" i="10" s="1"/>
  <c r="AJ4" i="10" a="1"/>
  <c r="AJ4" i="10" s="1"/>
  <c r="AK4" i="10" a="1"/>
  <c r="AK4" i="10" s="1"/>
  <c r="T4" i="5" a="1"/>
  <c r="T4" i="5" s="1"/>
  <c r="AC4" i="5" a="1"/>
  <c r="AC4" i="5" s="1"/>
  <c r="AD4" i="5" a="1"/>
  <c r="AD4" i="5" s="1"/>
  <c r="AE4" i="5" a="1"/>
  <c r="AE4" i="5" s="1"/>
  <c r="AF4" i="5" a="1"/>
  <c r="AF4" i="5" s="1"/>
  <c r="AG4" i="5" a="1"/>
  <c r="AG4" i="5" s="1"/>
  <c r="AH4" i="5" a="1"/>
  <c r="AH4" i="5" s="1"/>
  <c r="AI4" i="5" a="1"/>
  <c r="AI4" i="5" s="1"/>
  <c r="AJ4" i="5" a="1"/>
  <c r="AJ4" i="5" s="1"/>
  <c r="AK4" i="5" a="1"/>
  <c r="AK4" i="5" s="1"/>
  <c r="AB4" i="5" l="1" a="1"/>
  <c r="AB4" i="5" s="1"/>
  <c r="X4" i="5" a="1"/>
  <c r="X4" i="5" s="1"/>
  <c r="AA4" i="5" a="1"/>
  <c r="AA4" i="5" s="1"/>
  <c r="W4" i="5" a="1"/>
  <c r="W4" i="5" s="1"/>
  <c r="Z4" i="10" a="1"/>
  <c r="Z4" i="10" s="1"/>
  <c r="V4" i="10" a="1"/>
  <c r="V4" i="10" s="1"/>
  <c r="AA4" i="10" a="1"/>
  <c r="AA4" i="10" s="1"/>
  <c r="Z4" i="5" a="1"/>
  <c r="Z4" i="5" s="1"/>
  <c r="V4" i="5" a="1"/>
  <c r="V4" i="5" s="1"/>
  <c r="Y4" i="10" a="1"/>
  <c r="Y4" i="10" s="1"/>
  <c r="U4" i="10" a="1"/>
  <c r="U4" i="10" s="1"/>
  <c r="W4" i="10" a="1"/>
  <c r="W4" i="10" s="1"/>
  <c r="Y4" i="5" a="1"/>
  <c r="Y4" i="5" s="1"/>
  <c r="U4" i="5" a="1"/>
  <c r="U4" i="5" s="1"/>
  <c r="AB4" i="10" a="1"/>
  <c r="AB4" i="10" s="1"/>
  <c r="X4" i="10" a="1"/>
  <c r="X4" i="10" s="1"/>
  <c r="Q4" i="10" a="1"/>
  <c r="Q4" i="10" s="1"/>
  <c r="S4" i="5" a="1"/>
  <c r="S4" i="5" s="1"/>
  <c r="R4" i="5" a="1"/>
  <c r="R4" i="5" s="1"/>
  <c r="S4" i="10" a="1"/>
  <c r="S4" i="10" s="1"/>
  <c r="Q4" i="5" a="1"/>
  <c r="Q4" i="5" s="1"/>
  <c r="R4" i="10" a="1"/>
  <c r="R4" i="10" s="1"/>
  <c r="B4" i="5" l="1" a="1"/>
  <c r="B4" i="5" s="1"/>
  <c r="B4" i="10" a="1"/>
  <c r="B4" i="10" s="1"/>
  <c r="F4" i="10" a="1"/>
  <c r="F4" i="10" s="1"/>
  <c r="F4" i="5" a="1"/>
  <c r="F4" i="5" s="1"/>
  <c r="E4" i="10" a="1"/>
  <c r="E4" i="10" s="1"/>
  <c r="E4" i="5" a="1"/>
  <c r="E4" i="5" s="1"/>
  <c r="D4" i="10" a="1"/>
  <c r="D4" i="10" s="1"/>
  <c r="D4" i="5" a="1"/>
  <c r="D4" i="5" s="1"/>
  <c r="G4" i="10" a="1"/>
  <c r="G4" i="10" s="1"/>
  <c r="G4" i="5" a="1"/>
  <c r="G4" i="5" s="1"/>
  <c r="C4" i="10" a="1"/>
  <c r="C4" i="10" s="1"/>
  <c r="C4" i="5" a="1"/>
  <c r="C4" i="5" s="1"/>
  <c r="K4" i="10" a="1"/>
  <c r="K4" i="10" s="1"/>
  <c r="K4" i="5" a="1"/>
  <c r="K4" i="5" s="1"/>
  <c r="J4" i="10" a="1"/>
  <c r="J4" i="10" s="1"/>
  <c r="J4" i="5" a="1"/>
  <c r="J4" i="5" s="1"/>
  <c r="I4" i="10" a="1"/>
  <c r="I4" i="10" s="1"/>
  <c r="I4" i="5" a="1"/>
  <c r="I4" i="5" s="1"/>
  <c r="H4" i="10" a="1"/>
  <c r="H4" i="10" s="1"/>
  <c r="H4" i="5" a="1"/>
  <c r="H4" i="5" s="1"/>
  <c r="N4" i="10" a="1"/>
  <c r="N4" i="10" s="1"/>
  <c r="N4" i="5" a="1"/>
  <c r="N4" i="5" s="1"/>
  <c r="M4" i="5" a="1"/>
  <c r="M4" i="5" s="1"/>
  <c r="M4" i="10" a="1"/>
  <c r="M4" i="10" s="1"/>
  <c r="L4" i="10" a="1"/>
  <c r="L4" i="10" s="1"/>
  <c r="L4" i="5" a="1"/>
  <c r="L4" i="5" s="1"/>
  <c r="P4" i="10" a="1"/>
  <c r="P4" i="10" s="1"/>
  <c r="P4" i="5" a="1"/>
  <c r="P4" i="5" s="1"/>
  <c r="O4" i="10" a="1"/>
  <c r="O4" i="10" s="1"/>
  <c r="O4" i="5" a="1"/>
  <c r="O4" i="5" s="1"/>
</calcChain>
</file>

<file path=xl/comments1.xml><?xml version="1.0" encoding="utf-8"?>
<comments xmlns="http://schemas.openxmlformats.org/spreadsheetml/2006/main">
  <authors>
    <author>Tai Nguyen Thanh</author>
    <author>Linh Cao Nhat</author>
  </authors>
  <commentList>
    <comment ref="L3" authorId="0">
      <text>
        <r>
          <rPr>
            <b/>
            <sz val="9"/>
            <color indexed="81"/>
            <rFont val="Tahoma"/>
            <family val="2"/>
          </rPr>
          <t>Tai Nguyen Thanh:</t>
        </r>
        <r>
          <rPr>
            <sz val="9"/>
            <color indexed="81"/>
            <rFont val="Tahoma"/>
            <family val="2"/>
          </rPr>
          <t xml:space="preserve">
Clean chamber
Prepare material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Tai Nguyen Thanh:</t>
        </r>
        <r>
          <rPr>
            <sz val="9"/>
            <color indexed="81"/>
            <rFont val="Tahoma"/>
            <family val="2"/>
          </rPr>
          <t xml:space="preserve">
Load part and cross check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Tai Nguyen Thanh:</t>
        </r>
        <r>
          <rPr>
            <sz val="9"/>
            <color indexed="81"/>
            <rFont val="Tahoma"/>
            <family val="2"/>
          </rPr>
          <t xml:space="preserve">
From closing chamber door to before deposition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Tai Nguyen Thanh:</t>
        </r>
        <r>
          <rPr>
            <sz val="9"/>
            <color indexed="81"/>
            <rFont val="Tahoma"/>
            <family val="2"/>
          </rPr>
          <t xml:space="preserve">
after open chamber door, temperautre &lt;90deg</t>
        </r>
      </text>
    </comment>
    <comment ref="C17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VN#1 không có design này</t>
        </r>
      </text>
    </comment>
    <comment ref="C124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TS630-1075</t>
        </r>
      </text>
    </comment>
    <comment ref="C151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52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53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54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55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56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58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VN#4, 5</t>
        </r>
      </text>
    </comment>
    <comment ref="C160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61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62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63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66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  <comment ref="C167" authorId="1">
      <text>
        <r>
          <rPr>
            <b/>
            <sz val="9"/>
            <color indexed="81"/>
            <rFont val="Tahoma"/>
            <family val="2"/>
          </rPr>
          <t>Linh Cao Nhat:</t>
        </r>
        <r>
          <rPr>
            <sz val="9"/>
            <color indexed="81"/>
            <rFont val="Tahoma"/>
            <family val="2"/>
          </rPr>
          <t xml:space="preserve">
VN#4</t>
        </r>
      </text>
    </comment>
  </commentList>
</comments>
</file>

<file path=xl/sharedStrings.xml><?xml version="1.0" encoding="utf-8"?>
<sst xmlns="http://schemas.openxmlformats.org/spreadsheetml/2006/main" count="1760" uniqueCount="532">
  <si>
    <t>Part</t>
  </si>
  <si>
    <t>Worker</t>
  </si>
  <si>
    <t>30655</t>
  </si>
  <si>
    <t>30668</t>
  </si>
  <si>
    <t>27472</t>
  </si>
  <si>
    <t>30188</t>
  </si>
  <si>
    <t>30392</t>
  </si>
  <si>
    <t>30842</t>
  </si>
  <si>
    <t>30220</t>
  </si>
  <si>
    <t>30250</t>
  </si>
  <si>
    <t>30374</t>
  </si>
  <si>
    <t>30798</t>
  </si>
  <si>
    <t>30997</t>
  </si>
  <si>
    <t>30599</t>
  </si>
  <si>
    <t>30113</t>
  </si>
  <si>
    <t>30666</t>
  </si>
  <si>
    <t>30683</t>
  </si>
  <si>
    <t>30326</t>
  </si>
  <si>
    <t>31154</t>
  </si>
  <si>
    <t>30382</t>
  </si>
  <si>
    <t>30830</t>
  </si>
  <si>
    <t>31142</t>
  </si>
  <si>
    <t>31193</t>
  </si>
  <si>
    <t>30241</t>
  </si>
  <si>
    <t>30307</t>
  </si>
  <si>
    <t>30387</t>
  </si>
  <si>
    <t>30745</t>
  </si>
  <si>
    <t>30108</t>
  </si>
  <si>
    <t>30639</t>
  </si>
  <si>
    <t>30640</t>
  </si>
  <si>
    <t>30641</t>
  </si>
  <si>
    <t>30409</t>
  </si>
  <si>
    <t>30654</t>
  </si>
  <si>
    <t>30336</t>
  </si>
  <si>
    <t>30695</t>
  </si>
  <si>
    <t>2. Worker Group and Skill Level</t>
  </si>
  <si>
    <t>3. Machine Qty and Lot Size</t>
  </si>
  <si>
    <t>3. Inventory and WIP</t>
  </si>
  <si>
    <t>4. Demand</t>
  </si>
  <si>
    <t>Unit holding cost</t>
  </si>
  <si>
    <t>Unit backorder cost</t>
  </si>
  <si>
    <t>Unit chaning cost</t>
  </si>
  <si>
    <t>Criteria</t>
  </si>
  <si>
    <t>Amount</t>
  </si>
  <si>
    <t>1. Run time</t>
  </si>
  <si>
    <t>Machine Run</t>
  </si>
  <si>
    <t>Eagle - Q9520</t>
  </si>
  <si>
    <t>Fujinon - F301FC</t>
  </si>
  <si>
    <t>Micro-lite - FL3000</t>
  </si>
  <si>
    <t>Quantity</t>
  </si>
  <si>
    <t>Coating</t>
  </si>
  <si>
    <t>Max capacity</t>
  </si>
  <si>
    <t>Machine Name</t>
  </si>
  <si>
    <t>Lot Size by Machine</t>
  </si>
  <si>
    <t>Minimum</t>
  </si>
  <si>
    <t>Maximum</t>
  </si>
  <si>
    <t>Lot Size by Worker</t>
  </si>
  <si>
    <t>Back Order</t>
  </si>
  <si>
    <t>Finished Goods</t>
  </si>
  <si>
    <t>2. Finishing time loss</t>
  </si>
  <si>
    <t>2. Installing time loss (hrs)</t>
  </si>
  <si>
    <t>Diameter</t>
  </si>
  <si>
    <t>VN-SAP code</t>
  </si>
  <si>
    <t>FZ Part Number</t>
  </si>
  <si>
    <t>Raw material</t>
  </si>
  <si>
    <t>C/ U</t>
  </si>
  <si>
    <t>Material</t>
  </si>
  <si>
    <r>
      <t xml:space="preserve">S1 Radius
</t>
    </r>
    <r>
      <rPr>
        <sz val="9"/>
        <rFont val="Times New Roman"/>
        <family val="1"/>
      </rPr>
      <t>(mm)</t>
    </r>
  </si>
  <si>
    <r>
      <t xml:space="preserve">Diameter
</t>
    </r>
    <r>
      <rPr>
        <sz val="9"/>
        <rFont val="Times New Roman"/>
        <family val="1"/>
      </rPr>
      <t>(mm)</t>
    </r>
  </si>
  <si>
    <t>Code</t>
  </si>
  <si>
    <t>Dao dong</t>
  </si>
  <si>
    <t>Runningtime
(sec)</t>
  </si>
  <si>
    <t>CLN11004</t>
  </si>
  <si>
    <t>C</t>
  </si>
  <si>
    <t>N-BK7</t>
  </si>
  <si>
    <t>1.5/0.9</t>
  </si>
  <si>
    <t>N-BK7/1.5/19</t>
  </si>
  <si>
    <t>CLN-C01-239</t>
  </si>
  <si>
    <t>U</t>
  </si>
  <si>
    <t>SF11</t>
  </si>
  <si>
    <t>1.0/1.2</t>
  </si>
  <si>
    <t>SF11/1.0/10.05</t>
  </si>
  <si>
    <t>CLN14060B</t>
  </si>
  <si>
    <t>N-SF11</t>
  </si>
  <si>
    <t>1.0/1.8</t>
  </si>
  <si>
    <t>N-SF11/1/6</t>
  </si>
  <si>
    <t>SA-KCL-0441-12</t>
  </si>
  <si>
    <t>CLN13053</t>
  </si>
  <si>
    <t>1.0/1.75</t>
  </si>
  <si>
    <t>N-SF11/1/6.2</t>
  </si>
  <si>
    <t>CLN0093D</t>
  </si>
  <si>
    <t>1.0/1.475</t>
  </si>
  <si>
    <t>N-SF11/1/6.8</t>
  </si>
  <si>
    <t>CLN15034</t>
  </si>
  <si>
    <t>1.0/1.45</t>
  </si>
  <si>
    <t>N-SF11/1/7</t>
  </si>
  <si>
    <t>CLN13018A</t>
  </si>
  <si>
    <t>1.0/1.419</t>
  </si>
  <si>
    <t>N-SF11/1/7.5</t>
  </si>
  <si>
    <t>CLN13064</t>
  </si>
  <si>
    <t>CLN13008</t>
  </si>
  <si>
    <t>CLN13074</t>
  </si>
  <si>
    <t>CLN13009</t>
  </si>
  <si>
    <t>CLN13023</t>
  </si>
  <si>
    <t>1.0/1.42</t>
  </si>
  <si>
    <t>CLN17054A</t>
  </si>
  <si>
    <t>SA-KCL-0415-02</t>
  </si>
  <si>
    <t>1.0/1.4</t>
  </si>
  <si>
    <t>N-SF11/1/8.5</t>
  </si>
  <si>
    <t>RT-2415-02</t>
  </si>
  <si>
    <t>CLN0003D</t>
  </si>
  <si>
    <t>1.8/2.3</t>
  </si>
  <si>
    <t>SF11/1.8/10.5</t>
  </si>
  <si>
    <t>SA-KCL-0533B</t>
  </si>
  <si>
    <t>SA-KCL-0344-11-B</t>
  </si>
  <si>
    <t>CLN13022-JP</t>
  </si>
  <si>
    <t>N-SF11/1/10.5</t>
  </si>
  <si>
    <t>CLN15010</t>
  </si>
  <si>
    <t>CLN15012</t>
  </si>
  <si>
    <t>CLN10002B</t>
  </si>
  <si>
    <t>SA-KCL-0413-02</t>
  </si>
  <si>
    <t>SA-KCL-0459</t>
  </si>
  <si>
    <t>CLN13022</t>
  </si>
  <si>
    <t>CLN0037</t>
  </si>
  <si>
    <t>SA-KCL-0413-12</t>
  </si>
  <si>
    <t>CLN15036</t>
  </si>
  <si>
    <t>CLN17026A</t>
  </si>
  <si>
    <t>1.2/1.0</t>
  </si>
  <si>
    <t>CLN15020B</t>
  </si>
  <si>
    <t>30390151-BL</t>
  </si>
  <si>
    <t>1.8/3.5</t>
  </si>
  <si>
    <t>N-SF11/1.8/5.5</t>
  </si>
  <si>
    <t>CLN11037A</t>
  </si>
  <si>
    <t>1.8/2.9</t>
  </si>
  <si>
    <t>N-SF11/1.8/9.5</t>
  </si>
  <si>
    <t>CLN15003A</t>
  </si>
  <si>
    <t>1.8/2.5</t>
  </si>
  <si>
    <t>N-SF11/1.8/10</t>
  </si>
  <si>
    <t>CLN15041</t>
  </si>
  <si>
    <t>N-SF11/1.8/10.5</t>
  </si>
  <si>
    <t>CLN16020A</t>
  </si>
  <si>
    <t>1.8/2.12</t>
  </si>
  <si>
    <t>N-SF11/1.8/11</t>
  </si>
  <si>
    <t>CLN13028</t>
  </si>
  <si>
    <t>1.8/1.9</t>
  </si>
  <si>
    <t>N-SF11/1.8/12</t>
  </si>
  <si>
    <t>SA-KCL-0479-03</t>
  </si>
  <si>
    <t>1.8/2.05</t>
  </si>
  <si>
    <t>SA-KCL-0537-12 Rev1</t>
  </si>
  <si>
    <t>1.8/1.8</t>
  </si>
  <si>
    <t>N-SF11/1.8/14.5</t>
  </si>
  <si>
    <t>CLN15038</t>
  </si>
  <si>
    <t>CLN15042</t>
  </si>
  <si>
    <t>CLN-C01-202</t>
  </si>
  <si>
    <t>SF11/1.8/14.5</t>
  </si>
  <si>
    <t>CLN15037</t>
  </si>
  <si>
    <t>CLN-000-254E</t>
  </si>
  <si>
    <t>CLN11046</t>
  </si>
  <si>
    <t>SA-KCL-0420-12</t>
  </si>
  <si>
    <t>CLN12018</t>
  </si>
  <si>
    <t>CLN11044</t>
  </si>
  <si>
    <t>CLN11045</t>
  </si>
  <si>
    <t>SA-KCL-0475-12-05</t>
  </si>
  <si>
    <t>CLN14061A</t>
  </si>
  <si>
    <t>CLN11040A</t>
  </si>
  <si>
    <t>CLN16037A</t>
  </si>
  <si>
    <t>CLN16033A</t>
  </si>
  <si>
    <t>CLN13001B</t>
  </si>
  <si>
    <t>1.8/1.75</t>
  </si>
  <si>
    <t>N-SF11/1.8/15.5</t>
  </si>
  <si>
    <t>SA-KCL-0475-12-04</t>
  </si>
  <si>
    <t>1.8/1.665</t>
  </si>
  <si>
    <t>N-SF11/1.8/15.8</t>
  </si>
  <si>
    <t>SA-KCL-0476-12-04</t>
  </si>
  <si>
    <t>CLN10051</t>
  </si>
  <si>
    <t>SA-KCL-0519-12</t>
  </si>
  <si>
    <t>1.8/1.574</t>
  </si>
  <si>
    <t>N-SF11/1.8/16</t>
  </si>
  <si>
    <t>CLN13054A</t>
  </si>
  <si>
    <t>SA-KCL-0321-03</t>
  </si>
  <si>
    <t>SA-KCL-0518-12</t>
  </si>
  <si>
    <t>SA-KCL-0482-12</t>
  </si>
  <si>
    <t>1.8/1.5</t>
  </si>
  <si>
    <t>N-SF11/1.8/16.5</t>
  </si>
  <si>
    <t>SA-KCL-0483-12</t>
  </si>
  <si>
    <t>SA-KCL-0476-12-02</t>
  </si>
  <si>
    <t>1.8/1.436</t>
  </si>
  <si>
    <t>N-SF11/1.8/17</t>
  </si>
  <si>
    <t>SA-KCL-0475-12-02</t>
  </si>
  <si>
    <t>CLN13026</t>
  </si>
  <si>
    <t>1.8/1.45</t>
  </si>
  <si>
    <t>CLN13024</t>
  </si>
  <si>
    <t>CLN09055B</t>
  </si>
  <si>
    <t>CLN14023</t>
  </si>
  <si>
    <t>CLN0005</t>
  </si>
  <si>
    <t>1.8/1.475</t>
  </si>
  <si>
    <t>CLN12002</t>
  </si>
  <si>
    <t>CLN11022B</t>
  </si>
  <si>
    <t>CLN13048B</t>
  </si>
  <si>
    <t>CLN15019</t>
  </si>
  <si>
    <t>1.8/1.419</t>
  </si>
  <si>
    <t>N-SF11/1.8/17.5</t>
  </si>
  <si>
    <t>CLN-000-225D</t>
  </si>
  <si>
    <t>SF11/1.8/17</t>
  </si>
  <si>
    <t>CLN14045A</t>
  </si>
  <si>
    <t>SA-KCL-0428-12-A</t>
  </si>
  <si>
    <t>CLN11003</t>
  </si>
  <si>
    <t>30321494-BL</t>
  </si>
  <si>
    <t>1.1/0.7</t>
  </si>
  <si>
    <t>N-BK7/1.1/19</t>
  </si>
  <si>
    <t>CLN12080</t>
  </si>
  <si>
    <t>SA-KCL-0348</t>
  </si>
  <si>
    <t>CLN13010</t>
  </si>
  <si>
    <t>CNL0069D</t>
  </si>
  <si>
    <t>SF11/1.8/17.5</t>
  </si>
  <si>
    <t>CLN12005</t>
  </si>
  <si>
    <t>CLN13047</t>
  </si>
  <si>
    <t>CLN14022</t>
  </si>
  <si>
    <t>1.8/1.42</t>
  </si>
  <si>
    <t>CLN15049B</t>
  </si>
  <si>
    <t>CLN0114</t>
  </si>
  <si>
    <t>1.8/1.2</t>
  </si>
  <si>
    <t>SF11/1.8/23.5</t>
  </si>
  <si>
    <t>CLN13069A</t>
  </si>
  <si>
    <t>CLN17042A</t>
  </si>
  <si>
    <t>SA-KCL-0422-12</t>
  </si>
  <si>
    <t>1.8/1.385</t>
  </si>
  <si>
    <t>N-SF11/1.8/18</t>
  </si>
  <si>
    <t>SA-KCL-0423-12</t>
  </si>
  <si>
    <t>CLN15040A</t>
  </si>
  <si>
    <t>1.8/1.4</t>
  </si>
  <si>
    <t>N-SF11/1.8/19</t>
  </si>
  <si>
    <t>CLN11013A</t>
  </si>
  <si>
    <t>30325960-BL</t>
  </si>
  <si>
    <t>1.8/1.27</t>
  </si>
  <si>
    <t>N-SF11/1.8/23</t>
  </si>
  <si>
    <t>CLN14046B</t>
  </si>
  <si>
    <t>N-SF11/1.8/23.5</t>
  </si>
  <si>
    <t>SA-KCL-0416-02A</t>
  </si>
  <si>
    <t>CLN0094D</t>
  </si>
  <si>
    <t>SA-KCL-0484</t>
  </si>
  <si>
    <t>SA-KCL-0416-12</t>
  </si>
  <si>
    <t>CLN17007A</t>
  </si>
  <si>
    <t>CLN17043A</t>
  </si>
  <si>
    <t>30415175-BL</t>
  </si>
  <si>
    <t>1.8/1.451</t>
  </si>
  <si>
    <t>N-SF11/1.8/17A</t>
  </si>
  <si>
    <t>POS1 Group</t>
  </si>
  <si>
    <t>POS1 Spindle</t>
  </si>
  <si>
    <t>POS2 Group</t>
  </si>
  <si>
    <t>Coating Group</t>
  </si>
  <si>
    <t>Lotsize POS1</t>
  </si>
  <si>
    <t>Eagle - HO16 - R</t>
  </si>
  <si>
    <t>Eagle - HO16 - F</t>
  </si>
  <si>
    <t>Eagle - HO15 - R</t>
  </si>
  <si>
    <t>Eagle - HO15 - F</t>
  </si>
  <si>
    <t>Cleaning</t>
  </si>
  <si>
    <t>x</t>
  </si>
  <si>
    <t>Group</t>
  </si>
  <si>
    <t>UC</t>
  </si>
  <si>
    <t>Worker run</t>
  </si>
  <si>
    <t>Operation</t>
  </si>
  <si>
    <t>Griding</t>
  </si>
  <si>
    <t>PolishingS1</t>
  </si>
  <si>
    <t>QAS1</t>
  </si>
  <si>
    <t>QAS2</t>
  </si>
  <si>
    <t>TS1250-1350</t>
  </si>
  <si>
    <t>TS1260-1620</t>
  </si>
  <si>
    <t>TS1450-1700</t>
  </si>
  <si>
    <t>TS940-1020&amp;1510-1590</t>
  </si>
  <si>
    <t>TS635/1064</t>
  </si>
  <si>
    <t>TS960-1000&amp;1024-1104</t>
  </si>
  <si>
    <t>TS1500-1600</t>
  </si>
  <si>
    <t>TS850/1310</t>
  </si>
  <si>
    <t>TS800-900</t>
  </si>
  <si>
    <t>1. Part Criteria</t>
  </si>
  <si>
    <t>C2</t>
  </si>
  <si>
    <t>C3</t>
  </si>
  <si>
    <t>2. Polishing S1 Group Criteria</t>
  </si>
  <si>
    <t>2. Coating Group Criteria</t>
  </si>
  <si>
    <t>Design Name</t>
  </si>
  <si>
    <t>AM0355</t>
  </si>
  <si>
    <t>AM0755</t>
  </si>
  <si>
    <t>AM0808</t>
  </si>
  <si>
    <t>AM1064</t>
  </si>
  <si>
    <t>AM1550</t>
  </si>
  <si>
    <t>AM1075</t>
  </si>
  <si>
    <t>HS0532</t>
  </si>
  <si>
    <t>HS532/1064</t>
  </si>
  <si>
    <t>HS0590</t>
  </si>
  <si>
    <t>HS633/1064</t>
  </si>
  <si>
    <t>HS750-760</t>
  </si>
  <si>
    <t>HS755</t>
  </si>
  <si>
    <t>HS900-1080</t>
  </si>
  <si>
    <t>HS1064</t>
  </si>
  <si>
    <t>HS1064/2100</t>
  </si>
  <si>
    <t>HSM1064</t>
  </si>
  <si>
    <t>HS0694-WP</t>
  </si>
  <si>
    <t>HS1450</t>
  </si>
  <si>
    <t>AM1080</t>
  </si>
  <si>
    <t>TS670-695</t>
  </si>
  <si>
    <t>TS625-660</t>
  </si>
  <si>
    <t>TS600-1030</t>
  </si>
  <si>
    <t>TS630-1075</t>
  </si>
  <si>
    <t>HS585/755&amp;1064</t>
  </si>
  <si>
    <t>HS630&amp;1010-1130</t>
  </si>
  <si>
    <t>TS755/1064</t>
  </si>
  <si>
    <t>HS660</t>
  </si>
  <si>
    <t>TS380-630</t>
  </si>
  <si>
    <t>HS532/1064-45DEG</t>
  </si>
  <si>
    <t>TS800-1100</t>
  </si>
  <si>
    <t>TS620-650</t>
  </si>
  <si>
    <t>HS915-1064</t>
  </si>
  <si>
    <t>TS585-597/755&amp;1064</t>
  </si>
  <si>
    <t>HS633</t>
  </si>
  <si>
    <t>HS355</t>
  </si>
  <si>
    <t>TS600-1064</t>
  </si>
  <si>
    <t>TS905-1080</t>
  </si>
  <si>
    <t>TS350-360&amp;450-670</t>
  </si>
  <si>
    <t>TS650 &amp; 905-1080</t>
  </si>
  <si>
    <t>HS420-680&amp;1070</t>
  </si>
  <si>
    <t>HS800-980</t>
  </si>
  <si>
    <t>HS470-1080</t>
  </si>
  <si>
    <t>HS1500-1600</t>
  </si>
  <si>
    <t>TSM1064-1550</t>
  </si>
  <si>
    <t>HS450-650&amp;1020-1090</t>
  </si>
  <si>
    <t>HS633/1064-HT</t>
  </si>
  <si>
    <t>HS1000-1300</t>
  </si>
  <si>
    <t>HS532/650/1064</t>
  </si>
  <si>
    <t>HS253</t>
  </si>
  <si>
    <t>HS658</t>
  </si>
  <si>
    <t>HS900-1090</t>
  </si>
  <si>
    <t>HS1064-R80%</t>
  </si>
  <si>
    <t>HR HS1010-1100</t>
  </si>
  <si>
    <t>HS680/1064</t>
  </si>
  <si>
    <t>HS532/760-780/1064</t>
  </si>
  <si>
    <t>HS900-1080/1530-1570</t>
  </si>
  <si>
    <t>HS980</t>
  </si>
  <si>
    <t>HS650&amp;1064/2120</t>
  </si>
  <si>
    <t>HR HS633/1010-1100</t>
  </si>
  <si>
    <t>TSM800-1100</t>
  </si>
  <si>
    <t>TS1064</t>
  </si>
  <si>
    <t>HMS1064</t>
  </si>
  <si>
    <t>TSTM800-1100</t>
  </si>
  <si>
    <t>HS900-1090-HT-IAD</t>
  </si>
  <si>
    <t>TS200-400&amp;1030</t>
  </si>
  <si>
    <t>HS532/2120</t>
  </si>
  <si>
    <t>TS450-650&amp;1020-1080</t>
  </si>
  <si>
    <t>TS900-1080</t>
  </si>
  <si>
    <t>HS655-1064(SP)</t>
  </si>
  <si>
    <t>HS0514-WP</t>
  </si>
  <si>
    <t>HS0527-WP</t>
  </si>
  <si>
    <t>HS0532-WP</t>
  </si>
  <si>
    <t xml:space="preserve">HS0590-WP </t>
  </si>
  <si>
    <t>HS0632-WP</t>
  </si>
  <si>
    <t>HS0755</t>
  </si>
  <si>
    <t>HS0755-WP</t>
  </si>
  <si>
    <t>HS0780-WP</t>
  </si>
  <si>
    <t>HS0790-WP</t>
  </si>
  <si>
    <t>HS0800-WP</t>
  </si>
  <si>
    <t>HS0810-WP</t>
  </si>
  <si>
    <t>HS0830-WP</t>
  </si>
  <si>
    <t>HS0970-WP</t>
  </si>
  <si>
    <t>HS0980-WP</t>
  </si>
  <si>
    <t>HS1047-WP</t>
  </si>
  <si>
    <t>HS1053-WP</t>
  </si>
  <si>
    <t>HS1064-WP</t>
  </si>
  <si>
    <t>HS1319-WP</t>
  </si>
  <si>
    <t>HS1450-WP</t>
  </si>
  <si>
    <t>HS1550</t>
  </si>
  <si>
    <t>HS2020-WP</t>
  </si>
  <si>
    <t>HS2100-WP</t>
  </si>
  <si>
    <t>AMAM808-980</t>
  </si>
  <si>
    <t>TS633-1064</t>
  </si>
  <si>
    <t>TSM435-630</t>
  </si>
  <si>
    <t>TS520-550/755/1064</t>
  </si>
  <si>
    <t>AM520-550/750-760/1064</t>
  </si>
  <si>
    <t>HR HS890</t>
  </si>
  <si>
    <t>TS585-597/750-760/1064</t>
  </si>
  <si>
    <t>LTS790-990</t>
  </si>
  <si>
    <t>HS900-1090-Precitec</t>
  </si>
  <si>
    <t>TS900-1090</t>
  </si>
  <si>
    <t>HS355-Q037</t>
  </si>
  <si>
    <t>HS1064-R38%</t>
  </si>
  <si>
    <t>TSM595/1064</t>
  </si>
  <si>
    <t>HR TS280-400&amp;1030</t>
  </si>
  <si>
    <t>TS850</t>
  </si>
  <si>
    <t>HS633/1064-N</t>
  </si>
  <si>
    <t>HR TS1050-1150</t>
  </si>
  <si>
    <t>HR HS532-45DEG</t>
  </si>
  <si>
    <t>HS900-1090Precitec-LA</t>
  </si>
  <si>
    <t>HR HS630-650,1064-45Deg</t>
  </si>
  <si>
    <t>HMS900-1100</t>
  </si>
  <si>
    <t>TS1260-1610</t>
  </si>
  <si>
    <t>HS1064-R70%</t>
  </si>
  <si>
    <t>HS645/1100</t>
  </si>
  <si>
    <t>HS900-1090&amp;1510-1590</t>
  </si>
  <si>
    <t>TSM450-550&amp;890-1100</t>
  </si>
  <si>
    <t>HS810</t>
  </si>
  <si>
    <t>MTS790-990</t>
  </si>
  <si>
    <t>TS800-1000</t>
  </si>
  <si>
    <t>HS1064-R90%</t>
  </si>
  <si>
    <t>HR HS532/1064</t>
  </si>
  <si>
    <t>HR HS755</t>
  </si>
  <si>
    <t>HS900-1080 25DEG</t>
  </si>
  <si>
    <t>VN#1</t>
  </si>
  <si>
    <t>VN#2</t>
  </si>
  <si>
    <t>VN#3</t>
  </si>
  <si>
    <t>VN#4</t>
  </si>
  <si>
    <t>VN#5</t>
  </si>
  <si>
    <t>VN#6</t>
  </si>
  <si>
    <t>VN#8</t>
  </si>
  <si>
    <t>VN#7</t>
  </si>
  <si>
    <t>nhập số 0 nếu không có máy</t>
  </si>
  <si>
    <t>01.GrS1</t>
  </si>
  <si>
    <t>02.POS1</t>
  </si>
  <si>
    <t>03.QC-S1</t>
  </si>
  <si>
    <t>04.QC-IRR</t>
  </si>
  <si>
    <t>05.QC-E</t>
  </si>
  <si>
    <t>06.MOS2</t>
  </si>
  <si>
    <t>07.GrS2-R</t>
  </si>
  <si>
    <t>08.GrS2-F</t>
  </si>
  <si>
    <t>09.POS2-R</t>
  </si>
  <si>
    <t>10.POS2-F</t>
  </si>
  <si>
    <t>11.DES2</t>
  </si>
  <si>
    <t>12.ClS2</t>
  </si>
  <si>
    <t>13.QC-Le</t>
  </si>
  <si>
    <t>14.QC-An</t>
  </si>
  <si>
    <t>15.QC-S1_S2</t>
  </si>
  <si>
    <t>16.CLG1</t>
  </si>
  <si>
    <t>17.CTG1</t>
  </si>
  <si>
    <t>18.CLG2</t>
  </si>
  <si>
    <t>19.CTG2</t>
  </si>
  <si>
    <t>20.QC-FQA</t>
  </si>
  <si>
    <t>21.QC-PKG</t>
  </si>
  <si>
    <t>Period</t>
  </si>
  <si>
    <t>Minimum2</t>
  </si>
  <si>
    <t>Maximum3</t>
  </si>
  <si>
    <t>MAM633-1064</t>
  </si>
  <si>
    <t xml:space="preserve">HS680/1064 </t>
  </si>
  <si>
    <t>HS655/830</t>
  </si>
  <si>
    <t xml:space="preserve">HS253 </t>
  </si>
  <si>
    <t>HS590</t>
  </si>
  <si>
    <t xml:space="preserve">HS0645-1100 </t>
  </si>
  <si>
    <t>HS590-R70%</t>
  </si>
  <si>
    <t>MAM580-600-45DEG</t>
  </si>
  <si>
    <t>M590-600</t>
  </si>
  <si>
    <t>HS660/1064</t>
  </si>
  <si>
    <t>HS580-605-45Deg</t>
  </si>
  <si>
    <t>HS1070&amp;1100-2500</t>
  </si>
  <si>
    <t>HS800/1064</t>
  </si>
  <si>
    <t>HS0355</t>
  </si>
  <si>
    <t>HS470/1080</t>
  </si>
  <si>
    <t>TSM1064-1150</t>
  </si>
  <si>
    <t>MSAHM400-700</t>
  </si>
  <si>
    <t>TS591-597-45DEG</t>
  </si>
  <si>
    <t>TS520-545-45DEG</t>
  </si>
  <si>
    <t>HS635&amp;740-760-71DED</t>
  </si>
  <si>
    <t>TS745-765</t>
  </si>
  <si>
    <t xml:space="preserve">HS532/760-780/1064 </t>
  </si>
  <si>
    <t>HS650/1064/2120</t>
  </si>
  <si>
    <t>HS440-460&amp;630-650</t>
  </si>
  <si>
    <t>HR HS670-45Deg</t>
  </si>
  <si>
    <t>HR HS532-45Deg</t>
  </si>
  <si>
    <t>TS1020-1080</t>
  </si>
  <si>
    <t>TSM515,1030</t>
  </si>
  <si>
    <t>SHM400-600$1030</t>
  </si>
  <si>
    <t>TS960-1000&amp;1024-1104nm</t>
  </si>
  <si>
    <t>HS532/1064-45deg</t>
  </si>
  <si>
    <t>TS633/1064</t>
  </si>
  <si>
    <t>HR HS532 45D</t>
  </si>
  <si>
    <t>C12</t>
  </si>
  <si>
    <t>C13</t>
  </si>
  <si>
    <t>STANDARD TIME FOR COATER VN#1</t>
  </si>
  <si>
    <t>No</t>
  </si>
  <si>
    <t>Design name</t>
  </si>
  <si>
    <t>Type</t>
  </si>
  <si>
    <t>Surface quality</t>
  </si>
  <si>
    <t>Layers</t>
  </si>
  <si>
    <t xml:space="preserve">Total Coating Material Thicknesss </t>
  </si>
  <si>
    <t>Coating Run Procedure</t>
  </si>
  <si>
    <t>Machine time (mins)</t>
  </si>
  <si>
    <t>Cycle time (mins)</t>
  </si>
  <si>
    <t>Cycle time (hrs)</t>
  </si>
  <si>
    <t>HF</t>
  </si>
  <si>
    <t>Al2O3</t>
  </si>
  <si>
    <t>Ta2O5</t>
  </si>
  <si>
    <t>SiO2</t>
  </si>
  <si>
    <t>MgF2</t>
  </si>
  <si>
    <t>Prepare chamber (mins)</t>
  </si>
  <si>
    <t>Load part (mins)</t>
  </si>
  <si>
    <t>Pump Down Time(mins)</t>
  </si>
  <si>
    <t>Deposition time(mins)</t>
  </si>
  <si>
    <t>Venting time
(mins)</t>
  </si>
  <si>
    <t>Cool down (mins)</t>
  </si>
  <si>
    <t>Unload part (mins)</t>
  </si>
  <si>
    <t>AR-HSM</t>
  </si>
  <si>
    <t>SQ &gt;17-7</t>
  </si>
  <si>
    <t>AR-HS</t>
  </si>
  <si>
    <t>AR-AM</t>
  </si>
  <si>
    <t>AR-M</t>
  </si>
  <si>
    <t>SQ ≤17-7</t>
  </si>
  <si>
    <t>AR-TS</t>
  </si>
  <si>
    <t>AR-TSM</t>
  </si>
  <si>
    <t>AR-MSAHM</t>
  </si>
  <si>
    <t>HR-TS</t>
  </si>
  <si>
    <t>HR-HS</t>
  </si>
  <si>
    <t>Machine setup (mins)</t>
  </si>
  <si>
    <t>Machine finish (mins)</t>
  </si>
  <si>
    <t>Unit Worker Salary</t>
  </si>
  <si>
    <t>Set 85% STD</t>
  </si>
  <si>
    <t>1C</t>
  </si>
  <si>
    <t>2. CoatDesign - Machine Matrix</t>
  </si>
  <si>
    <t>Coat Degisn - Machine Matrix</t>
  </si>
  <si>
    <t>Clean Lotsize</t>
  </si>
  <si>
    <t>POS2 Lotsize</t>
  </si>
  <si>
    <t>POS1 Lotsize</t>
  </si>
  <si>
    <t>khac nhau co Coat hay khong</t>
  </si>
  <si>
    <t>Coating LotSize/ Machine</t>
  </si>
  <si>
    <t>Durability test time</t>
  </si>
  <si>
    <t>$/piece/period</t>
  </si>
  <si>
    <t>$/piece/time</t>
  </si>
  <si>
    <t>$/worker/period</t>
  </si>
  <si>
    <t>hour</t>
  </si>
  <si>
    <t>U/M</t>
  </si>
  <si>
    <t>chia twungf part + 15"</t>
  </si>
  <si>
    <t>Clean Ultra-sonic</t>
  </si>
  <si>
    <t>hour/ day</t>
  </si>
  <si>
    <t>Row Labels</t>
  </si>
  <si>
    <t>(blank)</t>
  </si>
  <si>
    <t>Grand Total</t>
  </si>
  <si>
    <t>No of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</si>
</sst>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0.0"/>
    <numFmt numFmtId="166" formatCode="_(* #,##0.00000000_);_(* \(#,##0.00000000\);_(* &quot;-&quot;??_);_(@_)"/>
    <numFmt numFmtId="167" formatCode="0.000"/>
    <numFmt numFmtId="168" formatCode="_-* #,##0.00\ _₫_-;\-* #,##0.00\ _₫_-;_-* &quot;-&quot;??\ _₫_-;_-@_-"/>
    <numFmt numFmtId="169" formatCode="_([$€]* #,##0.00_);_([$€]* \(#,##0.00\);_([$€]* &quot;-&quot;??_);_(@_)"/>
    <numFmt numFmtId="170" formatCode="_(* #,##0_);_(* \(#,##0\);_(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name val="宋体"/>
      <charset val="134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Times New Roman"/>
      <family val="1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6"/>
      <color rgb="FF3333FF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rgb="FF7030A0"/>
      <name val="Times New Roman"/>
      <family val="1"/>
    </font>
    <font>
      <b/>
      <sz val="1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3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/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23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5" fillId="3" borderId="1" xfId="0" applyFont="1" applyFill="1" applyBorder="1"/>
    <xf numFmtId="0" fontId="0" fillId="0" borderId="0" xfId="0" applyAlignment="1">
      <alignment horizontal="center"/>
    </xf>
    <xf numFmtId="43" fontId="0" fillId="0" borderId="1" xfId="12" applyFont="1" applyBorder="1"/>
    <xf numFmtId="0" fontId="6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1" xfId="0" applyFont="1" applyBorder="1"/>
    <xf numFmtId="0" fontId="7" fillId="0" borderId="0" xfId="0" applyFont="1"/>
    <xf numFmtId="0" fontId="0" fillId="0" borderId="1" xfId="0" applyBorder="1" applyAlignment="1">
      <alignment horizontal="center"/>
    </xf>
    <xf numFmtId="0" fontId="11" fillId="0" borderId="0" xfId="0" applyFont="1"/>
    <xf numFmtId="0" fontId="8" fillId="0" borderId="0" xfId="0" applyFont="1"/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164" fontId="12" fillId="0" borderId="0" xfId="12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left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left" vertical="center" wrapText="1"/>
    </xf>
    <xf numFmtId="165" fontId="12" fillId="0" borderId="1" xfId="0" applyNumberFormat="1" applyFont="1" applyFill="1" applyBorder="1" applyAlignment="1">
      <alignment horizontal="center" vertical="center" wrapText="1"/>
    </xf>
    <xf numFmtId="165" fontId="14" fillId="4" borderId="1" xfId="0" applyNumberFormat="1" applyFont="1" applyFill="1" applyBorder="1" applyAlignment="1" applyProtection="1">
      <alignment horizontal="center" vertical="center"/>
    </xf>
    <xf numFmtId="165" fontId="14" fillId="0" borderId="1" xfId="0" applyNumberFormat="1" applyFont="1" applyFill="1" applyBorder="1" applyAlignment="1" applyProtection="1">
      <alignment horizontal="center" vertical="center"/>
    </xf>
    <xf numFmtId="165" fontId="14" fillId="0" borderId="3" xfId="0" applyNumberFormat="1" applyFont="1" applyFill="1" applyBorder="1" applyAlignment="1" applyProtection="1">
      <alignment horizontal="center" vertical="center"/>
    </xf>
    <xf numFmtId="166" fontId="14" fillId="0" borderId="3" xfId="12" applyNumberFormat="1" applyFont="1" applyFill="1" applyBorder="1" applyAlignment="1" applyProtection="1">
      <alignment horizontal="center" vertical="center"/>
    </xf>
    <xf numFmtId="2" fontId="12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166" fontId="14" fillId="5" borderId="3" xfId="12" applyNumberFormat="1" applyFont="1" applyFill="1" applyBorder="1" applyAlignment="1" applyProtection="1">
      <alignment horizontal="center" vertical="center"/>
    </xf>
    <xf numFmtId="167" fontId="14" fillId="4" borderId="1" xfId="0" applyNumberFormat="1" applyFont="1" applyFill="1" applyBorder="1" applyAlignment="1" applyProtection="1">
      <alignment horizontal="center" vertical="center"/>
    </xf>
    <xf numFmtId="167" fontId="14" fillId="0" borderId="1" xfId="0" applyNumberFormat="1" applyFont="1" applyFill="1" applyBorder="1" applyAlignment="1" applyProtection="1">
      <alignment horizontal="center" vertical="center"/>
    </xf>
    <xf numFmtId="167" fontId="14" fillId="5" borderId="3" xfId="0" applyNumberFormat="1" applyFont="1" applyFill="1" applyBorder="1" applyAlignment="1" applyProtection="1">
      <alignment horizontal="center" vertical="center"/>
    </xf>
    <xf numFmtId="0" fontId="14" fillId="0" borderId="3" xfId="12" applyNumberFormat="1" applyFont="1" applyFill="1" applyBorder="1" applyAlignment="1" applyProtection="1">
      <alignment horizontal="center" vertical="center"/>
    </xf>
    <xf numFmtId="0" fontId="14" fillId="0" borderId="4" xfId="0" applyNumberFormat="1" applyFont="1" applyFill="1" applyBorder="1" applyAlignment="1">
      <alignment horizontal="left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left" vertical="center" wrapText="1"/>
    </xf>
    <xf numFmtId="167" fontId="12" fillId="0" borderId="4" xfId="0" applyNumberFormat="1" applyFont="1" applyFill="1" applyBorder="1" applyAlignment="1">
      <alignment horizontal="center" vertical="center" wrapText="1"/>
    </xf>
    <xf numFmtId="165" fontId="14" fillId="0" borderId="4" xfId="0" applyNumberFormat="1" applyFont="1" applyFill="1" applyBorder="1" applyAlignment="1" applyProtection="1">
      <alignment horizontal="center" vertical="center"/>
    </xf>
    <xf numFmtId="165" fontId="14" fillId="0" borderId="5" xfId="0" applyNumberFormat="1" applyFont="1" applyFill="1" applyBorder="1" applyAlignment="1" applyProtection="1">
      <alignment horizontal="center" vertical="center"/>
    </xf>
    <xf numFmtId="166" fontId="14" fillId="0" borderId="5" xfId="12" applyNumberFormat="1" applyFont="1" applyFill="1" applyBorder="1" applyAlignment="1" applyProtection="1">
      <alignment horizontal="center" vertical="center"/>
    </xf>
    <xf numFmtId="0" fontId="14" fillId="0" borderId="5" xfId="12" applyNumberFormat="1" applyFont="1" applyFill="1" applyBorder="1" applyAlignment="1" applyProtection="1">
      <alignment horizontal="center" vertical="center"/>
    </xf>
    <xf numFmtId="0" fontId="14" fillId="0" borderId="6" xfId="0" applyNumberFormat="1" applyFont="1" applyFill="1" applyBorder="1" applyAlignment="1">
      <alignment horizontal="left" vertical="center" wrapText="1"/>
    </xf>
    <xf numFmtId="0" fontId="14" fillId="0" borderId="7" xfId="0" applyNumberFormat="1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164" fontId="13" fillId="2" borderId="11" xfId="12" applyNumberFormat="1" applyFont="1" applyFill="1" applyBorder="1" applyAlignment="1">
      <alignment horizontal="center" vertical="center" wrapText="1"/>
    </xf>
    <xf numFmtId="165" fontId="12" fillId="0" borderId="4" xfId="0" applyNumberFormat="1" applyFont="1" applyFill="1" applyBorder="1" applyAlignment="1">
      <alignment horizontal="center" vertical="center" wrapText="1"/>
    </xf>
    <xf numFmtId="166" fontId="14" fillId="0" borderId="4" xfId="12" applyNumberFormat="1" applyFont="1" applyFill="1" applyBorder="1" applyAlignment="1" applyProtection="1">
      <alignment horizontal="center" vertical="center"/>
    </xf>
    <xf numFmtId="0" fontId="14" fillId="0" borderId="4" xfId="12" applyNumberFormat="1" applyFont="1" applyFill="1" applyBorder="1" applyAlignment="1" applyProtection="1">
      <alignment horizontal="center" vertic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center"/>
    </xf>
    <xf numFmtId="165" fontId="14" fillId="0" borderId="10" xfId="0" applyNumberFormat="1" applyFont="1" applyFill="1" applyBorder="1" applyAlignment="1" applyProtection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11" fillId="0" borderId="6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8" xfId="0" applyFont="1" applyBorder="1"/>
    <xf numFmtId="0" fontId="0" fillId="0" borderId="21" xfId="0" applyFont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1" xfId="0" applyFont="1" applyBorder="1"/>
    <xf numFmtId="0" fontId="0" fillId="0" borderId="20" xfId="0" applyFont="1" applyBorder="1"/>
    <xf numFmtId="0" fontId="5" fillId="3" borderId="13" xfId="0" applyFont="1" applyFill="1" applyBorder="1"/>
    <xf numFmtId="0" fontId="5" fillId="3" borderId="14" xfId="0" applyFont="1" applyFill="1" applyBorder="1"/>
    <xf numFmtId="0" fontId="5" fillId="3" borderId="15" xfId="0" applyFont="1" applyFill="1" applyBorder="1"/>
    <xf numFmtId="0" fontId="0" fillId="0" borderId="16" xfId="0" applyFont="1" applyBorder="1" applyAlignment="1">
      <alignment horizontal="left"/>
    </xf>
    <xf numFmtId="0" fontId="10" fillId="3" borderId="13" xfId="0" applyFont="1" applyFill="1" applyBorder="1"/>
    <xf numFmtId="0" fontId="0" fillId="0" borderId="22" xfId="0" applyFont="1" applyBorder="1" applyAlignment="1">
      <alignment horizontal="left"/>
    </xf>
    <xf numFmtId="0" fontId="0" fillId="0" borderId="5" xfId="0" applyNumberFormat="1" applyFont="1" applyBorder="1"/>
    <xf numFmtId="0" fontId="0" fillId="0" borderId="22" xfId="0" applyNumberFormat="1" applyFont="1" applyBorder="1" applyAlignment="1">
      <alignment horizontal="left"/>
    </xf>
    <xf numFmtId="0" fontId="0" fillId="0" borderId="22" xfId="0" applyFont="1" applyBorder="1"/>
    <xf numFmtId="0" fontId="0" fillId="0" borderId="5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12" xfId="0" applyNumberFormat="1" applyFont="1" applyBorder="1"/>
    <xf numFmtId="0" fontId="0" fillId="0" borderId="12" xfId="0" applyFont="1" applyBorder="1"/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12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17" xfId="0" applyFont="1" applyBorder="1"/>
    <xf numFmtId="0" fontId="0" fillId="0" borderId="27" xfId="0" applyFont="1" applyBorder="1"/>
    <xf numFmtId="0" fontId="0" fillId="0" borderId="19" xfId="0" applyFont="1" applyBorder="1" applyAlignment="1">
      <alignment horizontal="left"/>
    </xf>
    <xf numFmtId="0" fontId="0" fillId="0" borderId="18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8" xfId="0" applyBorder="1"/>
    <xf numFmtId="0" fontId="10" fillId="3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3" borderId="9" xfId="0" applyFont="1" applyFill="1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1" fillId="0" borderId="1" xfId="0" applyFont="1" applyBorder="1" applyAlignment="1">
      <alignment horizontal="right"/>
    </xf>
    <xf numFmtId="0" fontId="11" fillId="4" borderId="1" xfId="0" applyFont="1" applyFill="1" applyBorder="1" applyAlignment="1">
      <alignment horizontal="right"/>
    </xf>
    <xf numFmtId="0" fontId="11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1" fillId="6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6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0" fillId="0" borderId="20" xfId="0" applyBorder="1"/>
    <xf numFmtId="0" fontId="0" fillId="0" borderId="21" xfId="0" applyBorder="1"/>
    <xf numFmtId="0" fontId="0" fillId="2" borderId="14" xfId="0" applyFill="1" applyBorder="1"/>
    <xf numFmtId="0" fontId="0" fillId="0" borderId="19" xfId="0" applyBorder="1"/>
    <xf numFmtId="0" fontId="0" fillId="2" borderId="15" xfId="0" applyFill="1" applyBorder="1"/>
    <xf numFmtId="0" fontId="6" fillId="0" borderId="18" xfId="0" applyFont="1" applyBorder="1"/>
    <xf numFmtId="0" fontId="16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left" vertical="center"/>
      <protection locked="0"/>
    </xf>
    <xf numFmtId="167" fontId="3" fillId="0" borderId="31" xfId="0" applyNumberFormat="1" applyFont="1" applyBorder="1" applyAlignment="1" applyProtection="1">
      <alignment horizontal="center" vertical="center"/>
      <protection locked="0"/>
    </xf>
    <xf numFmtId="2" fontId="3" fillId="0" borderId="31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165" fontId="3" fillId="0" borderId="31" xfId="0" applyNumberFormat="1" applyFont="1" applyBorder="1" applyAlignment="1">
      <alignment horizontal="center" vertical="center"/>
    </xf>
    <xf numFmtId="167" fontId="3" fillId="0" borderId="31" xfId="0" applyNumberFormat="1" applyFont="1" applyBorder="1" applyAlignment="1" applyProtection="1">
      <alignment horizontal="center" vertical="center" wrapText="1"/>
      <protection locked="0"/>
    </xf>
    <xf numFmtId="0" fontId="3" fillId="0" borderId="31" xfId="0" applyFont="1" applyFill="1" applyBorder="1" applyAlignment="1" applyProtection="1">
      <alignment horizontal="left" vertical="center"/>
      <protection locked="0"/>
    </xf>
    <xf numFmtId="0" fontId="3" fillId="0" borderId="31" xfId="0" applyFont="1" applyFill="1" applyBorder="1" applyAlignment="1" applyProtection="1">
      <alignment horizontal="center" vertical="center"/>
      <protection locked="0"/>
    </xf>
    <xf numFmtId="0" fontId="2" fillId="0" borderId="31" xfId="0" applyFont="1" applyBorder="1"/>
    <xf numFmtId="0" fontId="3" fillId="4" borderId="31" xfId="0" applyFont="1" applyFill="1" applyBorder="1" applyAlignment="1" applyProtection="1">
      <alignment horizontal="left" vertical="center"/>
      <protection locked="0"/>
    </xf>
    <xf numFmtId="0" fontId="3" fillId="0" borderId="31" xfId="0" applyFont="1" applyBorder="1"/>
    <xf numFmtId="0" fontId="3" fillId="0" borderId="32" xfId="0" applyFont="1" applyBorder="1" applyAlignment="1" applyProtection="1">
      <alignment horizontal="center" vertical="center"/>
      <protection locked="0"/>
    </xf>
    <xf numFmtId="0" fontId="3" fillId="0" borderId="32" xfId="0" applyFont="1" applyFill="1" applyBorder="1" applyAlignment="1" applyProtection="1">
      <alignment horizontal="left" vertical="center"/>
      <protection locked="0"/>
    </xf>
    <xf numFmtId="0" fontId="3" fillId="0" borderId="32" xfId="0" applyFont="1" applyFill="1" applyBorder="1" applyAlignment="1" applyProtection="1">
      <alignment horizontal="center" vertical="center"/>
      <protection locked="0"/>
    </xf>
    <xf numFmtId="0" fontId="3" fillId="0" borderId="32" xfId="0" applyFont="1" applyBorder="1" applyAlignment="1">
      <alignment horizontal="center" vertical="center"/>
    </xf>
    <xf numFmtId="167" fontId="3" fillId="0" borderId="32" xfId="0" applyNumberFormat="1" applyFont="1" applyBorder="1" applyAlignment="1" applyProtection="1">
      <alignment horizontal="center" vertical="center"/>
      <protection locked="0"/>
    </xf>
    <xf numFmtId="2" fontId="3" fillId="0" borderId="32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165" fontId="3" fillId="0" borderId="32" xfId="0" applyNumberFormat="1" applyFont="1" applyBorder="1" applyAlignment="1">
      <alignment horizontal="center" vertical="center"/>
    </xf>
    <xf numFmtId="0" fontId="3" fillId="0" borderId="33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left" vertical="center"/>
      <protection locked="0"/>
    </xf>
    <xf numFmtId="167" fontId="3" fillId="0" borderId="33" xfId="0" applyNumberFormat="1" applyFont="1" applyBorder="1" applyAlignment="1" applyProtection="1">
      <alignment horizontal="center" vertical="center"/>
      <protection locked="0"/>
    </xf>
    <xf numFmtId="2" fontId="3" fillId="0" borderId="33" xfId="0" applyNumberFormat="1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165" fontId="3" fillId="0" borderId="33" xfId="0" applyNumberFormat="1" applyFont="1" applyBorder="1" applyAlignment="1">
      <alignment horizontal="center" vertical="center"/>
    </xf>
    <xf numFmtId="0" fontId="17" fillId="8" borderId="32" xfId="0" applyFont="1" applyFill="1" applyBorder="1" applyAlignment="1">
      <alignment horizontal="center" vertical="center"/>
    </xf>
    <xf numFmtId="0" fontId="17" fillId="9" borderId="32" xfId="0" applyFont="1" applyFill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left"/>
    </xf>
    <xf numFmtId="0" fontId="0" fillId="0" borderId="5" xfId="0" applyFont="1" applyBorder="1" applyAlignment="1"/>
    <xf numFmtId="0" fontId="0" fillId="0" borderId="25" xfId="0" applyFont="1" applyBorder="1" applyAlignment="1"/>
    <xf numFmtId="0" fontId="8" fillId="0" borderId="0" xfId="0" applyFont="1" applyAlignment="1">
      <alignment horizontal="center"/>
    </xf>
    <xf numFmtId="0" fontId="8" fillId="0" borderId="5" xfId="0" applyNumberFormat="1" applyFont="1" applyBorder="1"/>
    <xf numFmtId="0" fontId="8" fillId="0" borderId="5" xfId="0" applyFont="1" applyBorder="1"/>
    <xf numFmtId="0" fontId="21" fillId="0" borderId="5" xfId="0" applyNumberFormat="1" applyFont="1" applyBorder="1"/>
    <xf numFmtId="0" fontId="21" fillId="0" borderId="5" xfId="0" applyFont="1" applyBorder="1"/>
    <xf numFmtId="0" fontId="22" fillId="0" borderId="5" xfId="0" applyNumberFormat="1" applyFont="1" applyBorder="1"/>
    <xf numFmtId="0" fontId="22" fillId="0" borderId="5" xfId="0" applyFont="1" applyBorder="1"/>
    <xf numFmtId="0" fontId="23" fillId="0" borderId="6" xfId="0" applyNumberFormat="1" applyFont="1" applyFill="1" applyBorder="1" applyAlignment="1">
      <alignment horizontal="left" vertical="center" wrapText="1"/>
    </xf>
    <xf numFmtId="0" fontId="23" fillId="0" borderId="1" xfId="0" applyNumberFormat="1" applyFont="1" applyFill="1" applyBorder="1" applyAlignment="1">
      <alignment horizontal="left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165" fontId="23" fillId="0" borderId="1" xfId="0" applyNumberFormat="1" applyFont="1" applyFill="1" applyBorder="1" applyAlignment="1">
      <alignment horizontal="center" vertical="center" wrapText="1"/>
    </xf>
    <xf numFmtId="165" fontId="23" fillId="4" borderId="1" xfId="0" applyNumberFormat="1" applyFont="1" applyFill="1" applyBorder="1" applyAlignment="1" applyProtection="1">
      <alignment horizontal="center" vertical="center"/>
    </xf>
    <xf numFmtId="165" fontId="23" fillId="0" borderId="1" xfId="0" applyNumberFormat="1" applyFont="1" applyFill="1" applyBorder="1" applyAlignment="1" applyProtection="1">
      <alignment horizontal="center" vertical="center"/>
    </xf>
    <xf numFmtId="165" fontId="23" fillId="0" borderId="3" xfId="0" applyNumberFormat="1" applyFont="1" applyFill="1" applyBorder="1" applyAlignment="1" applyProtection="1">
      <alignment horizontal="center" vertical="center"/>
    </xf>
    <xf numFmtId="166" fontId="23" fillId="0" borderId="3" xfId="12" applyNumberFormat="1" applyFont="1" applyFill="1" applyBorder="1" applyAlignment="1" applyProtection="1">
      <alignment horizontal="center" vertical="center"/>
    </xf>
    <xf numFmtId="0" fontId="23" fillId="0" borderId="3" xfId="12" applyNumberFormat="1" applyFont="1" applyFill="1" applyBorder="1" applyAlignment="1" applyProtection="1">
      <alignment horizontal="center" vertical="center"/>
    </xf>
    <xf numFmtId="0" fontId="24" fillId="3" borderId="10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9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3" fillId="2" borderId="14" xfId="0" applyFont="1" applyFill="1" applyBorder="1" applyAlignment="1">
      <alignment horizontal="center" vertical="center" wrapText="1"/>
    </xf>
    <xf numFmtId="170" fontId="14" fillId="0" borderId="1" xfId="12" applyNumberFormat="1" applyFont="1" applyFill="1" applyBorder="1" applyAlignment="1" applyProtection="1">
      <alignment horizontal="center" vertical="center"/>
    </xf>
    <xf numFmtId="170" fontId="23" fillId="0" borderId="1" xfId="12" applyNumberFormat="1" applyFont="1" applyFill="1" applyBorder="1" applyAlignment="1" applyProtection="1">
      <alignment horizontal="center" vertical="center"/>
    </xf>
    <xf numFmtId="165" fontId="14" fillId="0" borderId="20" xfId="0" applyNumberFormat="1" applyFont="1" applyFill="1" applyBorder="1" applyAlignment="1" applyProtection="1">
      <alignment horizontal="center" vertical="center"/>
    </xf>
    <xf numFmtId="170" fontId="14" fillId="0" borderId="20" xfId="12" applyNumberFormat="1" applyFont="1" applyFill="1" applyBorder="1" applyAlignment="1" applyProtection="1">
      <alignment horizontal="center" vertical="center"/>
    </xf>
    <xf numFmtId="165" fontId="14" fillId="5" borderId="1" xfId="0" applyNumberFormat="1" applyFont="1" applyFill="1" applyBorder="1" applyAlignment="1" applyProtection="1">
      <alignment horizontal="center" vertical="center"/>
    </xf>
    <xf numFmtId="170" fontId="14" fillId="0" borderId="4" xfId="12" applyNumberFormat="1" applyFont="1" applyFill="1" applyBorder="1" applyAlignment="1" applyProtection="1">
      <alignment horizontal="center" vertical="center"/>
    </xf>
    <xf numFmtId="0" fontId="0" fillId="0" borderId="5" xfId="0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5" xfId="12" applyFont="1" applyBorder="1" applyAlignment="1">
      <alignment horizontal="right"/>
    </xf>
    <xf numFmtId="0" fontId="0" fillId="12" borderId="0" xfId="0" applyFill="1"/>
    <xf numFmtId="0" fontId="0" fillId="13" borderId="0" xfId="0" applyFill="1"/>
    <xf numFmtId="0" fontId="0" fillId="0" borderId="0" xfId="0" pivotButton="1"/>
    <xf numFmtId="0" fontId="0" fillId="0" borderId="10" xfId="0" applyFont="1" applyBorder="1" applyAlignment="1">
      <alignment horizontal="left"/>
    </xf>
    <xf numFmtId="0" fontId="15" fillId="11" borderId="29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8" fillId="8" borderId="30" xfId="0" applyFont="1" applyFill="1" applyBorder="1" applyAlignment="1">
      <alignment horizontal="center" vertical="center"/>
    </xf>
    <xf numFmtId="0" fontId="17" fillId="7" borderId="30" xfId="0" applyFont="1" applyFill="1" applyBorder="1" applyAlignment="1">
      <alignment horizontal="center" vertical="center"/>
    </xf>
    <xf numFmtId="0" fontId="17" fillId="7" borderId="32" xfId="0" applyFont="1" applyFill="1" applyBorder="1" applyAlignment="1">
      <alignment horizontal="center" vertical="center"/>
    </xf>
    <xf numFmtId="0" fontId="17" fillId="7" borderId="30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  <xf numFmtId="0" fontId="18" fillId="9" borderId="30" xfId="0" applyFont="1" applyFill="1" applyBorder="1" applyAlignment="1">
      <alignment horizontal="center" vertical="center" wrapText="1"/>
    </xf>
    <xf numFmtId="0" fontId="17" fillId="10" borderId="30" xfId="0" applyFont="1" applyFill="1" applyBorder="1" applyAlignment="1">
      <alignment horizontal="center" vertical="center" wrapText="1"/>
    </xf>
    <xf numFmtId="0" fontId="17" fillId="10" borderId="32" xfId="0" applyFont="1" applyFill="1" applyBorder="1" applyAlignment="1">
      <alignment horizontal="center" vertical="center" wrapText="1"/>
    </xf>
  </cellXfs>
  <cellStyles count="15">
    <cellStyle name="Comma" xfId="12" builtinId="3"/>
    <cellStyle name="Comma 2" xfId="1"/>
    <cellStyle name="Comma 2 2" xfId="13"/>
    <cellStyle name="Currency 2" xfId="2"/>
    <cellStyle name="Euro" xfId="14"/>
    <cellStyle name="Normal" xfId="0" builtinId="0"/>
    <cellStyle name="Normal 2" xfId="3"/>
    <cellStyle name="Normal 2 2" xfId="4"/>
    <cellStyle name="Normal 2 3" xfId="5"/>
    <cellStyle name="Normal 3" xfId="6"/>
    <cellStyle name="Normal 4" xfId="7"/>
    <cellStyle name="Normal 5" xfId="8"/>
    <cellStyle name="Percent 2" xfId="9"/>
    <cellStyle name="Percent 3" xfId="10"/>
    <cellStyle name="Percent 4" xfId="11"/>
  </cellStyles>
  <dxfs count="1096"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</border>
    </dxf>
    <dxf>
      <numFmt numFmtId="0" formatCode="General"/>
      <alignment horizont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numFmt numFmtId="0" formatCode="General"/>
      <alignment horizontal="center" textRotation="0" wrapText="0" indent="0" justifyLastLine="0" shrinkToFit="0" readingOrder="0"/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center" textRotation="0" wrapText="0" indent="0" justifyLastLine="0" shrinkToFit="0" readingOrder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70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70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70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6" formatCode="_(* #,##0.00000000_);_(* \(#,##0.0000000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/>
        <vertical/>
        <horizontal/>
      </border>
    </dxf>
    <dxf>
      <border outline="0">
        <top style="thin">
          <color theme="1" tint="0.499984740745262"/>
        </top>
      </border>
    </dxf>
    <dxf>
      <border outline="0">
        <left style="medium">
          <color theme="1" tint="0.499984740745262"/>
        </left>
        <right style="medium">
          <color theme="1" tint="0.499984740745262"/>
        </right>
        <top style="medium">
          <color theme="1" tint="0.499984740745262"/>
        </top>
        <bottom style="medium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font>
        <color rgb="FF9C0006"/>
      </font>
      <fill>
        <patternFill>
          <bgColor rgb="FFFFC7CE"/>
        </patternFill>
      </fill>
    </dxf>
    <dxf>
      <font>
        <b val="0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</font>
      <numFmt numFmtId="0" formatCode="General"/>
      <alignment horizontal="left" vertical="bottom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>
        <top style="thin">
          <color theme="1" tint="0.499984740745262"/>
        </top>
      </border>
    </dxf>
    <dxf>
      <border diagonalUp="0" diagonalDown="0">
        <left style="medium">
          <color theme="1" tint="0.499984740745262"/>
        </left>
        <right style="medium">
          <color theme="1" tint="0.499984740745262"/>
        </right>
        <top style="medium">
          <color theme="1" tint="0.499984740745262"/>
        </top>
        <bottom style="medium">
          <color theme="1" tint="0.499984740745262"/>
        </bottom>
      </border>
    </dxf>
    <dxf>
      <font>
        <b val="0"/>
      </font>
      <alignment horizontal="left" vertical="bottom" textRotation="0" wrapText="0" indent="0" justifyLastLine="0" shrinkToFit="0" readingOrder="0"/>
    </dxf>
    <dxf>
      <border>
        <bottom style="thin">
          <color theme="1" tint="0.499984740745262"/>
        </bottom>
      </border>
    </dxf>
    <dxf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theme="1" tint="0.499984740745262"/>
        </bottom>
      </border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theme="1" tint="0.499984740745262"/>
        </bottom>
      </border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border outline="0">
        <top style="medium">
          <color theme="1" tint="0.499984740745262"/>
        </top>
      </border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numFmt numFmtId="0" formatCode="General"/>
    </dxf>
    <dxf>
      <border outline="0">
        <top style="medium">
          <color theme="1" tint="0.499984740745262"/>
        </top>
      </border>
    </dxf>
    <dxf>
      <border outline="0">
        <bottom style="thin">
          <color theme="1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1" tint="0.499984740745262"/>
        </top>
        <bottom/>
      </border>
    </dxf>
    <dxf>
      <border outline="0">
        <left style="thin">
          <color theme="1" tint="0.499984740745262"/>
        </left>
        <right style="medium">
          <color theme="1" tint="0.49998474074526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 style="thin">
          <color theme="1" tint="0.499984740745262"/>
        </right>
        <top/>
        <bottom/>
        <vertical style="thin">
          <color theme="1" tint="0.499984740745262"/>
        </vertical>
        <horizontal style="thin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  <numFmt numFmtId="0" formatCode="General"/>
      <border diagonalUp="0" diagonalDown="0">
        <left/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  <numFmt numFmtId="0" formatCode="General"/>
      <border diagonalUp="0" diagonalDown="0">
        <left/>
        <right style="thin">
          <color theme="1" tint="0.499984740745262"/>
        </right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border diagonalUp="0" diagonalDown="0">
        <left/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/>
        <top/>
        <bottom/>
      </border>
    </dxf>
    <dxf>
      <border outline="0">
        <left style="thin">
          <color theme="1" tint="0.499984740745262"/>
        </left>
        <right style="medium">
          <color theme="1" tint="0.499984740745262"/>
        </right>
        <top style="thin">
          <color theme="1" tint="0.499984740745262"/>
        </top>
        <bottom style="medium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border outline="0">
        <left style="thin">
          <color theme="1" tint="0.499984740745262"/>
        </left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 tint="0.499984740745262"/>
        </left>
        <right/>
        <top style="medium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theme="1" tint="0.499984740745262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1" tint="0.499984740745262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1" tint="0.499984740745262"/>
        </left>
        <right/>
        <top style="thin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1" tint="0.499984740745262"/>
        </top>
        <bottom/>
      </border>
    </dxf>
    <dxf>
      <border outline="0">
        <left style="thin">
          <color theme="1" tint="0.499984740745262"/>
        </left>
        <right style="medium">
          <color theme="1" tint="0.499984740745262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 tint="0.499984740745262"/>
        </top>
        <bottom style="thin">
          <color theme="1" tint="0.499984740745262"/>
        </bottom>
      </border>
    </dxf>
    <dxf>
      <border outline="0">
        <top style="thin">
          <color theme="1" tint="0.499984740745262"/>
        </top>
      </border>
    </dxf>
    <dxf>
      <border outline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theme="1" tint="0.499984740745262"/>
        </bottom>
      </border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499984740745262"/>
        </left>
        <right style="thin">
          <color theme="1" tint="0.499984740745262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left style="thin">
          <color theme="1" tint="0.499984740745262"/>
        </left>
        <right style="medium">
          <color theme="1" tint="0.499984740745262"/>
        </right>
        <top style="thin">
          <color theme="1" tint="0.499984740745262"/>
        </top>
        <bottom style="medium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  <dxf>
      <font>
        <b/>
        <i val="0"/>
        <color auto="1"/>
      </font>
      <fill>
        <patternFill>
          <bgColor theme="5" tint="0.79998168889431442"/>
        </patternFill>
      </fill>
    </dxf>
    <dxf>
      <font>
        <b val="0"/>
        <i val="0"/>
      </font>
      <border>
        <left style="medium">
          <color theme="1" tint="0.499984740745262"/>
        </left>
        <right style="medium">
          <color theme="1" tint="0.499984740745262"/>
        </right>
        <top style="medium">
          <color theme="1" tint="0.499984740745262"/>
        </top>
        <bottom style="medium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2" defaultTableStyle="TableStyleMedium2" defaultPivotStyle="PivotStyleLight16">
    <tableStyle name="Màu hường" pivot="0" count="2">
      <tableStyleElement type="wholeTable" dxfId="1095"/>
      <tableStyleElement type="headerRow" dxfId="1094"/>
    </tableStyle>
    <tableStyle name="Table Style 1" pivot="0" count="1">
      <tableStyleElement type="wholeTable" dxfId="109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542925</xdr:colOff>
      <xdr:row>25</xdr:row>
      <xdr:rowOff>133349</xdr:rowOff>
    </xdr:from>
    <xdr:to>
      <xdr:col>12</xdr:col>
      <xdr:colOff>66675</xdr:colOff>
      <xdr:row>30</xdr:row>
      <xdr:rowOff>28574</xdr:rowOff>
    </xdr:to>
    <xdr:sp macro="" textlink="">
      <xdr:nvSpPr>
        <xdr:cNvPr id="2" name="Up Arrow 1"/>
        <xdr:cNvSpPr/>
      </xdr:nvSpPr>
      <xdr:spPr>
        <a:xfrm rot="2141715">
          <a:off x="8791575" y="4895849"/>
          <a:ext cx="742950" cy="8477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i.bui/AppData/Local/Microsoft/Windows/INetCache/Content.Outlook/E10K92XV/STD%20for%20coaters(V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DT VN#1"/>
      <sheetName val="SDT VN#2"/>
      <sheetName val="SDT VN#5"/>
      <sheetName val="Data base"/>
      <sheetName val="Sheet1"/>
    </sheetNames>
    <sheetDataSet>
      <sheetData sheetId="0" refreshError="1"/>
      <sheetData sheetId="1" refreshError="1"/>
      <sheetData sheetId="2" refreshError="1"/>
      <sheetData sheetId="3">
        <row r="4">
          <cell r="C4" t="str">
            <v>SQ ≤17-7</v>
          </cell>
        </row>
      </sheetData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hai Bui Ngoc Duy" refreshedDate="43281.602295949073" createdVersion="4" refreshedVersion="4" minRefreshableVersion="3" recordCount="155">
  <cacheSource type="worksheet">
    <worksheetSource ref="D2:D157" sheet="Sheet6"/>
  </cacheSource>
  <cacheFields count="1">
    <cacheField name="Coating Group" numFmtId="0">
      <sharedItems containsBlank="1" count="11">
        <s v="TS1250-1350"/>
        <s v="UC"/>
        <s v="TS1260-1620"/>
        <s v="TS1450-1700"/>
        <s v="TS940-1020&amp;1510-1590"/>
        <s v="TS635/1064"/>
        <s v="TS960-1000&amp;1024-1104"/>
        <s v="TS1500-1600"/>
        <s v="TS850/1310"/>
        <s v="TS800-9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x v="0"/>
  </r>
  <r>
    <x v="1"/>
  </r>
  <r>
    <x v="1"/>
  </r>
  <r>
    <x v="2"/>
  </r>
  <r>
    <x v="2"/>
  </r>
  <r>
    <x v="2"/>
  </r>
  <r>
    <x v="1"/>
  </r>
  <r>
    <x v="2"/>
  </r>
  <r>
    <x v="2"/>
  </r>
  <r>
    <x v="3"/>
  </r>
  <r>
    <x v="2"/>
  </r>
  <r>
    <x v="2"/>
  </r>
  <r>
    <x v="2"/>
  </r>
  <r>
    <x v="2"/>
  </r>
  <r>
    <x v="2"/>
  </r>
  <r>
    <x v="2"/>
  </r>
  <r>
    <x v="1"/>
  </r>
  <r>
    <x v="4"/>
  </r>
  <r>
    <x v="4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5"/>
  </r>
  <r>
    <x v="6"/>
  </r>
  <r>
    <x v="6"/>
  </r>
  <r>
    <x v="1"/>
  </r>
  <r>
    <x v="2"/>
  </r>
  <r>
    <x v="2"/>
  </r>
  <r>
    <x v="7"/>
  </r>
  <r>
    <x v="2"/>
  </r>
  <r>
    <x v="1"/>
  </r>
  <r>
    <x v="1"/>
  </r>
  <r>
    <x v="1"/>
  </r>
  <r>
    <x v="1"/>
  </r>
  <r>
    <x v="1"/>
  </r>
  <r>
    <x v="2"/>
  </r>
  <r>
    <x v="2"/>
  </r>
  <r>
    <x v="2"/>
  </r>
  <r>
    <x v="6"/>
  </r>
  <r>
    <x v="6"/>
  </r>
  <r>
    <x v="2"/>
  </r>
  <r>
    <x v="1"/>
  </r>
  <r>
    <x v="6"/>
  </r>
  <r>
    <x v="2"/>
  </r>
  <r>
    <x v="6"/>
  </r>
  <r>
    <x v="2"/>
  </r>
  <r>
    <x v="2"/>
  </r>
  <r>
    <x v="2"/>
  </r>
  <r>
    <x v="1"/>
  </r>
  <r>
    <x v="2"/>
  </r>
  <r>
    <x v="1"/>
  </r>
  <r>
    <x v="7"/>
  </r>
  <r>
    <x v="2"/>
  </r>
  <r>
    <x v="2"/>
  </r>
  <r>
    <x v="2"/>
  </r>
  <r>
    <x v="2"/>
  </r>
  <r>
    <x v="2"/>
  </r>
  <r>
    <x v="1"/>
  </r>
  <r>
    <x v="2"/>
  </r>
  <r>
    <x v="8"/>
  </r>
  <r>
    <x v="9"/>
  </r>
  <r>
    <x v="2"/>
  </r>
  <r>
    <x v="6"/>
  </r>
  <r>
    <x v="2"/>
  </r>
  <r>
    <x v="6"/>
  </r>
  <r>
    <x v="1"/>
  </r>
  <r>
    <x v="1"/>
  </r>
  <r>
    <x v="1"/>
  </r>
  <r>
    <x v="2"/>
  </r>
  <r>
    <x v="0"/>
  </r>
  <r>
    <x v="2"/>
  </r>
  <r>
    <x v="7"/>
  </r>
  <r>
    <x v="2"/>
  </r>
  <r>
    <x v="2"/>
  </r>
  <r>
    <x v="2"/>
  </r>
  <r>
    <x v="9"/>
  </r>
  <r>
    <x v="2"/>
  </r>
  <r>
    <x v="2"/>
  </r>
  <r>
    <x v="2"/>
  </r>
  <r>
    <x v="2"/>
  </r>
  <r>
    <x v="2"/>
  </r>
  <r>
    <x v="2"/>
  </r>
  <r>
    <x v="2"/>
  </r>
  <r>
    <x v="3"/>
  </r>
  <r>
    <x v="2"/>
  </r>
  <r>
    <x v="1"/>
  </r>
  <r>
    <x v="2"/>
  </r>
  <r>
    <x v="2"/>
  </r>
  <r>
    <x v="2"/>
  </r>
  <r>
    <x v="2"/>
  </r>
  <r>
    <x v="1"/>
  </r>
  <r>
    <x v="2"/>
  </r>
  <r>
    <x v="2"/>
  </r>
  <r>
    <x v="2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1:G13" firstHeaderRow="1" firstDataRow="1" firstDataCol="1"/>
  <pivotFields count="1">
    <pivotField axis="axisRow" showAll="0">
      <items count="12">
        <item x="0"/>
        <item x="2"/>
        <item x="3"/>
        <item x="7"/>
        <item x="5"/>
        <item x="9"/>
        <item x="8"/>
        <item x="4"/>
        <item x="6"/>
        <item x="1"/>
        <item x="1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blZ_part" displayName="tblZ_part" ref="E4:E206" totalsRowShown="0" headerRowDxfId="1092" dataDxfId="1091">
  <autoFilter ref="E4:E206"/>
  <tableColumns count="1">
    <tableColumn id="1" name="Part" dataDxfId="1090"/>
  </tableColumns>
  <tableStyleInfo name="Màu hường" showFirstColumn="0" showLastColumn="0" showRowStripes="1" showColumnStripes="0"/>
</table>
</file>

<file path=xl/tables/table2.xml><?xml version="1.0" encoding="utf-8"?>
<table xmlns="http://schemas.openxmlformats.org/spreadsheetml/2006/main" id="4" name="tblZ_criteria" displayName="tblZ_criteria" ref="A4:C19" totalsRowShown="0" headerRowDxfId="1089" dataDxfId="1087" headerRowBorderDxfId="1088" tableBorderDxfId="1086" totalsRowBorderDxfId="1085">
  <autoFilter ref="A4:C19"/>
  <tableColumns count="3">
    <tableColumn id="1" name="Criteria" dataDxfId="1084"/>
    <tableColumn id="3" name="U/M" dataDxfId="1083"/>
    <tableColumn id="2" name="Amount" dataDxfId="1082"/>
  </tableColumns>
  <tableStyleInfo name="Màu hường" showFirstColumn="0" showLastColumn="0" showRowStripes="1" showColumnStripes="0"/>
</table>
</file>

<file path=xl/tables/table3.xml><?xml version="1.0" encoding="utf-8"?>
<table xmlns="http://schemas.openxmlformats.org/spreadsheetml/2006/main" id="7" name="tblZ_operation" displayName="tblZ_operation" ref="G4:G50" totalsRowShown="0">
  <autoFilter ref="G4:G50"/>
  <tableColumns count="1">
    <tableColumn id="1" name="Operation"/>
  </tableColumns>
  <tableStyleInfo name="Màu hường" showFirstColumn="0" showLastColumn="0" showRowStripes="1" showColumnStripes="0"/>
</table>
</file>

<file path=xl/tables/table4.xml><?xml version="1.0" encoding="utf-8"?>
<table xmlns="http://schemas.openxmlformats.org/spreadsheetml/2006/main" id="10" name="tblZ_period" displayName="tblZ_period" ref="I4:I50" totalsRowShown="0" headerRowDxfId="1081" dataDxfId="1080">
  <autoFilter ref="I4:I50"/>
  <tableColumns count="1">
    <tableColumn id="1" name="Period" dataDxfId="1079"/>
  </tableColumns>
  <tableStyleInfo name="Màu hường" showFirstColumn="0" showLastColumn="0" showRowStripes="1" showColumnStripes="0"/>
</table>
</file>

<file path=xl/tables/table5.xml><?xml version="1.0" encoding="utf-8"?>
<table xmlns="http://schemas.openxmlformats.org/spreadsheetml/2006/main" id="13" name="Table13" displayName="Table13" ref="K4:K334" totalsRowShown="0" dataDxfId="1078">
  <autoFilter ref="K4:K334"/>
  <tableColumns count="1">
    <tableColumn id="1" name="Worker" dataDxfId="1077"/>
  </tableColumns>
  <tableStyleInfo name="Màu hường" showFirstColumn="0" showLastColumn="0" showRowStripes="1" showColumnStripes="0"/>
</table>
</file>

<file path=xl/tables/table6.xml><?xml version="1.0" encoding="utf-8"?>
<table xmlns="http://schemas.openxmlformats.org/spreadsheetml/2006/main" id="17" name="tblInstall" displayName="tblInstall" ref="B5:AQ202" headerRowCount="0" totalsRowShown="0" headerRowDxfId="1076" dataDxfId="1075" tableBorderDxfId="1074">
  <tableColumns count="42">
    <tableColumn id="1" name="Column1" headerRowDxfId="1073" dataDxfId="1072"/>
    <tableColumn id="2" name="Column2" headerRowDxfId="1071" dataDxfId="1070"/>
    <tableColumn id="3" name="Column3" headerRowDxfId="1069" dataDxfId="1068"/>
    <tableColumn id="4" name="Column4" headerRowDxfId="1067" dataDxfId="1066">
      <calculatedColumnFormula>5/60</calculatedColumnFormula>
    </tableColumn>
    <tableColumn id="5" name="Column5" headerRowDxfId="1065" dataDxfId="1064">
      <calculatedColumnFormula>5/60</calculatedColumnFormula>
    </tableColumn>
    <tableColumn id="6" name="Column6" headerRowDxfId="1063" dataDxfId="1062"/>
    <tableColumn id="7" name="Column7" headerRowDxfId="1061" dataDxfId="1060"/>
    <tableColumn id="8" name="Column8" headerRowDxfId="1059" dataDxfId="1058"/>
    <tableColumn id="9" name="Column9" headerRowDxfId="1057" dataDxfId="1056"/>
    <tableColumn id="10" name="Column10" headerRowDxfId="1055" dataDxfId="1054"/>
    <tableColumn id="11" name="Column11" headerRowDxfId="1053" dataDxfId="1052"/>
    <tableColumn id="12" name="Column12" headerRowDxfId="1051" dataDxfId="1050"/>
    <tableColumn id="13" name="Column13" headerRowDxfId="1049" dataDxfId="1048"/>
    <tableColumn id="14" name="Column14" headerRowDxfId="1047" dataDxfId="1046"/>
    <tableColumn id="15" name="Column15" headerRowDxfId="1045" dataDxfId="1044"/>
    <tableColumn id="16" name="Column16" headerRowDxfId="1043" dataDxfId="1042"/>
    <tableColumn id="17" name="Column17" headerRowDxfId="1041" dataDxfId="1040">
      <calculatedColumnFormula>IFERROR(ROUND(((VLOOKUP(VLOOKUP(A5,PartRaw[#All],14,FALSE),'Coat Raw'!$C$2:$W$167,10,FALSE) + VLOOKUP(VLOOKUP(A5,PartRaw[#All],14,FALSE),'Coat Raw'!$C$2:$W$167,11,FALSE))/0.85/60),4),0)</calculatedColumnFormula>
    </tableColumn>
    <tableColumn id="18" name="Column18" headerRowDxfId="1039" dataDxfId="1038"/>
    <tableColumn id="19" name="Column19" headerRowDxfId="1037" dataDxfId="1036">
      <calculatedColumnFormula>IFERROR(ROUND(((VLOOKUP(VLOOKUP(A5,PartRaw[#All],14,FALSE),'Coat Raw'!$C$2:$W$167,10,FALSE) + VLOOKUP(VLOOKUP(A5,PartRaw[#All],14,FALSE),'Coat Raw'!$C$2:$W$167,11,FALSE))/0.85/60),4),0)</calculatedColumnFormula>
    </tableColumn>
    <tableColumn id="20" name="Column20" headerRowDxfId="1035" dataDxfId="1034"/>
    <tableColumn id="21" name="Column21" headerRowDxfId="1033" dataDxfId="1032"/>
    <tableColumn id="22" name="Column22" headerRowDxfId="1031" dataDxfId="1030"/>
    <tableColumn id="23" name="Column23" headerRowDxfId="1029" dataDxfId="1028"/>
    <tableColumn id="24" name="Column24" headerRowDxfId="1027" dataDxfId="1026"/>
    <tableColumn id="25" name="Column25" headerRowDxfId="1025" dataDxfId="1024"/>
    <tableColumn id="26" name="Column26" headerRowDxfId="1023" dataDxfId="1022"/>
    <tableColumn id="27" name="Column27" headerRowDxfId="1021" dataDxfId="1020"/>
    <tableColumn id="28" name="Column28" headerRowDxfId="1019" dataDxfId="1018"/>
    <tableColumn id="29" name="Column29" headerRowDxfId="1017" dataDxfId="1016"/>
    <tableColumn id="30" name="Column30" headerRowDxfId="1015" dataDxfId="1014"/>
    <tableColumn id="31" name="Column31" headerRowDxfId="1013" dataDxfId="1012"/>
    <tableColumn id="32" name="Column32" headerRowDxfId="1011" dataDxfId="1010"/>
    <tableColumn id="33" name="Column33" headerRowDxfId="1009" dataDxfId="1008"/>
    <tableColumn id="34" name="Column34" headerRowDxfId="1007" dataDxfId="1006"/>
    <tableColumn id="35" name="Column35" headerRowDxfId="1005" dataDxfId="1004"/>
    <tableColumn id="36" name="Column36" headerRowDxfId="1003" dataDxfId="1002"/>
    <tableColumn id="37" name="Column37" headerRowDxfId="1001" dataDxfId="1000"/>
    <tableColumn id="38" name="Column38" headerRowDxfId="999" dataDxfId="998"/>
    <tableColumn id="39" name="Column39" headerRowDxfId="997" dataDxfId="996"/>
    <tableColumn id="40" name="Column40" headerRowDxfId="995" dataDxfId="994"/>
    <tableColumn id="41" name="Column41" headerRowDxfId="993" dataDxfId="992"/>
    <tableColumn id="42" name="Column42" headerRowDxfId="991" dataDxfId="990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19" name="tblChange" displayName="tblChange" ref="B5:AQ202" headerRowCount="0" totalsRowShown="0" tableBorderDxfId="988">
  <tableColumns count="42">
    <tableColumn id="1" name="Column1" headerRowDxfId="987" dataDxfId="986"/>
    <tableColumn id="2" name="Column2" headerRowDxfId="985" dataDxfId="984"/>
    <tableColumn id="3" name="Column3" headerRowDxfId="983" dataDxfId="982"/>
    <tableColumn id="4" name="Column4" headerRowDxfId="981" dataDxfId="980"/>
    <tableColumn id="5" name="Column5" headerRowDxfId="979" dataDxfId="978"/>
    <tableColumn id="6" name="Column6" headerRowDxfId="977" dataDxfId="976"/>
    <tableColumn id="7" name="Column7" headerRowDxfId="975" dataDxfId="974"/>
    <tableColumn id="8" name="Column8" headerRowDxfId="973" dataDxfId="972"/>
    <tableColumn id="9" name="Column9" headerRowDxfId="971" dataDxfId="970"/>
    <tableColumn id="10" name="Column10" headerRowDxfId="969" dataDxfId="968"/>
    <tableColumn id="11" name="Column11" headerRowDxfId="967" dataDxfId="966"/>
    <tableColumn id="12" name="Column12" headerRowDxfId="965" dataDxfId="964"/>
    <tableColumn id="13" name="Column13" headerRowDxfId="963" dataDxfId="962"/>
    <tableColumn id="14" name="Column14" headerRowDxfId="961" dataDxfId="960"/>
    <tableColumn id="15" name="Column15" headerRowDxfId="959" dataDxfId="958"/>
    <tableColumn id="16" name="Column16" headerRowDxfId="957" dataDxfId="956"/>
    <tableColumn id="17" name="Column17" headerRowDxfId="955" dataDxfId="954"/>
    <tableColumn id="18" name="Column18" headerRowDxfId="953" dataDxfId="952"/>
    <tableColumn id="19" name="Column19" headerRowDxfId="951" dataDxfId="950"/>
    <tableColumn id="20" name="Column20" headerRowDxfId="949" dataDxfId="948"/>
    <tableColumn id="21" name="Column21" headerRowDxfId="947" dataDxfId="946"/>
    <tableColumn id="22" name="Column22" headerRowDxfId="945" dataDxfId="944"/>
    <tableColumn id="23" name="Column23" headerRowDxfId="943" dataDxfId="942"/>
    <tableColumn id="24" name="Column24" headerRowDxfId="941" dataDxfId="940"/>
    <tableColumn id="25" name="Column25" headerRowDxfId="939" dataDxfId="938"/>
    <tableColumn id="26" name="Column26" headerRowDxfId="937" dataDxfId="936"/>
    <tableColumn id="27" name="Column27" headerRowDxfId="935" dataDxfId="934"/>
    <tableColumn id="28" name="Column28" headerRowDxfId="933" dataDxfId="932"/>
    <tableColumn id="29" name="Column29" headerRowDxfId="931" dataDxfId="930"/>
    <tableColumn id="30" name="Column30" headerRowDxfId="929" dataDxfId="928"/>
    <tableColumn id="31" name="Column31" headerRowDxfId="927" dataDxfId="926"/>
    <tableColumn id="32" name="Column32" headerRowDxfId="925" dataDxfId="924"/>
    <tableColumn id="33" name="Column33" headerRowDxfId="923" dataDxfId="922"/>
    <tableColumn id="34" name="Column34" headerRowDxfId="921" dataDxfId="920"/>
    <tableColumn id="35" name="Column35" headerRowDxfId="919" dataDxfId="918"/>
    <tableColumn id="36" name="Column36" headerRowDxfId="917" dataDxfId="916"/>
    <tableColumn id="37" name="Column37"/>
    <tableColumn id="38" name="Column38"/>
    <tableColumn id="39" name="Column39"/>
    <tableColumn id="40" name="Column40"/>
    <tableColumn id="41" name="Column41"/>
    <tableColumn id="42" name="Column42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16" name="Table16" displayName="Table16" ref="B5:AQ196" headerRowCount="0" totalsRowShown="0" headerRowDxfId="915" dataDxfId="914" tableBorderDxfId="913">
  <tableColumns count="42">
    <tableColumn id="1" name="Column1" headerRowDxfId="912" dataDxfId="911"/>
    <tableColumn id="2" name="Column2" headerRowDxfId="910" dataDxfId="909"/>
    <tableColumn id="3" name="Column3" headerRowDxfId="908" dataDxfId="907"/>
    <tableColumn id="4" name="Column4" headerRowDxfId="906" dataDxfId="905"/>
    <tableColumn id="5" name="Column5" headerRowDxfId="904" dataDxfId="903"/>
    <tableColumn id="6" name="Column6" headerRowDxfId="902" dataDxfId="901"/>
    <tableColumn id="7" name="Column7" headerRowDxfId="900" dataDxfId="899"/>
    <tableColumn id="8" name="Column8" headerRowDxfId="898" dataDxfId="897"/>
    <tableColumn id="9" name="Column9" headerRowDxfId="896" dataDxfId="895"/>
    <tableColumn id="10" name="Column10" headerRowDxfId="894" dataDxfId="893"/>
    <tableColumn id="11" name="Column11" headerRowDxfId="892" dataDxfId="891"/>
    <tableColumn id="12" name="Column12" headerRowDxfId="890" dataDxfId="889">
      <calculatedColumnFormula>7*5/60+0.1</calculatedColumnFormula>
    </tableColumn>
    <tableColumn id="13" name="Column13" headerRowDxfId="888" dataDxfId="887"/>
    <tableColumn id="14" name="Column14" headerRowDxfId="886" dataDxfId="885"/>
    <tableColumn id="15" name="Column15" headerRowDxfId="884" dataDxfId="883"/>
    <tableColumn id="16" name="Column16" headerRowDxfId="882" dataDxfId="881"/>
    <tableColumn id="17" name="Column17" headerRowDxfId="880" dataDxfId="879">
      <calculatedColumnFormula>IFERROR(ROUND(((VLOOKUP(VLOOKUP(A5,PartRaw[#All],14,FALSE),'Coat Raw'!$C$2:$W$167,12,FALSE) + VLOOKUP(VLOOKUP(A5,PartRaw[#All],14,FALSE),'Coat Raw'!$C$2:$W$167,13,FALSE)+ VLOOKUP(VLOOKUP(A5,PartRaw[#All],14,FALSE),'Coat Raw'!$C$2:$W$167,14,FALSE))/0.85/60),4),0)</calculatedColumnFormula>
    </tableColumn>
    <tableColumn id="18" name="Column18" headerRowDxfId="878" dataDxfId="877"/>
    <tableColumn id="19" name="Column19" headerRowDxfId="876" dataDxfId="875">
      <calculatedColumnFormula>IF(VLOOKUP(A5,PartRaw[#All],4,FALSE)="1C",0,Table16[[#This Row],[Column17]])</calculatedColumnFormula>
    </tableColumn>
    <tableColumn id="20" name="Column20" headerRowDxfId="874" dataDxfId="873"/>
    <tableColumn id="21" name="Column21" headerRowDxfId="872" dataDxfId="871"/>
    <tableColumn id="22" name="Column22" headerRowDxfId="870" dataDxfId="869"/>
    <tableColumn id="23" name="Column23" headerRowDxfId="868" dataDxfId="867"/>
    <tableColumn id="24" name="Column24" headerRowDxfId="866" dataDxfId="865"/>
    <tableColumn id="25" name="Column25" headerRowDxfId="864" dataDxfId="863"/>
    <tableColumn id="26" name="Column26" headerRowDxfId="862" dataDxfId="861"/>
    <tableColumn id="27" name="Column27" headerRowDxfId="860" dataDxfId="859"/>
    <tableColumn id="28" name="Column28" headerRowDxfId="858" dataDxfId="857"/>
    <tableColumn id="29" name="Column29" headerRowDxfId="856" dataDxfId="855"/>
    <tableColumn id="30" name="Column30" headerRowDxfId="854" dataDxfId="853"/>
    <tableColumn id="31" name="Column31" headerRowDxfId="852" dataDxfId="851"/>
    <tableColumn id="32" name="Column32" headerRowDxfId="850" dataDxfId="849"/>
    <tableColumn id="33" name="Column33" headerRowDxfId="848" dataDxfId="847"/>
    <tableColumn id="34" name="Column34" headerRowDxfId="846" dataDxfId="845"/>
    <tableColumn id="35" name="Column35" headerRowDxfId="844" dataDxfId="843"/>
    <tableColumn id="36" name="Column36" headerRowDxfId="842" dataDxfId="841"/>
    <tableColumn id="37" name="Column37" headerRowDxfId="840" dataDxfId="839"/>
    <tableColumn id="38" name="Column38" headerRowDxfId="838" dataDxfId="837"/>
    <tableColumn id="39" name="Column39" headerRowDxfId="836" dataDxfId="835"/>
    <tableColumn id="40" name="Column40" headerRowDxfId="834" dataDxfId="833"/>
    <tableColumn id="41" name="Column41" headerRowDxfId="832" dataDxfId="831"/>
    <tableColumn id="42" name="Column42" headerRowDxfId="830" dataDxfId="829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18" name="tblFinish" displayName="tblFinish" ref="B5:AQ202" headerRowCount="0" totalsRowShown="0" headerRowDxfId="828" dataDxfId="827" tableBorderDxfId="826">
  <tableColumns count="42">
    <tableColumn id="1" name="Column1" headerRowDxfId="825" dataDxfId="824"/>
    <tableColumn id="2" name="Column2" headerRowDxfId="823" dataDxfId="822"/>
    <tableColumn id="3" name="Column3" headerRowDxfId="821" dataDxfId="820"/>
    <tableColumn id="4" name="Column4" headerRowDxfId="819" dataDxfId="818"/>
    <tableColumn id="5" name="Column5" headerRowDxfId="817" dataDxfId="816"/>
    <tableColumn id="6" name="Column6" headerRowDxfId="815" dataDxfId="814"/>
    <tableColumn id="7" name="Column7" headerRowDxfId="813" dataDxfId="812"/>
    <tableColumn id="8" name="Column8" headerRowDxfId="811" dataDxfId="810"/>
    <tableColumn id="9" name="Column9" headerRowDxfId="809" dataDxfId="808"/>
    <tableColumn id="10" name="Column10" headerRowDxfId="807" dataDxfId="806"/>
    <tableColumn id="11" name="Column11" headerRowDxfId="805" dataDxfId="804"/>
    <tableColumn id="12" name="Column12" headerRowDxfId="803" dataDxfId="802"/>
    <tableColumn id="13" name="Column13" headerRowDxfId="801" dataDxfId="800"/>
    <tableColumn id="14" name="Column14" headerRowDxfId="799" dataDxfId="798"/>
    <tableColumn id="15" name="Column15" headerRowDxfId="797" dataDxfId="796"/>
    <tableColumn id="16" name="Column16" headerRowDxfId="795" dataDxfId="794"/>
    <tableColumn id="17" name="Column17" headerRowDxfId="793" dataDxfId="792"/>
    <tableColumn id="18" name="Column18" headerRowDxfId="791" dataDxfId="790"/>
    <tableColumn id="19" name="Column19" headerRowDxfId="789" dataDxfId="788"/>
    <tableColumn id="20" name="Column20" headerRowDxfId="787" dataDxfId="786"/>
    <tableColumn id="21" name="Column21" headerRowDxfId="785" dataDxfId="784"/>
    <tableColumn id="22" name="Column22" headerRowDxfId="783" dataDxfId="782"/>
    <tableColumn id="23" name="Column23" headerRowDxfId="781" dataDxfId="780"/>
    <tableColumn id="24" name="Column24" headerRowDxfId="779" dataDxfId="778"/>
    <tableColumn id="25" name="Column25" headerRowDxfId="777" dataDxfId="776"/>
    <tableColumn id="26" name="Column26" headerRowDxfId="775" dataDxfId="774"/>
    <tableColumn id="27" name="Column27" headerRowDxfId="773" dataDxfId="772"/>
    <tableColumn id="28" name="Column28" headerRowDxfId="771" dataDxfId="770"/>
    <tableColumn id="29" name="Column29" headerRowDxfId="769" dataDxfId="768"/>
    <tableColumn id="30" name="Column30" headerRowDxfId="767" dataDxfId="766"/>
    <tableColumn id="31" name="Column31" headerRowDxfId="765" dataDxfId="764"/>
    <tableColumn id="32" name="Column32" headerRowDxfId="763" dataDxfId="762"/>
    <tableColumn id="33" name="Column33" headerRowDxfId="761" dataDxfId="760"/>
    <tableColumn id="34" name="Column34" headerRowDxfId="759" dataDxfId="758"/>
    <tableColumn id="35" name="Column35" headerRowDxfId="757" dataDxfId="756"/>
    <tableColumn id="36" name="Column36" headerRowDxfId="755" dataDxfId="754"/>
    <tableColumn id="37" name="Column37" headerRowDxfId="753" dataDxfId="752"/>
    <tableColumn id="38" name="Column38" headerRowDxfId="751" dataDxfId="750"/>
    <tableColumn id="39" name="Column39" headerRowDxfId="749" dataDxfId="748"/>
    <tableColumn id="40" name="Column40" headerRowDxfId="747" dataDxfId="746"/>
    <tableColumn id="41" name="Column41" headerRowDxfId="745" dataDxfId="744"/>
    <tableColumn id="42" name="Column42" headerRowDxfId="743" dataDxfId="742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B5:V203" headerRowCount="0" totalsRowShown="0" headerRowDxfId="741" dataDxfId="740" tableBorderDxfId="739">
  <tableColumns count="21">
    <tableColumn id="1" name="Column1" headerRowDxfId="738" dataDxfId="737">
      <calculatedColumnFormula>IFERROR(TEXT(INDEX(PartRaw[],MATCH(Part!$A5,PartRaw[VN-SAP code],0),7),"0.0"),"")</calculatedColumnFormula>
    </tableColumn>
    <tableColumn id="2" name="Column2" headerRowDxfId="736" dataDxfId="735">
      <calculatedColumnFormula>IFERROR(INDEX(PartRaw[],MATCH(Part!$A5,PartRaw[VN-SAP code],0),11),"")</calculatedColumnFormula>
    </tableColumn>
    <tableColumn id="3" name="Column3" headerRowDxfId="734" dataDxfId="733">
      <calculatedColumnFormula>IFERROR(INDEX(PartRaw[],MATCH(Part!$A5,PartRaw[VN-SAP code],0),12),"")</calculatedColumnFormula>
    </tableColumn>
    <tableColumn id="4" name="Column4" headerRowDxfId="732" dataDxfId="731">
      <calculatedColumnFormula>IFERROR(INDEX(PartRaw[],MATCH(Part!$A5,PartRaw[VN-SAP code],0),13),"")</calculatedColumnFormula>
    </tableColumn>
    <tableColumn id="5" name="Column5" headerRowDxfId="730" dataDxfId="729">
      <calculatedColumnFormula>IFERROR(INDEX(PartRaw[],MATCH(Part!$A5,PartRaw[VN-SAP code],0),14),"")</calculatedColumnFormula>
    </tableColumn>
    <tableColumn id="6" name="Column6" headerRowDxfId="728" dataDxfId="727">
      <calculatedColumnFormula>INDEX(PartRaw[#All],MATCH(Part!$A5,PartRaw[[#All],[VN-SAP code]],0),MATCH(Part!G$4,PartRaw[#Headers],0))</calculatedColumnFormula>
    </tableColumn>
    <tableColumn id="7" name="Column7" headerRowDxfId="726" dataDxfId="725">
      <calculatedColumnFormula>INDEX(PartRaw[#All],MATCH(Part!$A5,PartRaw[[#All],[VN-SAP code]],0),MATCH(Part!H$4,PartRaw[#Headers],0))</calculatedColumnFormula>
    </tableColumn>
    <tableColumn id="8" name="Column8" headerRowDxfId="724" dataDxfId="723">
      <calculatedColumnFormula>INDEX(PartRaw[#All],MATCH(Part!$A5,PartRaw[[#All],[VN-SAP code]],0),MATCH(Part!I$4,PartRaw[#Headers],0))</calculatedColumnFormula>
    </tableColumn>
    <tableColumn id="9" name="Column9" headerRowDxfId="722" dataDxfId="721">
      <calculatedColumnFormula>INDEX(PartRaw[#All],MATCH(Part!$A5,PartRaw[[#All],[VN-SAP code]],0),MATCH(Part!J$4,PartRaw[#Headers],0))</calculatedColumnFormula>
    </tableColumn>
    <tableColumn id="10" name="Column10" headerRowDxfId="720" dataDxfId="719">
      <calculatedColumnFormula>INDEX(PartRaw[#All],MATCH(Part!$A5,PartRaw[[#All],[VN-SAP code]],0),MATCH(Part!K$4,PartRaw[#Headers],0))</calculatedColumnFormula>
    </tableColumn>
    <tableColumn id="11" name="Column11" headerRowDxfId="718" dataDxfId="717">
      <calculatedColumnFormula>INDEX(PartRaw[#All],MATCH(Part!$A5,PartRaw[[#All],[VN-SAP code]],0),MATCH(Part!L$4,PartRaw[#Headers],0))</calculatedColumnFormula>
    </tableColumn>
    <tableColumn id="21" name="Column21" headerRowDxfId="716" dataDxfId="715">
      <calculatedColumnFormula>INDEX(PartRaw[#All],MATCH(Part!$A5,PartRaw[[#All],[VN-SAP code]],0),MATCH(Part!M$4,PartRaw[#Headers],0))</calculatedColumnFormula>
    </tableColumn>
    <tableColumn id="20" name="Column20" headerRowDxfId="714" dataDxfId="713">
      <calculatedColumnFormula>INDEX(PartRaw[#All],MATCH(Part!$A5,PartRaw[[#All],[VN-SAP code]],0),MATCH(Part!N$4,PartRaw[#Headers],0))</calculatedColumnFormula>
    </tableColumn>
    <tableColumn id="19" name="Column19" headerRowDxfId="712" dataDxfId="711">
      <calculatedColumnFormula>INDEX(PartRaw[#All],MATCH(Part!$A5,PartRaw[[#All],[VN-SAP code]],0),MATCH(Part!O$4,PartRaw[#Headers],0))</calculatedColumnFormula>
    </tableColumn>
    <tableColumn id="18" name="Column18" headerRowDxfId="710" dataDxfId="709">
      <calculatedColumnFormula>INDEX(PartRaw[#All],MATCH(Part!$A5,PartRaw[[#All],[VN-SAP code]],0),MATCH(Part!P$4,PartRaw[#Headers],0))</calculatedColumnFormula>
    </tableColumn>
    <tableColumn id="17" name="Column17" headerRowDxfId="708" dataDxfId="707">
      <calculatedColumnFormula>INDEX(PartRaw[#All],MATCH(Part!$A5,PartRaw[[#All],[VN-SAP code]],0),MATCH(Part!Q$4,PartRaw[#Headers],0))</calculatedColumnFormula>
    </tableColumn>
    <tableColumn id="16" name="Column16" headerRowDxfId="706" dataDxfId="705"/>
    <tableColumn id="15" name="Column15" headerRowDxfId="704" dataDxfId="703"/>
    <tableColumn id="14" name="Column14" headerRowDxfId="702" dataDxfId="701"/>
    <tableColumn id="13" name="Column13" headerRowDxfId="700" dataDxfId="699"/>
    <tableColumn id="12" name="Column12" headerRowDxfId="698" dataDxfId="697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2" name="Table2" displayName="Table2" ref="Z4:AA35" totalsRowShown="0" headerRowDxfId="696" headerRowBorderDxfId="695" tableBorderDxfId="694">
  <autoFilter ref="Z4:AA35"/>
  <tableColumns count="2">
    <tableColumn id="1" name="POS1 Group">
      <calculatedColumnFormula array="1">IFERROR(INDEX(Table20[[#All],[Column3]],MATCH(0,COUNTIF($Z$4:Z4,Table20[[#All],[Column3]]),0)),"")</calculatedColumnFormula>
    </tableColumn>
    <tableColumn id="2" name="Lotsize POS1" dataDxfId="693">
      <calculatedColumnFormula>VLOOKUP(Table2[[#This Row],[POS1 Group]],D:J,5,FALSE)</calculatedColumnFormula>
    </tableColumn>
  </tableColumns>
  <tableStyleInfo name="Màu hường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AG4:AO52" totalsRowShown="0" headerRowDxfId="692" headerRowBorderDxfId="691" tableBorderDxfId="690">
  <autoFilter ref="AG4:AO52"/>
  <tableColumns count="9">
    <tableColumn id="1" name="Coating Group">
      <calculatedColumnFormula array="1">IFERROR(INDEX(Table20[[#All],[Column5]],MATCH(0,COUNTIF($AG$4:AG4,Table20[[#All],[Column5]]),0)),"")</calculatedColumnFormula>
    </tableColumn>
    <tableColumn id="3" name="VN#1"/>
    <tableColumn id="4" name="VN#2"/>
    <tableColumn id="5" name="VN#3"/>
    <tableColumn id="6" name="VN#4"/>
    <tableColumn id="7" name="VN#5"/>
    <tableColumn id="8" name="VN#6"/>
    <tableColumn id="9" name="VN#7"/>
    <tableColumn id="10" name="VN#8"/>
  </tableColumns>
  <tableStyleInfo name="Màu hường" showFirstColumn="0" showLastColumn="0" showRowStripes="1" showColumnStripes="0"/>
</table>
</file>

<file path=xl/tables/table13.xml><?xml version="1.0" encoding="utf-8"?>
<table xmlns="http://schemas.openxmlformats.org/spreadsheetml/2006/main" id="8" name="tblY_machine" displayName="tblY_machine" ref="L4:N26" totalsRowShown="0" headerRowDxfId="689" dataDxfId="687" headerRowBorderDxfId="688" tableBorderDxfId="686" totalsRowBorderDxfId="685">
  <autoFilter ref="L4:N26"/>
  <tableColumns count="3">
    <tableColumn id="1" name="Machine Name" dataDxfId="684">
      <calculatedColumnFormula array="1">IFERROR(INDEX($B$5:$B$40,MATCH(0,COUNTIF($L$4:L4,$B$5:$B$40),0)),"")</calculatedColumnFormula>
    </tableColumn>
    <tableColumn id="2" name="Quantity" dataDxfId="683"/>
    <tableColumn id="3" name="Max capacity" dataDxfId="682"/>
  </tableColumns>
  <tableStyleInfo name="Màu hường" showFirstColumn="0" showLastColumn="0" showRowStripes="1" showColumnStripes="0"/>
</table>
</file>

<file path=xl/tables/table14.xml><?xml version="1.0" encoding="utf-8"?>
<table xmlns="http://schemas.openxmlformats.org/spreadsheetml/2006/main" id="9" name="Table9" displayName="Table9" ref="P4:R26" totalsRowShown="0" headerRowDxfId="681" dataDxfId="679" headerRowBorderDxfId="680" tableBorderDxfId="678" totalsRowBorderDxfId="677">
  <autoFilter ref="P4:R26"/>
  <tableColumns count="3">
    <tableColumn id="1" name="Machine Name" dataDxfId="676">
      <calculatedColumnFormula array="1">IFERROR(INDEX($C$5:$C$40,MATCH(0,COUNTIF($P$4:P4,$C$5:$C$40),0)),"")</calculatedColumnFormula>
    </tableColumn>
    <tableColumn id="2" name="Quantity" dataDxfId="675"/>
    <tableColumn id="3" name="Max capacity" dataDxfId="674"/>
  </tableColumns>
  <tableStyleInfo name="Màu hường" showFirstColumn="0" showLastColumn="0" showRowStripes="1" showColumnStripes="0"/>
</table>
</file>

<file path=xl/tables/table15.xml><?xml version="1.0" encoding="utf-8"?>
<table xmlns="http://schemas.openxmlformats.org/spreadsheetml/2006/main" id="12" name="tblY_worker" displayName="tblY_worker" ref="A4:H50" totalsRowShown="0" headerRowDxfId="673" dataDxfId="671" headerRowBorderDxfId="672" tableBorderDxfId="670" totalsRowBorderDxfId="669">
  <autoFilter ref="A4:H50"/>
  <tableColumns count="8">
    <tableColumn id="1" name="Operation" dataDxfId="668">
      <calculatedColumnFormula>general!G5:G50</calculatedColumnFormula>
    </tableColumn>
    <tableColumn id="2" name="Machine Run" dataDxfId="667"/>
    <tableColumn id="3" name="Worker run" dataDxfId="666"/>
    <tableColumn id="4" name="Minimum" dataDxfId="665"/>
    <tableColumn id="5" name="Maximum" dataDxfId="664"/>
    <tableColumn id="6" name="Minimum2" dataDxfId="663"/>
    <tableColumn id="7" name="Maximum3" dataDxfId="662"/>
    <tableColumn id="8" name="No of Machines" dataDxfId="661"/>
  </tableColumns>
  <tableStyleInfo name="Màu hường" showFirstColumn="0" showLastColumn="0" showRowStripes="1" showColumnStripes="0"/>
</table>
</file>

<file path=xl/tables/table16.xml><?xml version="1.0" encoding="utf-8"?>
<table xmlns="http://schemas.openxmlformats.org/spreadsheetml/2006/main" id="14" name="Table14" displayName="Table14" ref="B5:AQ334" headerRowCount="0" totalsRowShown="0" headerRowDxfId="659">
  <tableColumns count="42">
    <tableColumn id="1" name="Column1" headerRowDxfId="658" dataDxfId="657" headerRowCellStyle="Comma"/>
    <tableColumn id="2" name="Column2" headerRowDxfId="656" dataDxfId="655" headerRowCellStyle="Comma"/>
    <tableColumn id="3" name="Column3" headerRowDxfId="654" dataDxfId="653" headerRowCellStyle="Comma"/>
    <tableColumn id="4" name="Column4" headerRowDxfId="652" dataDxfId="651" headerRowCellStyle="Comma"/>
    <tableColumn id="5" name="Column5" headerRowDxfId="650" dataDxfId="649" headerRowCellStyle="Comma"/>
    <tableColumn id="6" name="Column6" headerRowDxfId="648" dataDxfId="647" headerRowCellStyle="Comma"/>
    <tableColumn id="7" name="Column7" headerRowDxfId="646" dataDxfId="645" headerRowCellStyle="Comma"/>
    <tableColumn id="8" name="Column8" headerRowDxfId="644" dataDxfId="643" headerRowCellStyle="Comma"/>
    <tableColumn id="9" name="Column9" headerRowDxfId="642" dataDxfId="641" headerRowCellStyle="Comma"/>
    <tableColumn id="10" name="Column10" headerRowDxfId="640" dataDxfId="639" headerRowCellStyle="Comma"/>
    <tableColumn id="11" name="Column11" headerRowDxfId="638" dataDxfId="637" headerRowCellStyle="Comma"/>
    <tableColumn id="12" name="Column12" headerRowDxfId="636" dataDxfId="635" headerRowCellStyle="Comma"/>
    <tableColumn id="13" name="Column13" headerRowDxfId="634" dataDxfId="633" headerRowCellStyle="Comma"/>
    <tableColumn id="14" name="Column14" headerRowDxfId="632" dataDxfId="631" headerRowCellStyle="Comma"/>
    <tableColumn id="15" name="Column15" headerRowDxfId="630" dataDxfId="629" headerRowCellStyle="Comma"/>
    <tableColumn id="16" name="Column16" headerRowDxfId="628" dataDxfId="627" headerRowCellStyle="Comma"/>
    <tableColumn id="17" name="Column17" headerRowDxfId="626" dataDxfId="625" headerRowCellStyle="Comma"/>
    <tableColumn id="18" name="Column18" headerRowDxfId="624" dataDxfId="623" headerRowCellStyle="Comma"/>
    <tableColumn id="19" name="Column19" headerRowDxfId="622" dataDxfId="621" headerRowCellStyle="Comma"/>
    <tableColumn id="20" name="Column20" headerRowDxfId="620" dataDxfId="619" headerRowCellStyle="Comma"/>
    <tableColumn id="21" name="Column21" headerRowDxfId="618" dataDxfId="617" headerRowCellStyle="Comma"/>
    <tableColumn id="22" name="Column22" headerRowDxfId="616" dataDxfId="615" headerRowCellStyle="Comma"/>
    <tableColumn id="23" name="Column23" headerRowDxfId="614" dataDxfId="613" headerRowCellStyle="Comma"/>
    <tableColumn id="24" name="Column24" headerRowDxfId="612" dataDxfId="611" headerRowCellStyle="Comma"/>
    <tableColumn id="25" name="Column25" headerRowDxfId="610" dataDxfId="609" headerRowCellStyle="Comma"/>
    <tableColumn id="26" name="Column26" headerRowDxfId="608" dataDxfId="607" headerRowCellStyle="Comma"/>
    <tableColumn id="27" name="Column27" headerRowDxfId="606" dataDxfId="605" headerRowCellStyle="Comma"/>
    <tableColumn id="28" name="Column28" headerRowDxfId="604" dataDxfId="603" headerRowCellStyle="Comma"/>
    <tableColumn id="29" name="Column29" headerRowDxfId="602" dataDxfId="601" headerRowCellStyle="Comma"/>
    <tableColumn id="30" name="Column30" headerRowDxfId="600" dataDxfId="599" headerRowCellStyle="Comma"/>
    <tableColumn id="31" name="Column31" headerRowDxfId="598" dataDxfId="597" headerRowCellStyle="Comma"/>
    <tableColumn id="32" name="Column32" headerRowDxfId="596" dataDxfId="595" headerRowCellStyle="Comma"/>
    <tableColumn id="33" name="Column33" headerRowDxfId="594" dataDxfId="593" headerRowCellStyle="Comma"/>
    <tableColumn id="34" name="Column34" headerRowDxfId="592" dataDxfId="591" headerRowCellStyle="Comma"/>
    <tableColumn id="35" name="Column35" headerRowDxfId="590" dataDxfId="589" headerRowCellStyle="Comma"/>
    <tableColumn id="36" name="Column36" headerRowDxfId="588" dataDxfId="587" headerRowCellStyle="Comma"/>
    <tableColumn id="37" name="Column37" dataDxfId="586"/>
    <tableColumn id="38" name="Column38" dataDxfId="585"/>
    <tableColumn id="39" name="Column39" dataDxfId="584"/>
    <tableColumn id="40" name="Column40" dataDxfId="583"/>
    <tableColumn id="41" name="Column41" dataDxfId="582"/>
    <tableColumn id="42" name="Column42" dataDxfId="581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id="15" name="Table15" displayName="Table15" ref="B5:AQ206" headerRowCount="0" totalsRowShown="0" headerRowDxfId="580">
  <tableColumns count="42">
    <tableColumn id="1" name="Column1" headerRowDxfId="579" dataDxfId="578"/>
    <tableColumn id="2" name="Column2" headerRowDxfId="577" dataDxfId="576"/>
    <tableColumn id="3" name="Column3" headerRowDxfId="575" dataDxfId="574"/>
    <tableColumn id="4" name="Column4" headerRowDxfId="573" dataDxfId="572"/>
    <tableColumn id="5" name="Column5" headerRowDxfId="571" dataDxfId="570"/>
    <tableColumn id="6" name="Column6" headerRowDxfId="569" dataDxfId="568"/>
    <tableColumn id="7" name="Column7" headerRowDxfId="567" dataDxfId="566"/>
    <tableColumn id="8" name="Column8" headerRowDxfId="565" dataDxfId="564"/>
    <tableColumn id="9" name="Column9" headerRowDxfId="563" dataDxfId="562"/>
    <tableColumn id="10" name="Column10" headerRowDxfId="561" dataDxfId="560"/>
    <tableColumn id="11" name="Column11" headerRowDxfId="559" dataDxfId="558"/>
    <tableColumn id="12" name="Column12" headerRowDxfId="557" dataDxfId="556"/>
    <tableColumn id="13" name="Column13" headerRowDxfId="555" dataDxfId="554"/>
    <tableColumn id="14" name="Column14" headerRowDxfId="553" dataDxfId="552"/>
    <tableColumn id="15" name="Column15" headerRowDxfId="551" dataDxfId="550"/>
    <tableColumn id="16" name="Column16" headerRowDxfId="549" dataDxfId="548"/>
    <tableColumn id="17" name="Column17" headerRowDxfId="547" dataDxfId="546"/>
    <tableColumn id="18" name="Column18" headerRowDxfId="545" dataDxfId="544"/>
    <tableColumn id="19" name="Column19" headerRowDxfId="543" dataDxfId="542"/>
    <tableColumn id="20" name="Column20" headerRowDxfId="541" dataDxfId="540"/>
    <tableColumn id="21" name="Column21" headerRowDxfId="539" dataDxfId="538"/>
    <tableColumn id="22" name="Column22" headerRowDxfId="537" dataDxfId="536"/>
    <tableColumn id="23" name="Column23" headerRowDxfId="535" dataDxfId="534"/>
    <tableColumn id="24" name="Column24" headerRowDxfId="533" dataDxfId="532"/>
    <tableColumn id="25" name="Column25" headerRowDxfId="531" dataDxfId="530"/>
    <tableColumn id="26" name="Column26" headerRowDxfId="529" dataDxfId="528"/>
    <tableColumn id="27" name="Column27" headerRowDxfId="527" dataDxfId="526"/>
    <tableColumn id="28" name="Column28" headerRowDxfId="525" dataDxfId="524"/>
    <tableColumn id="29" name="Column29" headerRowDxfId="523" dataDxfId="522"/>
    <tableColumn id="30" name="Column30" headerRowDxfId="521" dataDxfId="520"/>
    <tableColumn id="31" name="Column31" headerRowDxfId="519" dataDxfId="518"/>
    <tableColumn id="32" name="Column32" headerRowDxfId="517" dataDxfId="516"/>
    <tableColumn id="33" name="Column33" headerRowDxfId="515" dataDxfId="514"/>
    <tableColumn id="34" name="Column34" headerRowDxfId="513" dataDxfId="512"/>
    <tableColumn id="35" name="Column35" headerRowDxfId="511" dataDxfId="510"/>
    <tableColumn id="36" name="Column36" headerRowDxfId="509" dataDxfId="508"/>
    <tableColumn id="37" name="Column37" dataDxfId="507"/>
    <tableColumn id="38" name="Column38" dataDxfId="506"/>
    <tableColumn id="39" name="Column39" dataDxfId="505"/>
    <tableColumn id="40" name="Column40" dataDxfId="504"/>
    <tableColumn id="41" name="Column41" dataDxfId="503"/>
    <tableColumn id="42" name="Column42" dataDxfId="502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id="1" name="PartRaw" displayName="PartRaw" ref="A4:AC202" totalsRowShown="0" headerRowDxfId="495" dataDxfId="493" headerRowBorderDxfId="494" tableBorderDxfId="492" totalsRowBorderDxfId="491">
  <tableColumns count="29">
    <tableColumn id="1" name="VN-SAP code" dataDxfId="490"/>
    <tableColumn id="2" name="FZ Part Number" dataDxfId="489"/>
    <tableColumn id="3" name="Raw material" dataDxfId="488"/>
    <tableColumn id="4" name="C/ U" dataDxfId="487"/>
    <tableColumn id="5" name="Material" dataDxfId="486"/>
    <tableColumn id="6" name="S1 Radius_x000a_(mm)" dataDxfId="485"/>
    <tableColumn id="7" name="Diameter_x000a_(mm)" dataDxfId="484"/>
    <tableColumn id="8" name="Code" dataDxfId="483"/>
    <tableColumn id="9" name="Dao dong" dataDxfId="482"/>
    <tableColumn id="10" name="Runningtime_x000a_(sec)" dataDxfId="481" dataCellStyle="Comma"/>
    <tableColumn id="11" name="POS1 Spindle" dataDxfId="480" dataCellStyle="Comma"/>
    <tableColumn id="12" name="POS1 Group" dataDxfId="479"/>
    <tableColumn id="13" name="POS2 Group" dataDxfId="478"/>
    <tableColumn id="14" name="Coating Group" dataDxfId="477"/>
    <tableColumn id="29" name="POS1 Lotsize" dataDxfId="476" dataCellStyle="Comma">
      <calculatedColumnFormula>IF(OR(PartRaw[[#This Row],[Diameter
(mm)]]=1,PartRaw[[#This Row],[Diameter
(mm)]]=1.1),400,500)</calculatedColumnFormula>
    </tableColumn>
    <tableColumn id="28" name="POS2 Lotsize" dataDxfId="475">
      <calculatedColumnFormula>PartRaw[[#This Row],[POS1 Lotsize]]</calculatedColumnFormula>
    </tableColumn>
    <tableColumn id="27" name="Clean Lotsize" dataDxfId="474">
      <calculatedColumnFormula>IF(PartRaw[[#This Row],[Diameter
(mm)]]=1,PartRaw[[#This Row],[POS1 Lotsize]]*3,PartRaw[[#This Row],[POS1 Lotsize]])</calculatedColumnFormula>
    </tableColumn>
    <tableColumn id="15" name="VN#1" dataDxfId="473"/>
    <tableColumn id="26" name="VN#2" dataDxfId="472"/>
    <tableColumn id="25" name="VN#3" dataDxfId="471"/>
    <tableColumn id="24" name="VN#4" dataDxfId="470" dataCellStyle="Comma">
      <calculatedColumnFormula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calculatedColumnFormula>
    </tableColumn>
    <tableColumn id="23" name="VN#5" dataDxfId="469" dataCellStyle="Comma">
      <calculatedColumnFormula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calculatedColumnFormula>
    </tableColumn>
    <tableColumn id="22" name="VN#6" dataDxfId="468"/>
    <tableColumn id="21" name="VN#7" dataDxfId="467"/>
    <tableColumn id="20" name="VN#8" dataDxfId="466"/>
    <tableColumn id="19" name="C13" dataDxfId="465"/>
    <tableColumn id="18" name="C12" dataDxfId="464"/>
    <tableColumn id="16" name="C2" dataDxfId="463"/>
    <tableColumn id="17" name="C3" dataDxfId="462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5" name="Table5" displayName="Table5" ref="AG4:AI50" totalsRowShown="0" headerRowDxfId="461" dataDxfId="459" headerRowBorderDxfId="460" tableBorderDxfId="458" totalsRowBorderDxfId="457">
  <autoFilter ref="AG4:AI50"/>
  <sortState ref="AG5:AI50">
    <sortCondition ref="AG4:AG50"/>
  </sortState>
  <tableColumns count="3">
    <tableColumn id="1" name="Group" dataDxfId="456">
      <calculatedColumnFormula array="1">IFERROR(INDEX(PartRaw[POS1 Group],MATCH(0,COUNTIF(Table5[[#Headers],[Group]]:AG4,PartRaw[POS1 Group]),0)),"")</calculatedColumnFormula>
    </tableColumn>
    <tableColumn id="2" name="Runningtime_x000a_(sec)" dataDxfId="455">
      <calculatedColumnFormula>IFERROR(INDEX(PartRaw[],MATCH(Table5[[#This Row],[Group]],PartRaw[POS1 Group],0),10),0)</calculatedColumnFormula>
    </tableColumn>
    <tableColumn id="3" name="POS1 Spindle" dataDxfId="454">
      <calculatedColumnFormula>IFERROR(INDEX(PartRaw[],MATCH(Table5[[#This Row],[Group]],PartRaw[POS1 Group],0),11),0)</calculatedColumnFormula>
    </tableColumn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6" name="Table6" displayName="Table6" ref="AM4:AU146" totalsRowShown="0" headerRowDxfId="453" dataDxfId="452">
  <autoFilter ref="AM4:AU146"/>
  <tableColumns count="9">
    <tableColumn id="1" name="Design Name" dataDxfId="451"/>
    <tableColumn id="2" name="VN#1" dataDxfId="450"/>
    <tableColumn id="3" name="VN#2" dataDxfId="449"/>
    <tableColumn id="4" name="VN#3" dataDxfId="448"/>
    <tableColumn id="5" name="VN#4" dataDxfId="447"/>
    <tableColumn id="6" name="VN#5" dataDxfId="446"/>
    <tableColumn id="7" name="VN#6" dataDxfId="445"/>
    <tableColumn id="9" name="VN#7" dataDxfId="444"/>
    <tableColumn id="8" name="VN#8" dataDxfId="443"/>
  </tableColumns>
  <tableStyleInfo name="Màu hường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34"/>
  <sheetViews>
    <sheetView workbookViewId="0">
      <pane ySplit="4" topLeftCell="A5" activePane="bottomLeft" state="frozen"/>
      <selection pane="bottomLeft" activeCell="E28" sqref="E28"/>
    </sheetView>
  </sheetViews>
  <sheetFormatPr defaultRowHeight="15"/>
  <cols>
    <col min="1" max="1" width="15.75" bestFit="1" customWidth="1"/>
    <col min="2" max="2" width="15.75" style="220" customWidth="1"/>
    <col min="3" max="3" width="9" customWidth="1"/>
    <col min="4" max="4" width="2.75" customWidth="1"/>
    <col min="5" max="5" width="9.25" customWidth="1"/>
    <col min="6" max="6" width="2.75" customWidth="1"/>
    <col min="7" max="7" width="10.875" bestFit="1" customWidth="1"/>
    <col min="8" max="8" width="2.75" customWidth="1"/>
    <col min="9" max="9" width="9" style="5"/>
    <col min="10" max="10" width="2.75" customWidth="1"/>
  </cols>
  <sheetData>
    <row r="4" spans="1:13">
      <c r="A4" s="65" t="s">
        <v>42</v>
      </c>
      <c r="B4" s="217" t="s">
        <v>524</v>
      </c>
      <c r="C4" s="67" t="s">
        <v>43</v>
      </c>
      <c r="E4" s="64" t="s">
        <v>0</v>
      </c>
      <c r="G4" t="s">
        <v>261</v>
      </c>
      <c r="I4" s="5" t="s">
        <v>435</v>
      </c>
      <c r="K4" t="s">
        <v>1</v>
      </c>
      <c r="M4" t="s">
        <v>513</v>
      </c>
    </row>
    <row r="5" spans="1:13">
      <c r="A5" s="82" t="s">
        <v>39</v>
      </c>
      <c r="B5" s="218" t="s">
        <v>520</v>
      </c>
      <c r="C5" s="60">
        <v>5.0000000000000001E-3</v>
      </c>
      <c r="E5" s="220">
        <v>30103753</v>
      </c>
      <c r="G5" t="s">
        <v>414</v>
      </c>
      <c r="I5" s="5">
        <v>1</v>
      </c>
      <c r="K5" s="5" t="s">
        <v>2</v>
      </c>
    </row>
    <row r="6" spans="1:13">
      <c r="A6" s="82" t="s">
        <v>40</v>
      </c>
      <c r="B6" s="218" t="s">
        <v>520</v>
      </c>
      <c r="C6" s="60">
        <v>50</v>
      </c>
      <c r="E6" s="220">
        <v>30103786</v>
      </c>
      <c r="G6" t="s">
        <v>415</v>
      </c>
      <c r="I6" s="5">
        <v>2</v>
      </c>
      <c r="K6" s="5" t="s">
        <v>3</v>
      </c>
    </row>
    <row r="7" spans="1:13">
      <c r="A7" s="82" t="s">
        <v>41</v>
      </c>
      <c r="B7" s="218" t="s">
        <v>521</v>
      </c>
      <c r="C7" s="60">
        <v>0.02</v>
      </c>
      <c r="E7" s="220">
        <v>30103801</v>
      </c>
      <c r="G7" t="s">
        <v>416</v>
      </c>
      <c r="I7" s="5">
        <v>3</v>
      </c>
      <c r="K7" s="5" t="s">
        <v>28</v>
      </c>
    </row>
    <row r="8" spans="1:13">
      <c r="A8" s="82" t="s">
        <v>509</v>
      </c>
      <c r="B8" s="218" t="s">
        <v>522</v>
      </c>
      <c r="C8" s="60">
        <v>1</v>
      </c>
      <c r="E8" s="220">
        <v>30238079</v>
      </c>
      <c r="G8" t="s">
        <v>417</v>
      </c>
      <c r="I8" s="5">
        <v>4</v>
      </c>
      <c r="K8" s="5" t="s">
        <v>29</v>
      </c>
    </row>
    <row r="9" spans="1:13">
      <c r="A9" s="82"/>
      <c r="B9" s="218"/>
      <c r="C9" s="60"/>
      <c r="E9" s="220">
        <v>30248669</v>
      </c>
      <c r="G9" t="s">
        <v>418</v>
      </c>
      <c r="I9" s="5">
        <v>5</v>
      </c>
      <c r="K9" s="5" t="s">
        <v>30</v>
      </c>
    </row>
    <row r="10" spans="1:13">
      <c r="A10" s="82"/>
      <c r="B10" s="218"/>
      <c r="C10" s="60"/>
      <c r="E10" s="220">
        <v>30255599</v>
      </c>
      <c r="G10" t="s">
        <v>419</v>
      </c>
      <c r="I10" s="5">
        <v>6</v>
      </c>
      <c r="K10" s="5" t="s">
        <v>31</v>
      </c>
    </row>
    <row r="11" spans="1:13">
      <c r="A11" s="82" t="s">
        <v>519</v>
      </c>
      <c r="B11" s="218" t="s">
        <v>523</v>
      </c>
      <c r="C11" s="60">
        <v>25</v>
      </c>
      <c r="E11" s="220">
        <v>30255865</v>
      </c>
      <c r="G11" t="s">
        <v>420</v>
      </c>
      <c r="I11" s="5">
        <v>7</v>
      </c>
      <c r="K11" s="5" t="s">
        <v>32</v>
      </c>
    </row>
    <row r="12" spans="1:13">
      <c r="A12" s="82" t="s">
        <v>526</v>
      </c>
      <c r="B12" s="218" t="s">
        <v>527</v>
      </c>
      <c r="C12" s="60">
        <v>1</v>
      </c>
      <c r="E12" s="220">
        <v>30256899</v>
      </c>
      <c r="G12" t="s">
        <v>421</v>
      </c>
      <c r="I12" s="5">
        <v>8</v>
      </c>
      <c r="K12" s="5" t="s">
        <v>33</v>
      </c>
    </row>
    <row r="13" spans="1:13">
      <c r="A13" s="82"/>
      <c r="B13" s="218"/>
      <c r="C13" s="60"/>
      <c r="E13" s="220">
        <v>30256958</v>
      </c>
      <c r="G13" t="s">
        <v>422</v>
      </c>
      <c r="I13" s="5">
        <v>9</v>
      </c>
      <c r="K13" s="5" t="s">
        <v>17</v>
      </c>
    </row>
    <row r="14" spans="1:13">
      <c r="A14" s="82"/>
      <c r="B14" s="218"/>
      <c r="C14" s="60"/>
      <c r="E14" s="220">
        <v>30274734</v>
      </c>
      <c r="G14" t="s">
        <v>423</v>
      </c>
      <c r="I14" s="5">
        <v>10</v>
      </c>
      <c r="K14" s="5" t="s">
        <v>6</v>
      </c>
    </row>
    <row r="15" spans="1:13">
      <c r="A15" s="82"/>
      <c r="B15" s="218"/>
      <c r="C15" s="60"/>
      <c r="E15" s="220">
        <v>30293647</v>
      </c>
      <c r="G15" t="s">
        <v>424</v>
      </c>
      <c r="I15" s="5">
        <v>11</v>
      </c>
      <c r="K15" s="5" t="s">
        <v>34</v>
      </c>
    </row>
    <row r="16" spans="1:13">
      <c r="A16" s="82"/>
      <c r="B16" s="218"/>
      <c r="C16" s="60"/>
      <c r="E16" s="220">
        <v>30297135</v>
      </c>
      <c r="G16" t="s">
        <v>425</v>
      </c>
      <c r="I16" s="5">
        <v>12</v>
      </c>
      <c r="K16" s="5" t="s">
        <v>5</v>
      </c>
    </row>
    <row r="17" spans="1:11">
      <c r="A17" s="82"/>
      <c r="B17" s="218"/>
      <c r="C17" s="60"/>
      <c r="E17" s="220">
        <v>30297881</v>
      </c>
      <c r="G17" t="s">
        <v>426</v>
      </c>
      <c r="K17" s="5" t="s">
        <v>13</v>
      </c>
    </row>
    <row r="18" spans="1:11">
      <c r="A18" s="82"/>
      <c r="B18" s="218"/>
      <c r="C18" s="60"/>
      <c r="E18" s="220">
        <v>30313264</v>
      </c>
      <c r="G18" t="s">
        <v>427</v>
      </c>
      <c r="K18" s="5" t="s">
        <v>4</v>
      </c>
    </row>
    <row r="19" spans="1:11">
      <c r="A19" s="83"/>
      <c r="B19" s="219"/>
      <c r="C19" s="61"/>
      <c r="E19" s="220">
        <v>30313345</v>
      </c>
      <c r="G19" t="s">
        <v>428</v>
      </c>
      <c r="K19" s="5" t="s">
        <v>8</v>
      </c>
    </row>
    <row r="20" spans="1:11">
      <c r="E20" s="220">
        <v>30321494</v>
      </c>
      <c r="G20" t="s">
        <v>429</v>
      </c>
      <c r="K20" s="5" t="s">
        <v>9</v>
      </c>
    </row>
    <row r="21" spans="1:11">
      <c r="E21" s="220">
        <v>30331073</v>
      </c>
      <c r="G21" t="s">
        <v>430</v>
      </c>
      <c r="K21" s="5" t="s">
        <v>14</v>
      </c>
    </row>
    <row r="22" spans="1:11">
      <c r="E22" s="220">
        <v>30339200</v>
      </c>
      <c r="G22" t="s">
        <v>431</v>
      </c>
      <c r="K22" s="5" t="s">
        <v>7</v>
      </c>
    </row>
    <row r="23" spans="1:11">
      <c r="E23" s="220">
        <v>30342952</v>
      </c>
      <c r="G23" t="s">
        <v>432</v>
      </c>
      <c r="K23" s="5" t="s">
        <v>15</v>
      </c>
    </row>
    <row r="24" spans="1:11">
      <c r="E24" s="220">
        <v>30390173</v>
      </c>
      <c r="G24" t="s">
        <v>433</v>
      </c>
      <c r="K24" s="5" t="s">
        <v>16</v>
      </c>
    </row>
    <row r="25" spans="1:11">
      <c r="E25" s="220"/>
      <c r="G25" t="s">
        <v>434</v>
      </c>
      <c r="K25" s="5" t="s">
        <v>11</v>
      </c>
    </row>
    <row r="26" spans="1:11">
      <c r="E26" s="220"/>
      <c r="K26" s="5" t="s">
        <v>18</v>
      </c>
    </row>
    <row r="27" spans="1:11">
      <c r="E27" s="220"/>
      <c r="K27" s="5" t="s">
        <v>23</v>
      </c>
    </row>
    <row r="28" spans="1:11">
      <c r="E28" s="220"/>
      <c r="K28" s="5" t="s">
        <v>24</v>
      </c>
    </row>
    <row r="29" spans="1:11">
      <c r="E29" s="220"/>
      <c r="K29" s="5" t="s">
        <v>25</v>
      </c>
    </row>
    <row r="30" spans="1:11">
      <c r="E30" s="220"/>
      <c r="K30" s="5" t="s">
        <v>26</v>
      </c>
    </row>
    <row r="31" spans="1:11">
      <c r="E31" s="220"/>
      <c r="K31" s="5" t="s">
        <v>27</v>
      </c>
    </row>
    <row r="32" spans="1:11">
      <c r="E32" s="220"/>
      <c r="K32" s="5" t="s">
        <v>10</v>
      </c>
    </row>
    <row r="33" spans="5:11">
      <c r="E33" s="220"/>
      <c r="K33" s="5" t="s">
        <v>19</v>
      </c>
    </row>
    <row r="34" spans="5:11">
      <c r="E34" s="220"/>
      <c r="K34" s="5" t="s">
        <v>20</v>
      </c>
    </row>
    <row r="35" spans="5:11">
      <c r="E35" s="220"/>
      <c r="K35" s="5" t="s">
        <v>12</v>
      </c>
    </row>
    <row r="36" spans="5:11">
      <c r="E36" s="220"/>
      <c r="K36" s="5" t="s">
        <v>21</v>
      </c>
    </row>
    <row r="37" spans="5:11">
      <c r="E37" s="220"/>
      <c r="K37" s="5" t="s">
        <v>22</v>
      </c>
    </row>
    <row r="38" spans="5:11">
      <c r="E38" s="220"/>
      <c r="K38" s="5"/>
    </row>
    <row r="39" spans="5:11">
      <c r="E39" s="220"/>
      <c r="K39" s="5"/>
    </row>
    <row r="40" spans="5:11">
      <c r="E40" s="220"/>
      <c r="K40" s="5"/>
    </row>
    <row r="41" spans="5:11">
      <c r="E41" s="220"/>
      <c r="K41" s="5"/>
    </row>
    <row r="42" spans="5:11">
      <c r="E42" s="220"/>
      <c r="K42" s="5"/>
    </row>
    <row r="43" spans="5:11">
      <c r="E43" s="220"/>
      <c r="K43" s="5"/>
    </row>
    <row r="44" spans="5:11">
      <c r="E44" s="220"/>
      <c r="K44" s="5"/>
    </row>
    <row r="45" spans="5:11">
      <c r="E45" s="220"/>
      <c r="K45" s="5"/>
    </row>
    <row r="46" spans="5:11">
      <c r="E46" s="220"/>
      <c r="K46" s="5"/>
    </row>
    <row r="47" spans="5:11">
      <c r="E47" s="220"/>
      <c r="K47" s="5"/>
    </row>
    <row r="48" spans="5:11">
      <c r="E48" s="220"/>
      <c r="K48" s="5"/>
    </row>
    <row r="49" spans="5:11">
      <c r="E49" s="220"/>
      <c r="K49" s="5"/>
    </row>
    <row r="50" spans="5:11">
      <c r="E50" s="220"/>
      <c r="K50" s="5"/>
    </row>
    <row r="51" spans="5:11">
      <c r="E51" s="220"/>
      <c r="K51" s="5"/>
    </row>
    <row r="52" spans="5:11">
      <c r="E52" s="220"/>
      <c r="K52" s="5"/>
    </row>
    <row r="53" spans="5:11">
      <c r="E53" s="220"/>
      <c r="K53" s="5"/>
    </row>
    <row r="54" spans="5:11">
      <c r="E54" s="220"/>
      <c r="K54" s="5"/>
    </row>
    <row r="55" spans="5:11">
      <c r="E55" s="220"/>
      <c r="K55" s="5"/>
    </row>
    <row r="56" spans="5:11">
      <c r="E56" s="220"/>
      <c r="K56" s="5"/>
    </row>
    <row r="57" spans="5:11">
      <c r="E57" s="220"/>
      <c r="K57" s="5"/>
    </row>
    <row r="58" spans="5:11">
      <c r="E58" s="220"/>
      <c r="K58" s="5"/>
    </row>
    <row r="59" spans="5:11">
      <c r="E59" s="220"/>
      <c r="K59" s="5"/>
    </row>
    <row r="60" spans="5:11">
      <c r="E60" s="220"/>
      <c r="K60" s="5"/>
    </row>
    <row r="61" spans="5:11">
      <c r="E61" s="220"/>
      <c r="K61" s="5"/>
    </row>
    <row r="62" spans="5:11">
      <c r="E62" s="220"/>
      <c r="K62" s="5"/>
    </row>
    <row r="63" spans="5:11">
      <c r="E63" s="220"/>
      <c r="K63" s="5"/>
    </row>
    <row r="64" spans="5:11">
      <c r="E64" s="220"/>
      <c r="K64" s="5"/>
    </row>
    <row r="65" spans="5:11">
      <c r="E65" s="220"/>
      <c r="K65" s="5"/>
    </row>
    <row r="66" spans="5:11">
      <c r="E66" s="220"/>
      <c r="K66" s="5"/>
    </row>
    <row r="67" spans="5:11">
      <c r="E67" s="220"/>
      <c r="K67" s="5"/>
    </row>
    <row r="68" spans="5:11">
      <c r="E68" s="220"/>
      <c r="K68" s="5"/>
    </row>
    <row r="69" spans="5:11">
      <c r="E69" s="220"/>
      <c r="K69" s="5"/>
    </row>
    <row r="70" spans="5:11">
      <c r="E70" s="220"/>
      <c r="K70" s="5"/>
    </row>
    <row r="71" spans="5:11">
      <c r="E71" s="220"/>
      <c r="K71" s="5"/>
    </row>
    <row r="72" spans="5:11">
      <c r="E72" s="220"/>
      <c r="K72" s="5"/>
    </row>
    <row r="73" spans="5:11">
      <c r="E73" s="220"/>
      <c r="K73" s="5"/>
    </row>
    <row r="74" spans="5:11">
      <c r="E74" s="220"/>
      <c r="K74" s="5"/>
    </row>
    <row r="75" spans="5:11">
      <c r="E75" s="220"/>
      <c r="K75" s="5"/>
    </row>
    <row r="76" spans="5:11">
      <c r="E76" s="220"/>
      <c r="K76" s="5"/>
    </row>
    <row r="77" spans="5:11">
      <c r="E77" s="220"/>
      <c r="K77" s="5"/>
    </row>
    <row r="78" spans="5:11">
      <c r="E78" s="220"/>
      <c r="K78" s="5"/>
    </row>
    <row r="79" spans="5:11">
      <c r="E79" s="220"/>
      <c r="K79" s="5"/>
    </row>
    <row r="80" spans="5:11">
      <c r="E80" s="220"/>
      <c r="K80" s="5"/>
    </row>
    <row r="81" spans="5:11">
      <c r="E81" s="220"/>
      <c r="K81" s="5"/>
    </row>
    <row r="82" spans="5:11">
      <c r="E82" s="220"/>
      <c r="K82" s="5"/>
    </row>
    <row r="83" spans="5:11">
      <c r="E83" s="220"/>
      <c r="K83" s="5"/>
    </row>
    <row r="84" spans="5:11">
      <c r="E84" s="220"/>
      <c r="K84" s="5"/>
    </row>
    <row r="85" spans="5:11">
      <c r="E85" s="220"/>
      <c r="K85" s="5"/>
    </row>
    <row r="86" spans="5:11">
      <c r="E86" s="220"/>
      <c r="K86" s="5"/>
    </row>
    <row r="87" spans="5:11">
      <c r="E87" s="220"/>
      <c r="K87" s="5"/>
    </row>
    <row r="88" spans="5:11">
      <c r="E88" s="220"/>
      <c r="K88" s="5"/>
    </row>
    <row r="89" spans="5:11">
      <c r="E89" s="220"/>
      <c r="K89" s="5"/>
    </row>
    <row r="90" spans="5:11">
      <c r="E90" s="220"/>
      <c r="K90" s="5"/>
    </row>
    <row r="91" spans="5:11">
      <c r="E91" s="220"/>
      <c r="K91" s="5"/>
    </row>
    <row r="92" spans="5:11">
      <c r="E92" s="220"/>
      <c r="K92" s="5"/>
    </row>
    <row r="93" spans="5:11">
      <c r="E93" s="220"/>
      <c r="K93" s="5"/>
    </row>
    <row r="94" spans="5:11">
      <c r="E94" s="220"/>
      <c r="K94" s="5"/>
    </row>
    <row r="95" spans="5:11">
      <c r="E95" s="220"/>
      <c r="K95" s="5"/>
    </row>
    <row r="96" spans="5:11">
      <c r="E96" s="220"/>
      <c r="K96" s="5"/>
    </row>
    <row r="97" spans="5:11">
      <c r="E97" s="220"/>
      <c r="K97" s="5"/>
    </row>
    <row r="98" spans="5:11">
      <c r="E98" s="220"/>
      <c r="K98" s="5"/>
    </row>
    <row r="99" spans="5:11">
      <c r="E99" s="220"/>
      <c r="K99" s="5"/>
    </row>
    <row r="100" spans="5:11">
      <c r="E100" s="220"/>
      <c r="K100" s="5"/>
    </row>
    <row r="101" spans="5:11">
      <c r="E101" s="220"/>
      <c r="K101" s="5"/>
    </row>
    <row r="102" spans="5:11">
      <c r="E102" s="220"/>
      <c r="K102" s="5"/>
    </row>
    <row r="103" spans="5:11">
      <c r="E103" s="220"/>
      <c r="K103" s="5"/>
    </row>
    <row r="104" spans="5:11">
      <c r="E104" s="220"/>
      <c r="K104" s="5"/>
    </row>
    <row r="105" spans="5:11">
      <c r="E105" s="220"/>
      <c r="K105" s="5"/>
    </row>
    <row r="106" spans="5:11">
      <c r="E106" s="220"/>
      <c r="K106" s="5"/>
    </row>
    <row r="107" spans="5:11">
      <c r="E107" s="220"/>
      <c r="K107" s="5"/>
    </row>
    <row r="108" spans="5:11">
      <c r="E108" s="220"/>
      <c r="K108" s="5"/>
    </row>
    <row r="109" spans="5:11">
      <c r="E109" s="220"/>
      <c r="K109" s="5"/>
    </row>
    <row r="110" spans="5:11">
      <c r="E110" s="220"/>
      <c r="K110" s="5"/>
    </row>
    <row r="111" spans="5:11">
      <c r="E111" s="220"/>
      <c r="K111" s="5"/>
    </row>
    <row r="112" spans="5:11">
      <c r="E112" s="220"/>
      <c r="K112" s="5"/>
    </row>
    <row r="113" spans="5:11">
      <c r="E113" s="220"/>
      <c r="K113" s="5"/>
    </row>
    <row r="114" spans="5:11">
      <c r="E114" s="220"/>
      <c r="K114" s="5"/>
    </row>
    <row r="115" spans="5:11">
      <c r="E115" s="220"/>
      <c r="K115" s="5"/>
    </row>
    <row r="116" spans="5:11">
      <c r="E116" s="220"/>
      <c r="K116" s="5"/>
    </row>
    <row r="117" spans="5:11">
      <c r="E117" s="220"/>
      <c r="K117" s="5"/>
    </row>
    <row r="118" spans="5:11">
      <c r="E118" s="220"/>
      <c r="K118" s="5"/>
    </row>
    <row r="119" spans="5:11">
      <c r="E119" s="220"/>
      <c r="K119" s="5"/>
    </row>
    <row r="120" spans="5:11">
      <c r="E120" s="220"/>
      <c r="K120" s="5"/>
    </row>
    <row r="121" spans="5:11">
      <c r="E121" s="220"/>
      <c r="K121" s="5"/>
    </row>
    <row r="122" spans="5:11">
      <c r="E122" s="220"/>
      <c r="K122" s="5"/>
    </row>
    <row r="123" spans="5:11">
      <c r="E123" s="220"/>
      <c r="K123" s="5"/>
    </row>
    <row r="124" spans="5:11">
      <c r="E124" s="220"/>
      <c r="K124" s="5"/>
    </row>
    <row r="125" spans="5:11">
      <c r="E125" s="220"/>
      <c r="K125" s="5"/>
    </row>
    <row r="126" spans="5:11">
      <c r="E126" s="220"/>
      <c r="K126" s="5"/>
    </row>
    <row r="127" spans="5:11">
      <c r="E127" s="220"/>
      <c r="K127" s="5"/>
    </row>
    <row r="128" spans="5:11">
      <c r="E128" s="220"/>
      <c r="K128" s="5"/>
    </row>
    <row r="129" spans="5:11">
      <c r="E129" s="220"/>
      <c r="K129" s="5"/>
    </row>
    <row r="130" spans="5:11">
      <c r="E130" s="220"/>
      <c r="K130" s="5"/>
    </row>
    <row r="131" spans="5:11">
      <c r="E131" s="220"/>
      <c r="K131" s="5"/>
    </row>
    <row r="132" spans="5:11">
      <c r="E132" s="220"/>
      <c r="K132" s="5"/>
    </row>
    <row r="133" spans="5:11">
      <c r="E133" s="220"/>
      <c r="K133" s="5"/>
    </row>
    <row r="134" spans="5:11">
      <c r="E134" s="220"/>
      <c r="K134" s="5"/>
    </row>
    <row r="135" spans="5:11">
      <c r="E135" s="220"/>
      <c r="K135" s="5"/>
    </row>
    <row r="136" spans="5:11">
      <c r="E136" s="220"/>
      <c r="K136" s="5"/>
    </row>
    <row r="137" spans="5:11">
      <c r="E137" s="220"/>
      <c r="K137" s="5"/>
    </row>
    <row r="138" spans="5:11">
      <c r="E138" s="220"/>
      <c r="K138" s="5"/>
    </row>
    <row r="139" spans="5:11">
      <c r="E139" s="220"/>
      <c r="K139" s="5"/>
    </row>
    <row r="140" spans="5:11">
      <c r="E140" s="220"/>
      <c r="K140" s="5"/>
    </row>
    <row r="141" spans="5:11">
      <c r="E141" s="220"/>
      <c r="K141" s="5"/>
    </row>
    <row r="142" spans="5:11">
      <c r="E142" s="220"/>
      <c r="K142" s="5"/>
    </row>
    <row r="143" spans="5:11">
      <c r="E143" s="220"/>
      <c r="K143" s="5"/>
    </row>
    <row r="144" spans="5:11">
      <c r="E144" s="220"/>
      <c r="K144" s="5"/>
    </row>
    <row r="145" spans="5:11">
      <c r="E145" s="220"/>
      <c r="K145" s="5"/>
    </row>
    <row r="146" spans="5:11">
      <c r="E146" s="220"/>
      <c r="K146" s="5"/>
    </row>
    <row r="147" spans="5:11">
      <c r="E147" s="220"/>
      <c r="K147" s="5"/>
    </row>
    <row r="148" spans="5:11">
      <c r="E148" s="220"/>
      <c r="K148" s="5"/>
    </row>
    <row r="149" spans="5:11">
      <c r="E149" s="220"/>
      <c r="K149" s="5"/>
    </row>
    <row r="150" spans="5:11">
      <c r="E150" s="220"/>
      <c r="K150" s="5"/>
    </row>
    <row r="151" spans="5:11">
      <c r="E151" s="220"/>
      <c r="K151" s="5"/>
    </row>
    <row r="152" spans="5:11">
      <c r="E152" s="220"/>
      <c r="K152" s="5"/>
    </row>
    <row r="153" spans="5:11">
      <c r="E153" s="220"/>
      <c r="K153" s="5"/>
    </row>
    <row r="154" spans="5:11">
      <c r="E154" s="220"/>
      <c r="K154" s="5"/>
    </row>
    <row r="155" spans="5:11">
      <c r="E155" s="220"/>
      <c r="K155" s="5"/>
    </row>
    <row r="156" spans="5:11">
      <c r="E156" s="220"/>
      <c r="K156" s="5"/>
    </row>
    <row r="157" spans="5:11">
      <c r="E157" s="220"/>
      <c r="K157" s="5"/>
    </row>
    <row r="158" spans="5:11">
      <c r="E158" s="220"/>
      <c r="K158" s="5"/>
    </row>
    <row r="159" spans="5:11">
      <c r="E159" s="220"/>
      <c r="K159" s="5"/>
    </row>
    <row r="160" spans="5:11">
      <c r="E160" s="220"/>
      <c r="K160" s="5"/>
    </row>
    <row r="161" spans="5:11">
      <c r="E161" s="220"/>
      <c r="K161" s="5"/>
    </row>
    <row r="162" spans="5:11">
      <c r="E162" s="220"/>
      <c r="K162" s="5"/>
    </row>
    <row r="163" spans="5:11">
      <c r="E163" s="220"/>
      <c r="K163" s="5"/>
    </row>
    <row r="164" spans="5:11">
      <c r="E164" s="220"/>
      <c r="K164" s="5"/>
    </row>
    <row r="165" spans="5:11">
      <c r="E165" s="220"/>
      <c r="K165" s="5"/>
    </row>
    <row r="166" spans="5:11">
      <c r="E166" s="220"/>
      <c r="K166" s="5"/>
    </row>
    <row r="167" spans="5:11">
      <c r="E167" s="220"/>
      <c r="K167" s="5"/>
    </row>
    <row r="168" spans="5:11">
      <c r="E168" s="220"/>
      <c r="K168" s="5"/>
    </row>
    <row r="169" spans="5:11">
      <c r="E169" s="220"/>
      <c r="K169" s="5"/>
    </row>
    <row r="170" spans="5:11">
      <c r="E170" s="220"/>
      <c r="K170" s="5"/>
    </row>
    <row r="171" spans="5:11">
      <c r="E171" s="220"/>
      <c r="K171" s="5"/>
    </row>
    <row r="172" spans="5:11">
      <c r="E172" s="220"/>
      <c r="K172" s="5"/>
    </row>
    <row r="173" spans="5:11">
      <c r="E173" s="220"/>
      <c r="K173" s="5"/>
    </row>
    <row r="174" spans="5:11">
      <c r="E174" s="220"/>
      <c r="K174" s="5"/>
    </row>
    <row r="175" spans="5:11">
      <c r="E175" s="220"/>
      <c r="K175" s="5"/>
    </row>
    <row r="176" spans="5:11">
      <c r="E176" s="220"/>
      <c r="K176" s="5"/>
    </row>
    <row r="177" spans="5:11">
      <c r="E177" s="220"/>
      <c r="K177" s="5"/>
    </row>
    <row r="178" spans="5:11">
      <c r="E178" s="220"/>
      <c r="K178" s="5"/>
    </row>
    <row r="179" spans="5:11">
      <c r="E179" s="220"/>
      <c r="K179" s="5"/>
    </row>
    <row r="180" spans="5:11">
      <c r="E180" s="220"/>
      <c r="K180" s="5"/>
    </row>
    <row r="181" spans="5:11">
      <c r="E181" s="220"/>
      <c r="K181" s="5"/>
    </row>
    <row r="182" spans="5:11">
      <c r="E182" s="220"/>
      <c r="K182" s="5"/>
    </row>
    <row r="183" spans="5:11">
      <c r="E183" s="220"/>
      <c r="K183" s="5"/>
    </row>
    <row r="184" spans="5:11">
      <c r="E184" s="220"/>
      <c r="K184" s="5"/>
    </row>
    <row r="185" spans="5:11">
      <c r="E185" s="220"/>
      <c r="K185" s="5"/>
    </row>
    <row r="186" spans="5:11">
      <c r="E186" s="220"/>
      <c r="K186" s="5"/>
    </row>
    <row r="187" spans="5:11">
      <c r="E187" s="220"/>
      <c r="K187" s="5"/>
    </row>
    <row r="188" spans="5:11">
      <c r="E188" s="220"/>
      <c r="K188" s="5"/>
    </row>
    <row r="189" spans="5:11">
      <c r="E189" s="220"/>
      <c r="K189" s="5"/>
    </row>
    <row r="190" spans="5:11">
      <c r="E190" s="220"/>
      <c r="K190" s="5"/>
    </row>
    <row r="191" spans="5:11">
      <c r="E191" s="220"/>
      <c r="K191" s="5"/>
    </row>
    <row r="192" spans="5:11">
      <c r="E192" s="220"/>
      <c r="K192" s="5"/>
    </row>
    <row r="193" spans="5:11">
      <c r="E193" s="220"/>
      <c r="K193" s="5"/>
    </row>
    <row r="194" spans="5:11">
      <c r="E194" s="220"/>
      <c r="K194" s="5"/>
    </row>
    <row r="195" spans="5:11">
      <c r="E195" s="220"/>
      <c r="K195" s="5"/>
    </row>
    <row r="196" spans="5:11">
      <c r="E196" s="220"/>
      <c r="K196" s="5"/>
    </row>
    <row r="197" spans="5:11">
      <c r="E197" s="220"/>
      <c r="K197" s="5"/>
    </row>
    <row r="198" spans="5:11">
      <c r="E198" s="220"/>
      <c r="K198" s="5"/>
    </row>
    <row r="199" spans="5:11">
      <c r="E199" s="220"/>
      <c r="K199" s="5"/>
    </row>
    <row r="200" spans="5:11">
      <c r="E200" s="220"/>
      <c r="K200" s="5"/>
    </row>
    <row r="201" spans="5:11">
      <c r="E201" s="220"/>
      <c r="K201" s="5"/>
    </row>
    <row r="202" spans="5:11">
      <c r="E202" s="220"/>
      <c r="K202" s="5"/>
    </row>
    <row r="203" spans="5:11">
      <c r="E203" s="220"/>
      <c r="K203" s="5"/>
    </row>
    <row r="204" spans="5:11">
      <c r="E204" s="220"/>
      <c r="K204" s="5"/>
    </row>
    <row r="205" spans="5:11">
      <c r="E205" s="220"/>
      <c r="K205" s="5"/>
    </row>
    <row r="206" spans="5:11">
      <c r="E206" s="220"/>
      <c r="K206" s="5"/>
    </row>
    <row r="207" spans="5:11">
      <c r="K207" s="5"/>
    </row>
    <row r="208" spans="5:11">
      <c r="K208" s="5"/>
    </row>
    <row r="209" spans="11:11">
      <c r="K209" s="5"/>
    </row>
    <row r="210" spans="11:11">
      <c r="K210" s="5"/>
    </row>
    <row r="211" spans="11:11">
      <c r="K211" s="5"/>
    </row>
    <row r="212" spans="11:11">
      <c r="K212" s="5"/>
    </row>
    <row r="213" spans="11:11">
      <c r="K213" s="5"/>
    </row>
    <row r="214" spans="11:11">
      <c r="K214" s="5"/>
    </row>
    <row r="215" spans="11:11">
      <c r="K215" s="5"/>
    </row>
    <row r="216" spans="11:11">
      <c r="K216" s="5"/>
    </row>
    <row r="217" spans="11:11">
      <c r="K217" s="5"/>
    </row>
    <row r="218" spans="11:11">
      <c r="K218" s="5"/>
    </row>
    <row r="219" spans="11:11">
      <c r="K219" s="5"/>
    </row>
    <row r="220" spans="11:11">
      <c r="K220" s="5"/>
    </row>
    <row r="221" spans="11:11">
      <c r="K221" s="5"/>
    </row>
    <row r="222" spans="11:11">
      <c r="K222" s="5"/>
    </row>
    <row r="223" spans="11:11">
      <c r="K223" s="5"/>
    </row>
    <row r="224" spans="11:11">
      <c r="K224" s="5"/>
    </row>
    <row r="225" spans="11:11">
      <c r="K225" s="5"/>
    </row>
    <row r="226" spans="11:11">
      <c r="K226" s="5"/>
    </row>
    <row r="227" spans="11:11">
      <c r="K227" s="5"/>
    </row>
    <row r="228" spans="11:11">
      <c r="K228" s="5"/>
    </row>
    <row r="229" spans="11:11">
      <c r="K229" s="5"/>
    </row>
    <row r="230" spans="11:11">
      <c r="K230" s="5"/>
    </row>
    <row r="231" spans="11:11">
      <c r="K231" s="5"/>
    </row>
    <row r="232" spans="11:11">
      <c r="K232" s="5"/>
    </row>
    <row r="233" spans="11:11">
      <c r="K233" s="5"/>
    </row>
    <row r="234" spans="11:11">
      <c r="K234" s="5"/>
    </row>
    <row r="235" spans="11:11">
      <c r="K235" s="5"/>
    </row>
    <row r="236" spans="11:11">
      <c r="K236" s="5"/>
    </row>
    <row r="237" spans="11:11">
      <c r="K237" s="5"/>
    </row>
    <row r="238" spans="11:11">
      <c r="K238" s="5"/>
    </row>
    <row r="239" spans="11:11">
      <c r="K239" s="5"/>
    </row>
    <row r="240" spans="11:11">
      <c r="K240" s="5"/>
    </row>
    <row r="241" spans="11:11">
      <c r="K241" s="5"/>
    </row>
    <row r="242" spans="11:11">
      <c r="K242" s="5"/>
    </row>
    <row r="243" spans="11:11">
      <c r="K243" s="5"/>
    </row>
    <row r="244" spans="11:11">
      <c r="K244" s="5"/>
    </row>
    <row r="245" spans="11:11">
      <c r="K245" s="5"/>
    </row>
    <row r="246" spans="11:11">
      <c r="K246" s="5"/>
    </row>
    <row r="247" spans="11:11">
      <c r="K247" s="5"/>
    </row>
    <row r="248" spans="11:11">
      <c r="K248" s="5"/>
    </row>
    <row r="249" spans="11:11">
      <c r="K249" s="5"/>
    </row>
    <row r="250" spans="11:11">
      <c r="K250" s="5"/>
    </row>
    <row r="251" spans="11:11">
      <c r="K251" s="5"/>
    </row>
    <row r="252" spans="11:11">
      <c r="K252" s="5"/>
    </row>
    <row r="253" spans="11:11">
      <c r="K253" s="5"/>
    </row>
    <row r="254" spans="11:11">
      <c r="K254" s="5"/>
    </row>
    <row r="255" spans="11:11">
      <c r="K255" s="5"/>
    </row>
    <row r="256" spans="11:11">
      <c r="K256" s="5"/>
    </row>
    <row r="257" spans="11:11">
      <c r="K257" s="5"/>
    </row>
    <row r="258" spans="11:11">
      <c r="K258" s="5"/>
    </row>
    <row r="259" spans="11:11">
      <c r="K259" s="5"/>
    </row>
    <row r="260" spans="11:11">
      <c r="K260" s="5"/>
    </row>
    <row r="261" spans="11:11">
      <c r="K261" s="5"/>
    </row>
    <row r="262" spans="11:11">
      <c r="K262" s="5"/>
    </row>
    <row r="263" spans="11:11">
      <c r="K263" s="5"/>
    </row>
    <row r="264" spans="11:11">
      <c r="K264" s="5"/>
    </row>
    <row r="265" spans="11:11">
      <c r="K265" s="5"/>
    </row>
    <row r="266" spans="11:11">
      <c r="K266" s="5"/>
    </row>
    <row r="267" spans="11:11">
      <c r="K267" s="5"/>
    </row>
    <row r="268" spans="11:11">
      <c r="K268" s="5"/>
    </row>
    <row r="269" spans="11:11">
      <c r="K269" s="5"/>
    </row>
    <row r="270" spans="11:11">
      <c r="K270" s="5"/>
    </row>
    <row r="271" spans="11:11">
      <c r="K271" s="5"/>
    </row>
    <row r="272" spans="11:11">
      <c r="K272" s="5"/>
    </row>
    <row r="273" spans="11:11">
      <c r="K273" s="5"/>
    </row>
    <row r="274" spans="11:11">
      <c r="K274" s="5"/>
    </row>
    <row r="275" spans="11:11">
      <c r="K275" s="5"/>
    </row>
    <row r="276" spans="11:11">
      <c r="K276" s="5"/>
    </row>
    <row r="277" spans="11:11">
      <c r="K277" s="5"/>
    </row>
    <row r="278" spans="11:11">
      <c r="K278" s="5"/>
    </row>
    <row r="279" spans="11:11">
      <c r="K279" s="5"/>
    </row>
    <row r="280" spans="11:11">
      <c r="K280" s="5"/>
    </row>
    <row r="281" spans="11:11">
      <c r="K281" s="5"/>
    </row>
    <row r="282" spans="11:11">
      <c r="K282" s="5"/>
    </row>
    <row r="283" spans="11:11">
      <c r="K283" s="5"/>
    </row>
    <row r="284" spans="11:11">
      <c r="K284" s="5"/>
    </row>
    <row r="285" spans="11:11">
      <c r="K285" s="5"/>
    </row>
    <row r="286" spans="11:11">
      <c r="K286" s="5"/>
    </row>
    <row r="287" spans="11:11">
      <c r="K287" s="5"/>
    </row>
    <row r="288" spans="11:11">
      <c r="K288" s="5"/>
    </row>
    <row r="289" spans="11:11">
      <c r="K289" s="5"/>
    </row>
    <row r="290" spans="11:11">
      <c r="K290" s="5"/>
    </row>
    <row r="291" spans="11:11">
      <c r="K291" s="5"/>
    </row>
    <row r="292" spans="11:11">
      <c r="K292" s="5"/>
    </row>
    <row r="293" spans="11:11">
      <c r="K293" s="5"/>
    </row>
    <row r="294" spans="11:11">
      <c r="K294" s="5"/>
    </row>
    <row r="295" spans="11:11">
      <c r="K295" s="5"/>
    </row>
    <row r="296" spans="11:11">
      <c r="K296" s="5"/>
    </row>
    <row r="297" spans="11:11">
      <c r="K297" s="5"/>
    </row>
    <row r="298" spans="11:11">
      <c r="K298" s="5"/>
    </row>
    <row r="299" spans="11:11">
      <c r="K299" s="5"/>
    </row>
    <row r="300" spans="11:11">
      <c r="K300" s="5"/>
    </row>
    <row r="301" spans="11:11">
      <c r="K301" s="5"/>
    </row>
    <row r="302" spans="11:11">
      <c r="K302" s="5"/>
    </row>
    <row r="303" spans="11:11">
      <c r="K303" s="5"/>
    </row>
    <row r="304" spans="11:11">
      <c r="K304" s="5"/>
    </row>
    <row r="305" spans="11:11">
      <c r="K305" s="5"/>
    </row>
    <row r="306" spans="11:11">
      <c r="K306" s="5"/>
    </row>
    <row r="307" spans="11:11">
      <c r="K307" s="5"/>
    </row>
    <row r="308" spans="11:11">
      <c r="K308" s="5"/>
    </row>
    <row r="309" spans="11:11">
      <c r="K309" s="5"/>
    </row>
    <row r="310" spans="11:11">
      <c r="K310" s="5"/>
    </row>
    <row r="311" spans="11:11">
      <c r="K311" s="5"/>
    </row>
    <row r="312" spans="11:11">
      <c r="K312" s="5"/>
    </row>
    <row r="313" spans="11:11">
      <c r="K313" s="5"/>
    </row>
    <row r="314" spans="11:11">
      <c r="K314" s="5"/>
    </row>
    <row r="315" spans="11:11">
      <c r="K315" s="5"/>
    </row>
    <row r="316" spans="11:11">
      <c r="K316" s="5"/>
    </row>
    <row r="317" spans="11:11">
      <c r="K317" s="5"/>
    </row>
    <row r="318" spans="11:11">
      <c r="K318" s="5"/>
    </row>
    <row r="319" spans="11:11">
      <c r="K319" s="5"/>
    </row>
    <row r="320" spans="11:11">
      <c r="K320" s="5"/>
    </row>
    <row r="321" spans="11:11">
      <c r="K321" s="5"/>
    </row>
    <row r="322" spans="11:11">
      <c r="K322" s="5"/>
    </row>
    <row r="323" spans="11:11">
      <c r="K323" s="5"/>
    </row>
    <row r="324" spans="11:11">
      <c r="K324" s="5"/>
    </row>
    <row r="325" spans="11:11">
      <c r="K325" s="5"/>
    </row>
    <row r="326" spans="11:11">
      <c r="K326" s="5"/>
    </row>
    <row r="327" spans="11:11">
      <c r="K327" s="5"/>
    </row>
    <row r="328" spans="11:11">
      <c r="K328" s="5"/>
    </row>
    <row r="329" spans="11:11">
      <c r="K329" s="5"/>
    </row>
    <row r="330" spans="11:11">
      <c r="K330" s="5"/>
    </row>
    <row r="331" spans="11:11">
      <c r="K331" s="5"/>
    </row>
    <row r="332" spans="11:11">
      <c r="K332" s="5"/>
    </row>
    <row r="333" spans="11:11">
      <c r="K333" s="5"/>
    </row>
    <row r="334" spans="11:11">
      <c r="K334" s="5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AQ202"/>
  <sheetViews>
    <sheetView topLeftCell="H1" zoomScale="70" zoomScaleNormal="70" workbookViewId="0">
      <selection activeCell="B5" sqref="B5:P21"/>
    </sheetView>
  </sheetViews>
  <sheetFormatPr defaultRowHeight="15"/>
  <cols>
    <col min="1" max="1" width="8.625" customWidth="1"/>
    <col min="2" max="6" width="9.125" customWidth="1"/>
    <col min="7" max="7" width="10.625" bestFit="1" customWidth="1"/>
    <col min="8" max="8" width="12.25" customWidth="1"/>
    <col min="9" max="9" width="12.125" bestFit="1" customWidth="1"/>
    <col min="10" max="10" width="13" bestFit="1" customWidth="1"/>
    <col min="11" max="11" width="10.375" customWidth="1"/>
    <col min="12" max="12" width="13" bestFit="1" customWidth="1"/>
    <col min="13" max="13" width="10" customWidth="1"/>
    <col min="14" max="14" width="10.25" bestFit="1" customWidth="1"/>
    <col min="15" max="15" width="10" customWidth="1"/>
    <col min="16" max="16" width="10.875" bestFit="1" customWidth="1"/>
    <col min="17" max="43" width="10" customWidth="1"/>
  </cols>
  <sheetData>
    <row r="2" spans="1:43">
      <c r="A2" s="7" t="s">
        <v>60</v>
      </c>
      <c r="M2" t="s">
        <v>525</v>
      </c>
      <c r="R2" s="186" t="s">
        <v>510</v>
      </c>
      <c r="T2" s="186" t="s">
        <v>510</v>
      </c>
    </row>
    <row r="3" spans="1:43" ht="15.75" thickBot="1">
      <c r="A3" s="8"/>
      <c r="M3" t="s">
        <v>257</v>
      </c>
    </row>
    <row r="4" spans="1:43">
      <c r="A4" s="86" t="s">
        <v>0</v>
      </c>
      <c r="B4" s="87" t="str">
        <f t="array" ref="B4:AQ4">TRANSPOSE(general!G5:G50)</f>
        <v>01.GrS1</v>
      </c>
      <c r="C4" s="87" t="str">
        <v>02.POS1</v>
      </c>
      <c r="D4" s="87" t="str">
        <v>03.QC-S1</v>
      </c>
      <c r="E4" s="87" t="str">
        <v>04.QC-IRR</v>
      </c>
      <c r="F4" s="87" t="str">
        <v>05.QC-E</v>
      </c>
      <c r="G4" s="87" t="str">
        <v>06.MOS2</v>
      </c>
      <c r="H4" s="87" t="str">
        <v>07.GrS2-R</v>
      </c>
      <c r="I4" s="87" t="str">
        <v>08.GrS2-F</v>
      </c>
      <c r="J4" s="87" t="str">
        <v>09.POS2-R</v>
      </c>
      <c r="K4" s="87" t="str">
        <v>10.POS2-F</v>
      </c>
      <c r="L4" s="87" t="str">
        <v>11.DES2</v>
      </c>
      <c r="M4" s="87" t="str">
        <v>12.ClS2</v>
      </c>
      <c r="N4" s="87" t="str">
        <v>13.QC-Le</v>
      </c>
      <c r="O4" s="87" t="str">
        <v>14.QC-An</v>
      </c>
      <c r="P4" s="87" t="str">
        <v>15.QC-S1_S2</v>
      </c>
      <c r="Q4" s="87" t="str">
        <v>16.CLG1</v>
      </c>
      <c r="R4" s="87" t="str">
        <v>17.CTG1</v>
      </c>
      <c r="S4" s="87" t="str">
        <v>18.CLG2</v>
      </c>
      <c r="T4" s="87" t="str">
        <v>19.CTG2</v>
      </c>
      <c r="U4" s="87" t="str">
        <v>20.QC-FQA</v>
      </c>
      <c r="V4" s="87" t="str">
        <v>21.QC-PKG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87">
        <v>0</v>
      </c>
      <c r="AH4" s="87">
        <v>0</v>
      </c>
      <c r="AI4" s="87">
        <v>0</v>
      </c>
      <c r="AJ4" s="87">
        <v>0</v>
      </c>
      <c r="AK4" s="87">
        <v>0</v>
      </c>
      <c r="AL4" s="87">
        <v>0</v>
      </c>
      <c r="AM4" s="87">
        <v>0</v>
      </c>
      <c r="AN4" s="87">
        <v>0</v>
      </c>
      <c r="AO4" s="87">
        <v>0</v>
      </c>
      <c r="AP4" s="87">
        <v>0</v>
      </c>
      <c r="AQ4" s="88">
        <v>0</v>
      </c>
    </row>
    <row r="5" spans="1:43">
      <c r="A5" s="91">
        <f t="array" ref="A5:A202">general!E5:E206</f>
        <v>30103753</v>
      </c>
      <c r="B5" s="103">
        <v>0.1</v>
      </c>
      <c r="C5" s="102">
        <v>0.1</v>
      </c>
      <c r="D5" s="221">
        <v>3.3333333333333333E-2</v>
      </c>
      <c r="E5" s="102">
        <f t="shared" ref="E5:E24" si="0">5/60</f>
        <v>8.3333333333333329E-2</v>
      </c>
      <c r="F5" s="102">
        <f t="shared" ref="F5:F24" si="1">5/60</f>
        <v>8.3333333333333329E-2</v>
      </c>
      <c r="G5" s="102">
        <v>0.1</v>
      </c>
      <c r="H5" s="102">
        <v>0.1</v>
      </c>
      <c r="I5" s="102">
        <v>0.1</v>
      </c>
      <c r="J5" s="102">
        <v>0.1</v>
      </c>
      <c r="K5" s="102">
        <v>0.1</v>
      </c>
      <c r="L5" s="102">
        <v>0.1</v>
      </c>
      <c r="M5" s="102">
        <v>1</v>
      </c>
      <c r="N5" s="102">
        <v>0.1</v>
      </c>
      <c r="O5" s="102">
        <v>0.1</v>
      </c>
      <c r="P5" s="102">
        <v>0.1</v>
      </c>
      <c r="Q5" s="102">
        <v>0.1</v>
      </c>
      <c r="R5" s="184">
        <f>IFERROR(ROUND(((VLOOKUP(VLOOKUP(A5,PartRaw[#All],14,FALSE),'Coat Raw'!$C$2:$W$167,10,FALSE) + VLOOKUP(VLOOKUP(A5,PartRaw[#All],14,FALSE),'Coat Raw'!$C$2:$W$167,11,FALSE))/0.85/60),4),0)</f>
        <v>0.39219999999999999</v>
      </c>
      <c r="S5" s="216">
        <v>1</v>
      </c>
      <c r="T5" s="184">
        <f>IFERROR(ROUND(((VLOOKUP(VLOOKUP(A5,PartRaw[#All],14,FALSE),'Coat Raw'!$C$2:$W$167,10,FALSE) + VLOOKUP(VLOOKUP(A5,PartRaw[#All],14,FALSE),'Coat Raw'!$C$2:$W$167,11,FALSE))/0.85/60),4),0)</f>
        <v>0.39219999999999999</v>
      </c>
      <c r="U5" s="102">
        <v>0.1</v>
      </c>
      <c r="V5" s="102">
        <v>0.1</v>
      </c>
      <c r="W5" s="102"/>
      <c r="X5" s="102"/>
      <c r="Y5" s="102"/>
      <c r="Z5" s="102"/>
      <c r="AA5" s="102"/>
      <c r="AB5" s="102"/>
      <c r="AC5" s="101"/>
      <c r="AD5" s="101"/>
      <c r="AE5" s="101"/>
      <c r="AF5" s="101"/>
      <c r="AG5" s="101"/>
      <c r="AH5" s="101"/>
      <c r="AI5" s="101"/>
      <c r="AJ5" s="101"/>
      <c r="AK5" s="101"/>
      <c r="AL5" s="108"/>
      <c r="AM5" s="108"/>
      <c r="AN5" s="108"/>
      <c r="AO5" s="108"/>
      <c r="AP5" s="108"/>
      <c r="AQ5" s="109"/>
    </row>
    <row r="6" spans="1:43">
      <c r="A6" s="91">
        <v>30103786</v>
      </c>
      <c r="B6" s="103">
        <v>0.1</v>
      </c>
      <c r="C6" s="102">
        <v>0.1</v>
      </c>
      <c r="D6" s="221">
        <v>3.3333333333333333E-2</v>
      </c>
      <c r="E6" s="102">
        <f t="shared" si="0"/>
        <v>8.3333333333333329E-2</v>
      </c>
      <c r="F6" s="102">
        <f t="shared" si="1"/>
        <v>8.3333333333333329E-2</v>
      </c>
      <c r="G6" s="102">
        <v>0.1</v>
      </c>
      <c r="H6" s="102">
        <v>0.1</v>
      </c>
      <c r="I6" s="102">
        <v>0.1</v>
      </c>
      <c r="J6" s="102">
        <v>0.1</v>
      </c>
      <c r="K6" s="102">
        <v>0.1</v>
      </c>
      <c r="L6" s="102">
        <v>0.1</v>
      </c>
      <c r="M6" s="102">
        <v>1</v>
      </c>
      <c r="N6" s="102">
        <v>0.1</v>
      </c>
      <c r="O6" s="102">
        <v>0.1</v>
      </c>
      <c r="P6" s="102">
        <v>0.1</v>
      </c>
      <c r="Q6" s="102">
        <v>0.1</v>
      </c>
      <c r="R6" s="184">
        <f>IFERROR(ROUND(((VLOOKUP(VLOOKUP(A6,PartRaw[#All],14,FALSE),'Coat Raw'!$C$2:$W$167,10,FALSE) + VLOOKUP(VLOOKUP(A6,PartRaw[#All],14,FALSE),'Coat Raw'!$C$2:$W$167,11,FALSE))/0.85/60),4),0)</f>
        <v>0.39219999999999999</v>
      </c>
      <c r="S6" s="216">
        <v>1</v>
      </c>
      <c r="T6" s="184">
        <f>IFERROR(ROUND(((VLOOKUP(VLOOKUP(A6,PartRaw[#All],14,FALSE),'Coat Raw'!$C$2:$W$167,10,FALSE) + VLOOKUP(VLOOKUP(A6,PartRaw[#All],14,FALSE),'Coat Raw'!$C$2:$W$167,11,FALSE))/0.85/60),4),0)</f>
        <v>0.39219999999999999</v>
      </c>
      <c r="U6" s="102">
        <v>0.1</v>
      </c>
      <c r="V6" s="102">
        <v>0.1</v>
      </c>
      <c r="W6" s="102"/>
      <c r="X6" s="102"/>
      <c r="Y6" s="102"/>
      <c r="Z6" s="102"/>
      <c r="AA6" s="102"/>
      <c r="AB6" s="102"/>
      <c r="AC6" s="101"/>
      <c r="AD6" s="101"/>
      <c r="AE6" s="101"/>
      <c r="AF6" s="101"/>
      <c r="AG6" s="101"/>
      <c r="AH6" s="101"/>
      <c r="AI6" s="101"/>
      <c r="AJ6" s="101"/>
      <c r="AK6" s="101"/>
      <c r="AL6" s="95"/>
      <c r="AM6" s="95"/>
      <c r="AN6" s="95"/>
      <c r="AO6" s="95"/>
      <c r="AP6" s="95"/>
      <c r="AQ6" s="96"/>
    </row>
    <row r="7" spans="1:43">
      <c r="A7" s="91">
        <v>30103801</v>
      </c>
      <c r="B7" s="103">
        <v>0.1</v>
      </c>
      <c r="C7" s="102">
        <v>0.1</v>
      </c>
      <c r="D7" s="221">
        <v>3.3333333333333333E-2</v>
      </c>
      <c r="E7" s="102">
        <f t="shared" si="0"/>
        <v>8.3333333333333329E-2</v>
      </c>
      <c r="F7" s="102">
        <f t="shared" si="1"/>
        <v>8.3333333333333329E-2</v>
      </c>
      <c r="G7" s="102">
        <v>0.1</v>
      </c>
      <c r="H7" s="102">
        <v>0.1</v>
      </c>
      <c r="I7" s="102">
        <v>0.1</v>
      </c>
      <c r="J7" s="102">
        <v>0.1</v>
      </c>
      <c r="K7" s="102">
        <v>0.1</v>
      </c>
      <c r="L7" s="102">
        <v>0.1</v>
      </c>
      <c r="M7" s="102">
        <v>1</v>
      </c>
      <c r="N7" s="102">
        <v>0.1</v>
      </c>
      <c r="O7" s="102">
        <v>0.1</v>
      </c>
      <c r="P7" s="102">
        <v>0.1</v>
      </c>
      <c r="Q7" s="102">
        <v>0.1</v>
      </c>
      <c r="R7" s="184">
        <f>IFERROR(ROUND(((VLOOKUP(VLOOKUP(A7,PartRaw[#All],14,FALSE),'Coat Raw'!$C$2:$W$167,10,FALSE) + VLOOKUP(VLOOKUP(A7,PartRaw[#All],14,FALSE),'Coat Raw'!$C$2:$W$167,11,FALSE))/0.85/60),4),0)</f>
        <v>0.39219999999999999</v>
      </c>
      <c r="S7" s="216">
        <v>1</v>
      </c>
      <c r="T7" s="184">
        <f>IFERROR(ROUND(((VLOOKUP(VLOOKUP(A7,PartRaw[#All],14,FALSE),'Coat Raw'!$C$2:$W$167,10,FALSE) + VLOOKUP(VLOOKUP(A7,PartRaw[#All],14,FALSE),'Coat Raw'!$C$2:$W$167,11,FALSE))/0.85/60),4),0)</f>
        <v>0.39219999999999999</v>
      </c>
      <c r="U7" s="102">
        <v>0.1</v>
      </c>
      <c r="V7" s="102">
        <v>0.1</v>
      </c>
      <c r="W7" s="102"/>
      <c r="X7" s="102"/>
      <c r="Y7" s="102"/>
      <c r="Z7" s="102"/>
      <c r="AA7" s="102"/>
      <c r="AB7" s="102"/>
      <c r="AC7" s="101"/>
      <c r="AD7" s="101"/>
      <c r="AE7" s="101"/>
      <c r="AF7" s="101"/>
      <c r="AG7" s="101"/>
      <c r="AH7" s="101"/>
      <c r="AI7" s="101"/>
      <c r="AJ7" s="101"/>
      <c r="AK7" s="101"/>
      <c r="AL7" s="95"/>
      <c r="AM7" s="95"/>
      <c r="AN7" s="95"/>
      <c r="AO7" s="95"/>
      <c r="AP7" s="95"/>
      <c r="AQ7" s="96"/>
    </row>
    <row r="8" spans="1:43">
      <c r="A8" s="91">
        <v>30238079</v>
      </c>
      <c r="B8" s="103">
        <v>0.1</v>
      </c>
      <c r="C8" s="102">
        <v>0.1</v>
      </c>
      <c r="D8" s="221">
        <v>3.3333333333333333E-2</v>
      </c>
      <c r="E8" s="102">
        <f t="shared" si="0"/>
        <v>8.3333333333333329E-2</v>
      </c>
      <c r="F8" s="102">
        <f t="shared" si="1"/>
        <v>8.3333333333333329E-2</v>
      </c>
      <c r="G8" s="102">
        <v>0.1</v>
      </c>
      <c r="H8" s="102">
        <v>0.1</v>
      </c>
      <c r="I8" s="102">
        <v>0.1</v>
      </c>
      <c r="J8" s="102">
        <v>0.1</v>
      </c>
      <c r="K8" s="102">
        <v>0.1</v>
      </c>
      <c r="L8" s="102">
        <v>0.1</v>
      </c>
      <c r="M8" s="102">
        <v>1</v>
      </c>
      <c r="N8" s="102">
        <v>0.1</v>
      </c>
      <c r="O8" s="102">
        <v>0.1</v>
      </c>
      <c r="P8" s="102">
        <v>0.1</v>
      </c>
      <c r="Q8" s="102">
        <v>0.1</v>
      </c>
      <c r="R8" s="184">
        <f>IFERROR(ROUND(((VLOOKUP(VLOOKUP(A8,PartRaw[#All],14,FALSE),'Coat Raw'!$C$2:$W$167,10,FALSE) + VLOOKUP(VLOOKUP(A8,PartRaw[#All],14,FALSE),'Coat Raw'!$C$2:$W$167,11,FALSE))/0.85/60),4),0)</f>
        <v>0.39219999999999999</v>
      </c>
      <c r="S8" s="216">
        <v>1</v>
      </c>
      <c r="T8" s="184">
        <f>IFERROR(ROUND(((VLOOKUP(VLOOKUP(A8,PartRaw[#All],14,FALSE),'Coat Raw'!$C$2:$W$167,10,FALSE) + VLOOKUP(VLOOKUP(A8,PartRaw[#All],14,FALSE),'Coat Raw'!$C$2:$W$167,11,FALSE))/0.85/60),4),0)</f>
        <v>0.39219999999999999</v>
      </c>
      <c r="U8" s="102">
        <v>0.1</v>
      </c>
      <c r="V8" s="102">
        <v>0.1</v>
      </c>
      <c r="W8" s="102"/>
      <c r="X8" s="102"/>
      <c r="Y8" s="102"/>
      <c r="Z8" s="102"/>
      <c r="AA8" s="102"/>
      <c r="AB8" s="102"/>
      <c r="AC8" s="101"/>
      <c r="AD8" s="101"/>
      <c r="AE8" s="101"/>
      <c r="AF8" s="101"/>
      <c r="AG8" s="101"/>
      <c r="AH8" s="101"/>
      <c r="AI8" s="101"/>
      <c r="AJ8" s="101"/>
      <c r="AK8" s="101"/>
      <c r="AL8" s="95"/>
      <c r="AM8" s="95"/>
      <c r="AN8" s="95"/>
      <c r="AO8" s="95"/>
      <c r="AP8" s="95"/>
      <c r="AQ8" s="96"/>
    </row>
    <row r="9" spans="1:43">
      <c r="A9" s="91">
        <v>30248669</v>
      </c>
      <c r="B9" s="103">
        <v>0.1</v>
      </c>
      <c r="C9" s="102">
        <v>0.1</v>
      </c>
      <c r="D9" s="221">
        <v>3.3333333333333333E-2</v>
      </c>
      <c r="E9" s="102">
        <f t="shared" si="0"/>
        <v>8.3333333333333329E-2</v>
      </c>
      <c r="F9" s="102">
        <f t="shared" si="1"/>
        <v>8.3333333333333329E-2</v>
      </c>
      <c r="G9" s="102">
        <v>0.1</v>
      </c>
      <c r="H9" s="102">
        <v>0.1</v>
      </c>
      <c r="I9" s="102">
        <v>0.1</v>
      </c>
      <c r="J9" s="102">
        <v>0.1</v>
      </c>
      <c r="K9" s="102">
        <v>0.1</v>
      </c>
      <c r="L9" s="102">
        <v>0.1</v>
      </c>
      <c r="M9" s="102">
        <v>1</v>
      </c>
      <c r="N9" s="102">
        <v>0.1</v>
      </c>
      <c r="O9" s="102">
        <v>0.1</v>
      </c>
      <c r="P9" s="102">
        <v>0.1</v>
      </c>
      <c r="Q9" s="102">
        <v>0.1</v>
      </c>
      <c r="R9" s="184">
        <f>IFERROR(ROUND(((VLOOKUP(VLOOKUP(A9,PartRaw[#All],14,FALSE),'Coat Raw'!$C$2:$W$167,10,FALSE) + VLOOKUP(VLOOKUP(A9,PartRaw[#All],14,FALSE),'Coat Raw'!$C$2:$W$167,11,FALSE))/0.85/60),4),0)</f>
        <v>0.39219999999999999</v>
      </c>
      <c r="S9" s="216">
        <v>1</v>
      </c>
      <c r="T9" s="184">
        <f>IFERROR(ROUND(((VLOOKUP(VLOOKUP(A9,PartRaw[#All],14,FALSE),'Coat Raw'!$C$2:$W$167,10,FALSE) + VLOOKUP(VLOOKUP(A9,PartRaw[#All],14,FALSE),'Coat Raw'!$C$2:$W$167,11,FALSE))/0.85/60),4),0)</f>
        <v>0.39219999999999999</v>
      </c>
      <c r="U9" s="102">
        <v>0.1</v>
      </c>
      <c r="V9" s="102">
        <v>0.1</v>
      </c>
      <c r="W9" s="102"/>
      <c r="X9" s="102"/>
      <c r="Y9" s="102"/>
      <c r="Z9" s="102"/>
      <c r="AA9" s="102"/>
      <c r="AB9" s="102"/>
      <c r="AC9" s="101"/>
      <c r="AD9" s="101"/>
      <c r="AE9" s="101"/>
      <c r="AF9" s="101"/>
      <c r="AG9" s="101"/>
      <c r="AH9" s="101"/>
      <c r="AI9" s="101"/>
      <c r="AJ9" s="101"/>
      <c r="AK9" s="101"/>
      <c r="AL9" s="95"/>
      <c r="AM9" s="95"/>
      <c r="AN9" s="95"/>
      <c r="AO9" s="95"/>
      <c r="AP9" s="95"/>
      <c r="AQ9" s="96"/>
    </row>
    <row r="10" spans="1:43">
      <c r="A10" s="91">
        <v>30255599</v>
      </c>
      <c r="B10" s="103">
        <v>0.1</v>
      </c>
      <c r="C10" s="102">
        <v>0.1</v>
      </c>
      <c r="D10" s="221">
        <v>3.3333333333333333E-2</v>
      </c>
      <c r="E10" s="102">
        <f t="shared" si="0"/>
        <v>8.3333333333333329E-2</v>
      </c>
      <c r="F10" s="102">
        <f t="shared" si="1"/>
        <v>8.3333333333333329E-2</v>
      </c>
      <c r="G10" s="102">
        <v>0.1</v>
      </c>
      <c r="H10" s="102">
        <v>0.1</v>
      </c>
      <c r="I10" s="102">
        <v>0.1</v>
      </c>
      <c r="J10" s="102">
        <v>0.1</v>
      </c>
      <c r="K10" s="102">
        <v>0.1</v>
      </c>
      <c r="L10" s="102">
        <v>0.1</v>
      </c>
      <c r="M10" s="102">
        <v>1</v>
      </c>
      <c r="N10" s="102">
        <v>0.1</v>
      </c>
      <c r="O10" s="102">
        <v>0.1</v>
      </c>
      <c r="P10" s="102">
        <v>0.1</v>
      </c>
      <c r="Q10" s="102">
        <v>0.1</v>
      </c>
      <c r="R10" s="184">
        <f>IFERROR(ROUND(((VLOOKUP(VLOOKUP(A10,PartRaw[#All],14,FALSE),'Coat Raw'!$C$2:$W$167,10,FALSE) + VLOOKUP(VLOOKUP(A10,PartRaw[#All],14,FALSE),'Coat Raw'!$C$2:$W$167,11,FALSE))/0.85/60),4),0)</f>
        <v>0.39219999999999999</v>
      </c>
      <c r="S10" s="216">
        <v>1</v>
      </c>
      <c r="T10" s="184">
        <f>IFERROR(ROUND(((VLOOKUP(VLOOKUP(A10,PartRaw[#All],14,FALSE),'Coat Raw'!$C$2:$W$167,10,FALSE) + VLOOKUP(VLOOKUP(A10,PartRaw[#All],14,FALSE),'Coat Raw'!$C$2:$W$167,11,FALSE))/0.85/60),4),0)</f>
        <v>0.39219999999999999</v>
      </c>
      <c r="U10" s="102">
        <v>0.1</v>
      </c>
      <c r="V10" s="102">
        <v>0.1</v>
      </c>
      <c r="W10" s="102"/>
      <c r="X10" s="102"/>
      <c r="Y10" s="102"/>
      <c r="Z10" s="102"/>
      <c r="AA10" s="102"/>
      <c r="AB10" s="102"/>
      <c r="AC10" s="101"/>
      <c r="AD10" s="101"/>
      <c r="AE10" s="101"/>
      <c r="AF10" s="101"/>
      <c r="AG10" s="101"/>
      <c r="AH10" s="101"/>
      <c r="AI10" s="101"/>
      <c r="AJ10" s="101"/>
      <c r="AK10" s="101"/>
      <c r="AL10" s="95"/>
      <c r="AM10" s="95"/>
      <c r="AN10" s="95"/>
      <c r="AO10" s="95"/>
      <c r="AP10" s="95"/>
      <c r="AQ10" s="96"/>
    </row>
    <row r="11" spans="1:43">
      <c r="A11" s="91">
        <v>30255865</v>
      </c>
      <c r="B11" s="103">
        <v>0.1</v>
      </c>
      <c r="C11" s="102">
        <v>0.1</v>
      </c>
      <c r="D11" s="221">
        <v>3.3333333333333333E-2</v>
      </c>
      <c r="E11" s="102">
        <f t="shared" si="0"/>
        <v>8.3333333333333329E-2</v>
      </c>
      <c r="F11" s="102">
        <f t="shared" si="1"/>
        <v>8.3333333333333329E-2</v>
      </c>
      <c r="G11" s="102">
        <v>0.1</v>
      </c>
      <c r="H11" s="102">
        <v>0.1</v>
      </c>
      <c r="I11" s="102">
        <v>0.1</v>
      </c>
      <c r="J11" s="102">
        <v>0.1</v>
      </c>
      <c r="K11" s="102">
        <v>0.1</v>
      </c>
      <c r="L11" s="102">
        <v>0.1</v>
      </c>
      <c r="M11" s="102">
        <v>1</v>
      </c>
      <c r="N11" s="102">
        <v>0.1</v>
      </c>
      <c r="O11" s="102">
        <v>0.1</v>
      </c>
      <c r="P11" s="102">
        <v>0.1</v>
      </c>
      <c r="Q11" s="102">
        <v>0.1</v>
      </c>
      <c r="R11" s="184">
        <f>IFERROR(ROUND(((VLOOKUP(VLOOKUP(A11,PartRaw[#All],14,FALSE),'Coat Raw'!$C$2:$W$167,10,FALSE) + VLOOKUP(VLOOKUP(A11,PartRaw[#All],14,FALSE),'Coat Raw'!$C$2:$W$167,11,FALSE))/0.85/60),4),0)</f>
        <v>0</v>
      </c>
      <c r="S11" s="216">
        <v>1</v>
      </c>
      <c r="T11" s="184">
        <f>IFERROR(ROUND(((VLOOKUP(VLOOKUP(A11,PartRaw[#All],14,FALSE),'Coat Raw'!$C$2:$W$167,10,FALSE) + VLOOKUP(VLOOKUP(A11,PartRaw[#All],14,FALSE),'Coat Raw'!$C$2:$W$167,11,FALSE))/0.85/60),4),0)</f>
        <v>0</v>
      </c>
      <c r="U11" s="102">
        <v>0.1</v>
      </c>
      <c r="V11" s="102">
        <v>0.1</v>
      </c>
      <c r="W11" s="102"/>
      <c r="X11" s="102"/>
      <c r="Y11" s="102"/>
      <c r="Z11" s="102"/>
      <c r="AA11" s="102"/>
      <c r="AB11" s="102"/>
      <c r="AC11" s="101"/>
      <c r="AD11" s="101"/>
      <c r="AE11" s="101"/>
      <c r="AF11" s="101"/>
      <c r="AG11" s="101"/>
      <c r="AH11" s="101"/>
      <c r="AI11" s="101"/>
      <c r="AJ11" s="101"/>
      <c r="AK11" s="101"/>
      <c r="AL11" s="95"/>
      <c r="AM11" s="95"/>
      <c r="AN11" s="95"/>
      <c r="AO11" s="95"/>
      <c r="AP11" s="95"/>
      <c r="AQ11" s="96"/>
    </row>
    <row r="12" spans="1:43">
      <c r="A12" s="91">
        <v>30256899</v>
      </c>
      <c r="B12" s="103">
        <v>0.1</v>
      </c>
      <c r="C12" s="102">
        <v>0.1</v>
      </c>
      <c r="D12" s="221">
        <v>3.3333333333333333E-2</v>
      </c>
      <c r="E12" s="102">
        <f t="shared" si="0"/>
        <v>8.3333333333333329E-2</v>
      </c>
      <c r="F12" s="102">
        <f t="shared" si="1"/>
        <v>8.3333333333333329E-2</v>
      </c>
      <c r="G12" s="102">
        <v>0.1</v>
      </c>
      <c r="H12" s="102">
        <v>0.1</v>
      </c>
      <c r="I12" s="102">
        <v>0.1</v>
      </c>
      <c r="J12" s="102">
        <v>0.1</v>
      </c>
      <c r="K12" s="102">
        <v>0.1</v>
      </c>
      <c r="L12" s="102">
        <v>0.1</v>
      </c>
      <c r="M12" s="102">
        <v>1</v>
      </c>
      <c r="N12" s="102">
        <v>0.1</v>
      </c>
      <c r="O12" s="102">
        <v>0.1</v>
      </c>
      <c r="P12" s="102">
        <v>0.1</v>
      </c>
      <c r="Q12" s="102">
        <v>0.1</v>
      </c>
      <c r="R12" s="184">
        <f>IFERROR(ROUND(((VLOOKUP(VLOOKUP(A12,PartRaw[#All],14,FALSE),'Coat Raw'!$C$2:$W$167,10,FALSE) + VLOOKUP(VLOOKUP(A12,PartRaw[#All],14,FALSE),'Coat Raw'!$C$2:$W$167,11,FALSE))/0.85/60),4),0)</f>
        <v>0.39219999999999999</v>
      </c>
      <c r="S12" s="216">
        <v>1</v>
      </c>
      <c r="T12" s="184">
        <f>IFERROR(ROUND(((VLOOKUP(VLOOKUP(A12,PartRaw[#All],14,FALSE),'Coat Raw'!$C$2:$W$167,10,FALSE) + VLOOKUP(VLOOKUP(A12,PartRaw[#All],14,FALSE),'Coat Raw'!$C$2:$W$167,11,FALSE))/0.85/60),4),0)</f>
        <v>0.39219999999999999</v>
      </c>
      <c r="U12" s="102">
        <v>0.1</v>
      </c>
      <c r="V12" s="102">
        <v>0.1</v>
      </c>
      <c r="W12" s="102"/>
      <c r="X12" s="102"/>
      <c r="Y12" s="102"/>
      <c r="Z12" s="102"/>
      <c r="AA12" s="102"/>
      <c r="AB12" s="102"/>
      <c r="AC12" s="101"/>
      <c r="AD12" s="101"/>
      <c r="AE12" s="101"/>
      <c r="AF12" s="101"/>
      <c r="AG12" s="101"/>
      <c r="AH12" s="101"/>
      <c r="AI12" s="101"/>
      <c r="AJ12" s="101"/>
      <c r="AK12" s="101"/>
      <c r="AL12" s="95"/>
      <c r="AM12" s="95"/>
      <c r="AN12" s="95"/>
      <c r="AO12" s="95"/>
      <c r="AP12" s="95"/>
      <c r="AQ12" s="96"/>
    </row>
    <row r="13" spans="1:43">
      <c r="A13" s="91">
        <v>30256958</v>
      </c>
      <c r="B13" s="103">
        <v>0.1</v>
      </c>
      <c r="C13" s="102">
        <v>0.1</v>
      </c>
      <c r="D13" s="221">
        <v>3.3333333333333333E-2</v>
      </c>
      <c r="E13" s="102">
        <f t="shared" si="0"/>
        <v>8.3333333333333329E-2</v>
      </c>
      <c r="F13" s="102">
        <f t="shared" si="1"/>
        <v>8.3333333333333329E-2</v>
      </c>
      <c r="G13" s="102">
        <v>0.1</v>
      </c>
      <c r="H13" s="102">
        <v>0.1</v>
      </c>
      <c r="I13" s="102">
        <v>0.1</v>
      </c>
      <c r="J13" s="102">
        <v>0.1</v>
      </c>
      <c r="K13" s="102">
        <v>0.1</v>
      </c>
      <c r="L13" s="102">
        <v>0.1</v>
      </c>
      <c r="M13" s="102">
        <v>1</v>
      </c>
      <c r="N13" s="102">
        <v>0.1</v>
      </c>
      <c r="O13" s="102">
        <v>0.1</v>
      </c>
      <c r="P13" s="102">
        <v>0.1</v>
      </c>
      <c r="Q13" s="102">
        <v>0.1</v>
      </c>
      <c r="R13" s="184">
        <f>IFERROR(ROUND(((VLOOKUP(VLOOKUP(A13,PartRaw[#All],14,FALSE),'Coat Raw'!$C$2:$W$167,10,FALSE) + VLOOKUP(VLOOKUP(A13,PartRaw[#All],14,FALSE),'Coat Raw'!$C$2:$W$167,11,FALSE))/0.85/60),4),0)</f>
        <v>0.39219999999999999</v>
      </c>
      <c r="S13" s="216">
        <v>1</v>
      </c>
      <c r="T13" s="184">
        <f>IFERROR(ROUND(((VLOOKUP(VLOOKUP(A13,PartRaw[#All],14,FALSE),'Coat Raw'!$C$2:$W$167,10,FALSE) + VLOOKUP(VLOOKUP(A13,PartRaw[#All],14,FALSE),'Coat Raw'!$C$2:$W$167,11,FALSE))/0.85/60),4),0)</f>
        <v>0.39219999999999999</v>
      </c>
      <c r="U13" s="102">
        <v>0.1</v>
      </c>
      <c r="V13" s="102">
        <v>0.1</v>
      </c>
      <c r="W13" s="102"/>
      <c r="X13" s="102"/>
      <c r="Y13" s="102"/>
      <c r="Z13" s="102"/>
      <c r="AA13" s="102"/>
      <c r="AB13" s="102"/>
      <c r="AC13" s="101"/>
      <c r="AD13" s="101"/>
      <c r="AE13" s="101"/>
      <c r="AF13" s="101"/>
      <c r="AG13" s="101"/>
      <c r="AH13" s="101"/>
      <c r="AI13" s="101"/>
      <c r="AJ13" s="101"/>
      <c r="AK13" s="101"/>
      <c r="AL13" s="95"/>
      <c r="AM13" s="95"/>
      <c r="AN13" s="95"/>
      <c r="AO13" s="95"/>
      <c r="AP13" s="95"/>
      <c r="AQ13" s="96"/>
    </row>
    <row r="14" spans="1:43">
      <c r="A14" s="91">
        <v>30274734</v>
      </c>
      <c r="B14" s="103">
        <v>0.1</v>
      </c>
      <c r="C14" s="102">
        <v>0.1</v>
      </c>
      <c r="D14" s="221">
        <v>3.3333333333333333E-2</v>
      </c>
      <c r="E14" s="102">
        <f t="shared" si="0"/>
        <v>8.3333333333333329E-2</v>
      </c>
      <c r="F14" s="102">
        <f t="shared" si="1"/>
        <v>8.3333333333333329E-2</v>
      </c>
      <c r="G14" s="102">
        <v>0.1</v>
      </c>
      <c r="H14" s="102">
        <v>0.1</v>
      </c>
      <c r="I14" s="102">
        <v>0.1</v>
      </c>
      <c r="J14" s="102">
        <v>0.1</v>
      </c>
      <c r="K14" s="102">
        <v>0.1</v>
      </c>
      <c r="L14" s="102">
        <v>0.1</v>
      </c>
      <c r="M14" s="102">
        <v>1</v>
      </c>
      <c r="N14" s="102">
        <v>0.1</v>
      </c>
      <c r="O14" s="102">
        <v>0.1</v>
      </c>
      <c r="P14" s="102">
        <v>0.1</v>
      </c>
      <c r="Q14" s="102">
        <v>0.1</v>
      </c>
      <c r="R14" s="184">
        <f>IFERROR(ROUND(((VLOOKUP(VLOOKUP(A14,PartRaw[#All],14,FALSE),'Coat Raw'!$C$2:$W$167,10,FALSE) + VLOOKUP(VLOOKUP(A14,PartRaw[#All],14,FALSE),'Coat Raw'!$C$2:$W$167,11,FALSE))/0.85/60),4),0)</f>
        <v>0.39219999999999999</v>
      </c>
      <c r="S14" s="216">
        <v>1</v>
      </c>
      <c r="T14" s="184">
        <f>IFERROR(ROUND(((VLOOKUP(VLOOKUP(A14,PartRaw[#All],14,FALSE),'Coat Raw'!$C$2:$W$167,10,FALSE) + VLOOKUP(VLOOKUP(A14,PartRaw[#All],14,FALSE),'Coat Raw'!$C$2:$W$167,11,FALSE))/0.85/60),4),0)</f>
        <v>0.39219999999999999</v>
      </c>
      <c r="U14" s="102">
        <v>0.1</v>
      </c>
      <c r="V14" s="102">
        <v>0.1</v>
      </c>
      <c r="W14" s="102"/>
      <c r="X14" s="102"/>
      <c r="Y14" s="102"/>
      <c r="Z14" s="102"/>
      <c r="AA14" s="102"/>
      <c r="AB14" s="102"/>
      <c r="AC14" s="101"/>
      <c r="AD14" s="101"/>
      <c r="AE14" s="101"/>
      <c r="AF14" s="101"/>
      <c r="AG14" s="101"/>
      <c r="AH14" s="101"/>
      <c r="AI14" s="101"/>
      <c r="AJ14" s="101"/>
      <c r="AK14" s="101"/>
      <c r="AL14" s="95"/>
      <c r="AM14" s="95"/>
      <c r="AN14" s="95"/>
      <c r="AO14" s="95"/>
      <c r="AP14" s="95"/>
      <c r="AQ14" s="96"/>
    </row>
    <row r="15" spans="1:43">
      <c r="A15" s="91">
        <v>30293647</v>
      </c>
      <c r="B15" s="103">
        <v>0.1</v>
      </c>
      <c r="C15" s="102">
        <v>0.1</v>
      </c>
      <c r="D15" s="221">
        <v>3.3333333333333333E-2</v>
      </c>
      <c r="E15" s="102">
        <f t="shared" si="0"/>
        <v>8.3333333333333329E-2</v>
      </c>
      <c r="F15" s="102">
        <f t="shared" si="1"/>
        <v>8.3333333333333329E-2</v>
      </c>
      <c r="G15" s="102">
        <v>0.1</v>
      </c>
      <c r="H15" s="102">
        <v>0.1</v>
      </c>
      <c r="I15" s="102">
        <v>0.1</v>
      </c>
      <c r="J15" s="102">
        <v>0.1</v>
      </c>
      <c r="K15" s="102">
        <v>0.1</v>
      </c>
      <c r="L15" s="102">
        <v>0.1</v>
      </c>
      <c r="M15" s="102">
        <v>1</v>
      </c>
      <c r="N15" s="102">
        <v>0.1</v>
      </c>
      <c r="O15" s="102">
        <v>0.1</v>
      </c>
      <c r="P15" s="102">
        <v>0.1</v>
      </c>
      <c r="Q15" s="102">
        <v>0.1</v>
      </c>
      <c r="R15" s="184">
        <f>IFERROR(ROUND(((VLOOKUP(VLOOKUP(A15,PartRaw[#All],14,FALSE),'Coat Raw'!$C$2:$W$167,10,FALSE) + VLOOKUP(VLOOKUP(A15,PartRaw[#All],14,FALSE),'Coat Raw'!$C$2:$W$167,11,FALSE))/0.85/60),4),0)</f>
        <v>0</v>
      </c>
      <c r="S15" s="216">
        <v>1</v>
      </c>
      <c r="T15" s="184">
        <f>IFERROR(ROUND(((VLOOKUP(VLOOKUP(A15,PartRaw[#All],14,FALSE),'Coat Raw'!$C$2:$W$167,10,FALSE) + VLOOKUP(VLOOKUP(A15,PartRaw[#All],14,FALSE),'Coat Raw'!$C$2:$W$167,11,FALSE))/0.85/60),4),0)</f>
        <v>0</v>
      </c>
      <c r="U15" s="102">
        <v>0.1</v>
      </c>
      <c r="V15" s="102">
        <v>0.1</v>
      </c>
      <c r="W15" s="102"/>
      <c r="X15" s="102"/>
      <c r="Y15" s="102"/>
      <c r="Z15" s="102"/>
      <c r="AA15" s="102"/>
      <c r="AB15" s="102"/>
      <c r="AC15" s="101"/>
      <c r="AD15" s="101"/>
      <c r="AE15" s="101"/>
      <c r="AF15" s="101"/>
      <c r="AG15" s="101"/>
      <c r="AH15" s="101"/>
      <c r="AI15" s="101"/>
      <c r="AJ15" s="101"/>
      <c r="AK15" s="101"/>
      <c r="AL15" s="95"/>
      <c r="AM15" s="95"/>
      <c r="AN15" s="95"/>
      <c r="AO15" s="95"/>
      <c r="AP15" s="95"/>
      <c r="AQ15" s="96"/>
    </row>
    <row r="16" spans="1:43">
      <c r="A16" s="91">
        <v>30297135</v>
      </c>
      <c r="B16" s="103">
        <v>0.1</v>
      </c>
      <c r="C16" s="102">
        <v>0.1</v>
      </c>
      <c r="D16" s="221">
        <v>3.3333333333333333E-2</v>
      </c>
      <c r="E16" s="102">
        <f t="shared" si="0"/>
        <v>8.3333333333333329E-2</v>
      </c>
      <c r="F16" s="102">
        <f t="shared" si="1"/>
        <v>8.3333333333333329E-2</v>
      </c>
      <c r="G16" s="102">
        <v>0.1</v>
      </c>
      <c r="H16" s="102">
        <v>0.1</v>
      </c>
      <c r="I16" s="102">
        <v>0.1</v>
      </c>
      <c r="J16" s="102">
        <v>0.1</v>
      </c>
      <c r="K16" s="102">
        <v>0.1</v>
      </c>
      <c r="L16" s="102">
        <v>0.1</v>
      </c>
      <c r="M16" s="102">
        <v>1</v>
      </c>
      <c r="N16" s="102">
        <v>0.1</v>
      </c>
      <c r="O16" s="102">
        <v>0.1</v>
      </c>
      <c r="P16" s="102">
        <v>0.1</v>
      </c>
      <c r="Q16" s="102">
        <v>0.1</v>
      </c>
      <c r="R16" s="184">
        <f>IFERROR(ROUND(((VLOOKUP(VLOOKUP(A16,PartRaw[#All],14,FALSE),'Coat Raw'!$C$2:$W$167,10,FALSE) + VLOOKUP(VLOOKUP(A16,PartRaw[#All],14,FALSE),'Coat Raw'!$C$2:$W$167,11,FALSE))/0.85/60),4),0)</f>
        <v>0.39219999999999999</v>
      </c>
      <c r="S16" s="216">
        <v>1</v>
      </c>
      <c r="T16" s="184">
        <f>IFERROR(ROUND(((VLOOKUP(VLOOKUP(A16,PartRaw[#All],14,FALSE),'Coat Raw'!$C$2:$W$167,10,FALSE) + VLOOKUP(VLOOKUP(A16,PartRaw[#All],14,FALSE),'Coat Raw'!$C$2:$W$167,11,FALSE))/0.85/60),4),0)</f>
        <v>0.39219999999999999</v>
      </c>
      <c r="U16" s="102">
        <v>0.1</v>
      </c>
      <c r="V16" s="102">
        <v>0.1</v>
      </c>
      <c r="W16" s="102"/>
      <c r="X16" s="102"/>
      <c r="Y16" s="102"/>
      <c r="Z16" s="102"/>
      <c r="AA16" s="102"/>
      <c r="AB16" s="102"/>
      <c r="AC16" s="101"/>
      <c r="AD16" s="101"/>
      <c r="AE16" s="101"/>
      <c r="AF16" s="101"/>
      <c r="AG16" s="101"/>
      <c r="AH16" s="101"/>
      <c r="AI16" s="101"/>
      <c r="AJ16" s="101"/>
      <c r="AK16" s="101"/>
      <c r="AL16" s="95"/>
      <c r="AM16" s="95"/>
      <c r="AN16" s="95"/>
      <c r="AO16" s="95"/>
      <c r="AP16" s="95"/>
      <c r="AQ16" s="96"/>
    </row>
    <row r="17" spans="1:43">
      <c r="A17" s="91">
        <v>30297881</v>
      </c>
      <c r="B17" s="103">
        <v>0.1</v>
      </c>
      <c r="C17" s="102">
        <v>0.1</v>
      </c>
      <c r="D17" s="221">
        <v>3.3333333333333333E-2</v>
      </c>
      <c r="E17" s="102">
        <f t="shared" si="0"/>
        <v>8.3333333333333329E-2</v>
      </c>
      <c r="F17" s="102">
        <f t="shared" si="1"/>
        <v>8.3333333333333329E-2</v>
      </c>
      <c r="G17" s="102">
        <v>0.1</v>
      </c>
      <c r="H17" s="102">
        <v>0.1</v>
      </c>
      <c r="I17" s="102">
        <v>0.1</v>
      </c>
      <c r="J17" s="102">
        <v>0.1</v>
      </c>
      <c r="K17" s="102">
        <v>0.1</v>
      </c>
      <c r="L17" s="102">
        <v>0.1</v>
      </c>
      <c r="M17" s="102">
        <v>1</v>
      </c>
      <c r="N17" s="102">
        <v>0.1</v>
      </c>
      <c r="O17" s="102">
        <v>0.1</v>
      </c>
      <c r="P17" s="102">
        <v>0.1</v>
      </c>
      <c r="Q17" s="102">
        <v>0.1</v>
      </c>
      <c r="R17" s="184">
        <f>IFERROR(ROUND(((VLOOKUP(VLOOKUP(A17,PartRaw[#All],14,FALSE),'Coat Raw'!$C$2:$W$167,10,FALSE) + VLOOKUP(VLOOKUP(A17,PartRaw[#All],14,FALSE),'Coat Raw'!$C$2:$W$167,11,FALSE))/0.85/60),4),0)</f>
        <v>0</v>
      </c>
      <c r="S17" s="216">
        <v>1</v>
      </c>
      <c r="T17" s="184">
        <f>IFERROR(ROUND(((VLOOKUP(VLOOKUP(A17,PartRaw[#All],14,FALSE),'Coat Raw'!$C$2:$W$167,10,FALSE) + VLOOKUP(VLOOKUP(A17,PartRaw[#All],14,FALSE),'Coat Raw'!$C$2:$W$167,11,FALSE))/0.85/60),4),0)</f>
        <v>0</v>
      </c>
      <c r="U17" s="102">
        <v>0.1</v>
      </c>
      <c r="V17" s="102">
        <v>0.1</v>
      </c>
      <c r="W17" s="102"/>
      <c r="X17" s="102"/>
      <c r="Y17" s="102"/>
      <c r="Z17" s="102"/>
      <c r="AA17" s="102"/>
      <c r="AB17" s="102"/>
      <c r="AC17" s="101"/>
      <c r="AD17" s="101"/>
      <c r="AE17" s="101"/>
      <c r="AF17" s="101"/>
      <c r="AG17" s="101"/>
      <c r="AH17" s="101"/>
      <c r="AI17" s="101"/>
      <c r="AJ17" s="101"/>
      <c r="AK17" s="101"/>
      <c r="AL17" s="95"/>
      <c r="AM17" s="95"/>
      <c r="AN17" s="95"/>
      <c r="AO17" s="95"/>
      <c r="AP17" s="95"/>
      <c r="AQ17" s="96"/>
    </row>
    <row r="18" spans="1:43">
      <c r="A18" s="91">
        <v>30313264</v>
      </c>
      <c r="B18" s="103">
        <v>0.1</v>
      </c>
      <c r="C18" s="102">
        <v>0.1</v>
      </c>
      <c r="D18" s="221">
        <v>3.3333333333333333E-2</v>
      </c>
      <c r="E18" s="102">
        <f t="shared" si="0"/>
        <v>8.3333333333333329E-2</v>
      </c>
      <c r="F18" s="102">
        <f t="shared" si="1"/>
        <v>8.3333333333333329E-2</v>
      </c>
      <c r="G18" s="102">
        <v>0.1</v>
      </c>
      <c r="H18" s="102">
        <v>0.1</v>
      </c>
      <c r="I18" s="102">
        <v>0.1</v>
      </c>
      <c r="J18" s="102">
        <v>0.1</v>
      </c>
      <c r="K18" s="102">
        <v>0.1</v>
      </c>
      <c r="L18" s="102">
        <v>0.1</v>
      </c>
      <c r="M18" s="102">
        <v>1</v>
      </c>
      <c r="N18" s="102">
        <v>0.1</v>
      </c>
      <c r="O18" s="102">
        <v>0.1</v>
      </c>
      <c r="P18" s="102">
        <v>0.1</v>
      </c>
      <c r="Q18" s="102">
        <v>0.1</v>
      </c>
      <c r="R18" s="184">
        <f>IFERROR(ROUND(((VLOOKUP(VLOOKUP(A18,PartRaw[#All],14,FALSE),'Coat Raw'!$C$2:$W$167,10,FALSE) + VLOOKUP(VLOOKUP(A18,PartRaw[#All],14,FALSE),'Coat Raw'!$C$2:$W$167,11,FALSE))/0.85/60),4),0)</f>
        <v>0</v>
      </c>
      <c r="S18" s="216">
        <v>1</v>
      </c>
      <c r="T18" s="184">
        <f>IFERROR(ROUND(((VLOOKUP(VLOOKUP(A18,PartRaw[#All],14,FALSE),'Coat Raw'!$C$2:$W$167,10,FALSE) + VLOOKUP(VLOOKUP(A18,PartRaw[#All],14,FALSE),'Coat Raw'!$C$2:$W$167,11,FALSE))/0.85/60),4),0)</f>
        <v>0</v>
      </c>
      <c r="U18" s="102">
        <v>0.1</v>
      </c>
      <c r="V18" s="102">
        <v>0.1</v>
      </c>
      <c r="W18" s="102"/>
      <c r="X18" s="102"/>
      <c r="Y18" s="102"/>
      <c r="Z18" s="102"/>
      <c r="AA18" s="102"/>
      <c r="AB18" s="102"/>
      <c r="AC18" s="101"/>
      <c r="AD18" s="101"/>
      <c r="AE18" s="101"/>
      <c r="AF18" s="101"/>
      <c r="AG18" s="101"/>
      <c r="AH18" s="101"/>
      <c r="AI18" s="101"/>
      <c r="AJ18" s="101"/>
      <c r="AK18" s="101"/>
      <c r="AL18" s="95"/>
      <c r="AM18" s="95"/>
      <c r="AN18" s="95"/>
      <c r="AO18" s="95"/>
      <c r="AP18" s="95"/>
      <c r="AQ18" s="96"/>
    </row>
    <row r="19" spans="1:43">
      <c r="A19" s="91">
        <v>30313345</v>
      </c>
      <c r="B19" s="103">
        <v>0.1</v>
      </c>
      <c r="C19" s="102">
        <v>0.1</v>
      </c>
      <c r="D19" s="221">
        <v>3.3333333333333333E-2</v>
      </c>
      <c r="E19" s="102">
        <f t="shared" si="0"/>
        <v>8.3333333333333329E-2</v>
      </c>
      <c r="F19" s="102">
        <f t="shared" si="1"/>
        <v>8.3333333333333329E-2</v>
      </c>
      <c r="G19" s="102">
        <v>0.1</v>
      </c>
      <c r="H19" s="102">
        <v>0.1</v>
      </c>
      <c r="I19" s="102">
        <v>0.1</v>
      </c>
      <c r="J19" s="102">
        <v>0.1</v>
      </c>
      <c r="K19" s="102">
        <v>0.1</v>
      </c>
      <c r="L19" s="102">
        <v>0.1</v>
      </c>
      <c r="M19" s="102">
        <v>1</v>
      </c>
      <c r="N19" s="102">
        <v>0.1</v>
      </c>
      <c r="O19" s="102">
        <v>0.1</v>
      </c>
      <c r="P19" s="102">
        <v>0.1</v>
      </c>
      <c r="Q19" s="102">
        <v>0.1</v>
      </c>
      <c r="R19" s="184">
        <f>IFERROR(ROUND(((VLOOKUP(VLOOKUP(A19,PartRaw[#All],14,FALSE),'Coat Raw'!$C$2:$W$167,10,FALSE) + VLOOKUP(VLOOKUP(A19,PartRaw[#All],14,FALSE),'Coat Raw'!$C$2:$W$167,11,FALSE))/0.85/60),4),0)</f>
        <v>0</v>
      </c>
      <c r="S19" s="216">
        <v>1</v>
      </c>
      <c r="T19" s="184">
        <f>IFERROR(ROUND(((VLOOKUP(VLOOKUP(A19,PartRaw[#All],14,FALSE),'Coat Raw'!$C$2:$W$167,10,FALSE) + VLOOKUP(VLOOKUP(A19,PartRaw[#All],14,FALSE),'Coat Raw'!$C$2:$W$167,11,FALSE))/0.85/60),4),0)</f>
        <v>0</v>
      </c>
      <c r="U19" s="102">
        <v>0.1</v>
      </c>
      <c r="V19" s="102">
        <v>0.1</v>
      </c>
      <c r="W19" s="102"/>
      <c r="X19" s="102"/>
      <c r="Y19" s="102"/>
      <c r="Z19" s="102"/>
      <c r="AA19" s="102"/>
      <c r="AB19" s="102"/>
      <c r="AC19" s="101"/>
      <c r="AD19" s="101"/>
      <c r="AE19" s="101"/>
      <c r="AF19" s="101"/>
      <c r="AG19" s="101"/>
      <c r="AH19" s="101"/>
      <c r="AI19" s="101"/>
      <c r="AJ19" s="101"/>
      <c r="AK19" s="101"/>
      <c r="AL19" s="95"/>
      <c r="AM19" s="95"/>
      <c r="AN19" s="95"/>
      <c r="AO19" s="95"/>
      <c r="AP19" s="95"/>
      <c r="AQ19" s="96"/>
    </row>
    <row r="20" spans="1:43">
      <c r="A20" s="91">
        <v>30321494</v>
      </c>
      <c r="B20" s="103">
        <v>0.1</v>
      </c>
      <c r="C20" s="102">
        <v>0.1</v>
      </c>
      <c r="D20" s="221">
        <v>3.3333333333333333E-2</v>
      </c>
      <c r="E20" s="102">
        <f t="shared" si="0"/>
        <v>8.3333333333333329E-2</v>
      </c>
      <c r="F20" s="102">
        <f t="shared" si="1"/>
        <v>8.3333333333333329E-2</v>
      </c>
      <c r="G20" s="102">
        <v>0.1</v>
      </c>
      <c r="H20" s="102">
        <v>0.1</v>
      </c>
      <c r="I20" s="102">
        <v>0.1</v>
      </c>
      <c r="J20" s="102">
        <v>0.1</v>
      </c>
      <c r="K20" s="102">
        <v>0.1</v>
      </c>
      <c r="L20" s="102">
        <v>0.1</v>
      </c>
      <c r="M20" s="102">
        <v>1</v>
      </c>
      <c r="N20" s="102">
        <v>0.1</v>
      </c>
      <c r="O20" s="102">
        <v>0.1</v>
      </c>
      <c r="P20" s="102">
        <v>0.1</v>
      </c>
      <c r="Q20" s="102">
        <v>0.1</v>
      </c>
      <c r="R20" s="184">
        <f>IFERROR(ROUND(((VLOOKUP(VLOOKUP(A20,PartRaw[#All],14,FALSE),'Coat Raw'!$C$2:$W$167,10,FALSE) + VLOOKUP(VLOOKUP(A20,PartRaw[#All],14,FALSE),'Coat Raw'!$C$2:$W$167,11,FALSE))/0.85/60),4),0)</f>
        <v>0.39219999999999999</v>
      </c>
      <c r="S20" s="216">
        <v>1</v>
      </c>
      <c r="T20" s="184">
        <f>IFERROR(ROUND(((VLOOKUP(VLOOKUP(A20,PartRaw[#All],14,FALSE),'Coat Raw'!$C$2:$W$167,10,FALSE) + VLOOKUP(VLOOKUP(A20,PartRaw[#All],14,FALSE),'Coat Raw'!$C$2:$W$167,11,FALSE))/0.85/60),4),0)</f>
        <v>0.39219999999999999</v>
      </c>
      <c r="U20" s="102">
        <v>0.1</v>
      </c>
      <c r="V20" s="102">
        <v>0.1</v>
      </c>
      <c r="W20" s="102"/>
      <c r="X20" s="102"/>
      <c r="Y20" s="102"/>
      <c r="Z20" s="102"/>
      <c r="AA20" s="102"/>
      <c r="AB20" s="102"/>
      <c r="AC20" s="101"/>
      <c r="AD20" s="101"/>
      <c r="AE20" s="101"/>
      <c r="AF20" s="101"/>
      <c r="AG20" s="101"/>
      <c r="AH20" s="101"/>
      <c r="AI20" s="101"/>
      <c r="AJ20" s="101"/>
      <c r="AK20" s="101"/>
      <c r="AL20" s="95"/>
      <c r="AM20" s="95"/>
      <c r="AN20" s="95"/>
      <c r="AO20" s="95"/>
      <c r="AP20" s="95"/>
      <c r="AQ20" s="96"/>
    </row>
    <row r="21" spans="1:43">
      <c r="A21" s="91">
        <v>30331073</v>
      </c>
      <c r="B21" s="103">
        <v>0.1</v>
      </c>
      <c r="C21" s="102">
        <v>0.1</v>
      </c>
      <c r="D21" s="221">
        <v>3.3333333333333333E-2</v>
      </c>
      <c r="E21" s="102">
        <f t="shared" si="0"/>
        <v>8.3333333333333329E-2</v>
      </c>
      <c r="F21" s="102">
        <f t="shared" si="1"/>
        <v>8.3333333333333329E-2</v>
      </c>
      <c r="G21" s="102">
        <v>0.1</v>
      </c>
      <c r="H21" s="102">
        <v>0.1</v>
      </c>
      <c r="I21" s="102">
        <v>0.1</v>
      </c>
      <c r="J21" s="102">
        <v>0.1</v>
      </c>
      <c r="K21" s="102">
        <v>0.1</v>
      </c>
      <c r="L21" s="102">
        <v>0.1</v>
      </c>
      <c r="M21" s="102">
        <v>1</v>
      </c>
      <c r="N21" s="102">
        <v>0.1</v>
      </c>
      <c r="O21" s="102">
        <v>0.1</v>
      </c>
      <c r="P21" s="102">
        <v>0.1</v>
      </c>
      <c r="Q21" s="102">
        <v>0.1</v>
      </c>
      <c r="R21" s="184">
        <f>IFERROR(ROUND(((VLOOKUP(VLOOKUP(A21,PartRaw[#All],14,FALSE),'Coat Raw'!$C$2:$W$167,10,FALSE) + VLOOKUP(VLOOKUP(A21,PartRaw[#All],14,FALSE),'Coat Raw'!$C$2:$W$167,11,FALSE))/0.85/60),4),0)</f>
        <v>0.39219999999999999</v>
      </c>
      <c r="S21" s="216">
        <v>1</v>
      </c>
      <c r="T21" s="184">
        <f>IFERROR(ROUND(((VLOOKUP(VLOOKUP(A21,PartRaw[#All],14,FALSE),'Coat Raw'!$C$2:$W$167,10,FALSE) + VLOOKUP(VLOOKUP(A21,PartRaw[#All],14,FALSE),'Coat Raw'!$C$2:$W$167,11,FALSE))/0.85/60),4),0)</f>
        <v>0.39219999999999999</v>
      </c>
      <c r="U21" s="102">
        <v>0.1</v>
      </c>
      <c r="V21" s="102">
        <v>0.1</v>
      </c>
      <c r="W21" s="102"/>
      <c r="X21" s="102"/>
      <c r="Y21" s="102"/>
      <c r="Z21" s="102"/>
      <c r="AA21" s="102"/>
      <c r="AB21" s="102"/>
      <c r="AC21" s="101"/>
      <c r="AD21" s="101"/>
      <c r="AE21" s="101"/>
      <c r="AF21" s="101"/>
      <c r="AG21" s="101"/>
      <c r="AH21" s="101"/>
      <c r="AI21" s="101"/>
      <c r="AJ21" s="101"/>
      <c r="AK21" s="101"/>
      <c r="AL21" s="95"/>
      <c r="AM21" s="95"/>
      <c r="AN21" s="95"/>
      <c r="AO21" s="95"/>
      <c r="AP21" s="95"/>
      <c r="AQ21" s="96"/>
    </row>
    <row r="22" spans="1:43">
      <c r="A22" s="91">
        <v>30339200</v>
      </c>
      <c r="B22" s="103">
        <v>0.1</v>
      </c>
      <c r="C22" s="102">
        <v>0.1</v>
      </c>
      <c r="D22" s="221">
        <v>3.3333333333333333E-2</v>
      </c>
      <c r="E22" s="102">
        <f t="shared" si="0"/>
        <v>8.3333333333333329E-2</v>
      </c>
      <c r="F22" s="102">
        <f t="shared" si="1"/>
        <v>8.3333333333333329E-2</v>
      </c>
      <c r="G22" s="102">
        <v>0.1</v>
      </c>
      <c r="H22" s="102">
        <v>0.1</v>
      </c>
      <c r="I22" s="102">
        <v>0.1</v>
      </c>
      <c r="J22" s="102">
        <v>0.1</v>
      </c>
      <c r="K22" s="102">
        <v>0.1</v>
      </c>
      <c r="L22" s="102">
        <v>0.1</v>
      </c>
      <c r="M22" s="102">
        <v>1</v>
      </c>
      <c r="N22" s="102">
        <v>0.1</v>
      </c>
      <c r="O22" s="102">
        <v>0.1</v>
      </c>
      <c r="P22" s="102">
        <v>0.1</v>
      </c>
      <c r="Q22" s="102">
        <v>0.1</v>
      </c>
      <c r="R22" s="184">
        <f>IFERROR(ROUND(((VLOOKUP(VLOOKUP(A22,PartRaw[#All],14,FALSE),'Coat Raw'!$C$2:$W$167,10,FALSE) + VLOOKUP(VLOOKUP(A22,PartRaw[#All],14,FALSE),'Coat Raw'!$C$2:$W$167,11,FALSE))/0.85/60),4),0)</f>
        <v>0</v>
      </c>
      <c r="S22" s="216">
        <v>1</v>
      </c>
      <c r="T22" s="184">
        <f>IFERROR(ROUND(((VLOOKUP(VLOOKUP(A22,PartRaw[#All],14,FALSE),'Coat Raw'!$C$2:$W$167,10,FALSE) + VLOOKUP(VLOOKUP(A22,PartRaw[#All],14,FALSE),'Coat Raw'!$C$2:$W$167,11,FALSE))/0.85/60),4),0)</f>
        <v>0</v>
      </c>
      <c r="U22" s="102">
        <v>0.1</v>
      </c>
      <c r="V22" s="102">
        <v>0.1</v>
      </c>
      <c r="W22" s="102"/>
      <c r="X22" s="102"/>
      <c r="Y22" s="102"/>
      <c r="Z22" s="102"/>
      <c r="AA22" s="102"/>
      <c r="AB22" s="102"/>
      <c r="AC22" s="101"/>
      <c r="AD22" s="101"/>
      <c r="AE22" s="101"/>
      <c r="AF22" s="101"/>
      <c r="AG22" s="101"/>
      <c r="AH22" s="101"/>
      <c r="AI22" s="101"/>
      <c r="AJ22" s="101"/>
      <c r="AK22" s="101"/>
      <c r="AL22" s="95"/>
      <c r="AM22" s="95"/>
      <c r="AN22" s="95"/>
      <c r="AO22" s="95"/>
      <c r="AP22" s="95"/>
      <c r="AQ22" s="96"/>
    </row>
    <row r="23" spans="1:43">
      <c r="A23" s="91">
        <v>30342952</v>
      </c>
      <c r="B23" s="103">
        <v>0.1</v>
      </c>
      <c r="C23" s="102">
        <v>0.1</v>
      </c>
      <c r="D23" s="221">
        <v>3.3333333333333333E-2</v>
      </c>
      <c r="E23" s="102">
        <f t="shared" si="0"/>
        <v>8.3333333333333329E-2</v>
      </c>
      <c r="F23" s="102">
        <f t="shared" si="1"/>
        <v>8.3333333333333329E-2</v>
      </c>
      <c r="G23" s="102">
        <v>0.1</v>
      </c>
      <c r="H23" s="102">
        <v>0.1</v>
      </c>
      <c r="I23" s="102">
        <v>0.1</v>
      </c>
      <c r="J23" s="102">
        <v>0.1</v>
      </c>
      <c r="K23" s="102">
        <v>0.1</v>
      </c>
      <c r="L23" s="102">
        <v>0.1</v>
      </c>
      <c r="M23" s="102">
        <v>1</v>
      </c>
      <c r="N23" s="102">
        <v>0.1</v>
      </c>
      <c r="O23" s="102">
        <v>0.1</v>
      </c>
      <c r="P23" s="102">
        <v>0.1</v>
      </c>
      <c r="Q23" s="102">
        <v>0.1</v>
      </c>
      <c r="R23" s="184">
        <f>IFERROR(ROUND(((VLOOKUP(VLOOKUP(A23,PartRaw[#All],14,FALSE),'Coat Raw'!$C$2:$W$167,10,FALSE) + VLOOKUP(VLOOKUP(A23,PartRaw[#All],14,FALSE),'Coat Raw'!$C$2:$W$167,11,FALSE))/0.85/60),4),0)</f>
        <v>0.39219999999999999</v>
      </c>
      <c r="S23" s="216">
        <v>1</v>
      </c>
      <c r="T23" s="184">
        <f>IFERROR(ROUND(((VLOOKUP(VLOOKUP(A23,PartRaw[#All],14,FALSE),'Coat Raw'!$C$2:$W$167,10,FALSE) + VLOOKUP(VLOOKUP(A23,PartRaw[#All],14,FALSE),'Coat Raw'!$C$2:$W$167,11,FALSE))/0.85/60),4),0)</f>
        <v>0.39219999999999999</v>
      </c>
      <c r="U23" s="102">
        <v>0.1</v>
      </c>
      <c r="V23" s="102">
        <v>0.1</v>
      </c>
      <c r="W23" s="102"/>
      <c r="X23" s="102"/>
      <c r="Y23" s="102"/>
      <c r="Z23" s="102"/>
      <c r="AA23" s="102"/>
      <c r="AB23" s="102"/>
      <c r="AC23" s="101"/>
      <c r="AD23" s="101"/>
      <c r="AE23" s="101"/>
      <c r="AF23" s="101"/>
      <c r="AG23" s="101"/>
      <c r="AH23" s="101"/>
      <c r="AI23" s="101"/>
      <c r="AJ23" s="101"/>
      <c r="AK23" s="101"/>
      <c r="AL23" s="95"/>
      <c r="AM23" s="95"/>
      <c r="AN23" s="95"/>
      <c r="AO23" s="95"/>
      <c r="AP23" s="95"/>
      <c r="AQ23" s="96"/>
    </row>
    <row r="24" spans="1:43">
      <c r="A24" s="91">
        <v>30390173</v>
      </c>
      <c r="B24" s="103">
        <v>0.1</v>
      </c>
      <c r="C24" s="102">
        <v>0.1</v>
      </c>
      <c r="D24" s="221">
        <v>3.3333333333333333E-2</v>
      </c>
      <c r="E24" s="102">
        <f t="shared" si="0"/>
        <v>8.3333333333333329E-2</v>
      </c>
      <c r="F24" s="102">
        <f t="shared" si="1"/>
        <v>8.3333333333333329E-2</v>
      </c>
      <c r="G24" s="102">
        <v>0.1</v>
      </c>
      <c r="H24" s="102">
        <v>0.1</v>
      </c>
      <c r="I24" s="102">
        <v>0.1</v>
      </c>
      <c r="J24" s="102">
        <v>0.1</v>
      </c>
      <c r="K24" s="102">
        <v>0.1</v>
      </c>
      <c r="L24" s="102">
        <v>0.1</v>
      </c>
      <c r="M24" s="102">
        <v>1</v>
      </c>
      <c r="N24" s="102">
        <v>0.1</v>
      </c>
      <c r="O24" s="102">
        <v>0.1</v>
      </c>
      <c r="P24" s="102">
        <v>0.1</v>
      </c>
      <c r="Q24" s="102">
        <v>0.1</v>
      </c>
      <c r="R24" s="184">
        <f>IFERROR(ROUND(((VLOOKUP(VLOOKUP(A24,PartRaw[#All],14,FALSE),'Coat Raw'!$C$2:$W$167,10,FALSE) + VLOOKUP(VLOOKUP(A24,PartRaw[#All],14,FALSE),'Coat Raw'!$C$2:$W$167,11,FALSE))/0.85/60),4),0)</f>
        <v>0.39219999999999999</v>
      </c>
      <c r="S24" s="216">
        <v>1</v>
      </c>
      <c r="T24" s="184">
        <f>IFERROR(ROUND(((VLOOKUP(VLOOKUP(A24,PartRaw[#All],14,FALSE),'Coat Raw'!$C$2:$W$167,10,FALSE) + VLOOKUP(VLOOKUP(A24,PartRaw[#All],14,FALSE),'Coat Raw'!$C$2:$W$167,11,FALSE))/0.85/60),4),0)</f>
        <v>0.39219999999999999</v>
      </c>
      <c r="U24" s="102">
        <v>0.1</v>
      </c>
      <c r="V24" s="102">
        <v>0.1</v>
      </c>
      <c r="W24" s="102"/>
      <c r="X24" s="102"/>
      <c r="Y24" s="102"/>
      <c r="Z24" s="102"/>
      <c r="AA24" s="102"/>
      <c r="AB24" s="102"/>
      <c r="AC24" s="101"/>
      <c r="AD24" s="101"/>
      <c r="AE24" s="101"/>
      <c r="AF24" s="101"/>
      <c r="AG24" s="101"/>
      <c r="AH24" s="101"/>
      <c r="AI24" s="101"/>
      <c r="AJ24" s="101"/>
      <c r="AK24" s="101"/>
      <c r="AL24" s="95"/>
      <c r="AM24" s="95"/>
      <c r="AN24" s="95"/>
      <c r="AO24" s="95"/>
      <c r="AP24" s="95"/>
      <c r="AQ24" s="96"/>
    </row>
    <row r="25" spans="1:43">
      <c r="A25" s="91">
        <v>0</v>
      </c>
      <c r="B25" s="104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84">
        <f>IFERROR(ROUND(((VLOOKUP(VLOOKUP(A25,PartRaw[#All],14,FALSE),'Coat Raw'!$C$2:$W$167,10,FALSE) + VLOOKUP(VLOOKUP(A25,PartRaw[#All],14,FALSE),'Coat Raw'!$C$2:$W$167,11,FALSE))/0.85/60),4),0)</f>
        <v>0</v>
      </c>
      <c r="S25" s="101"/>
      <c r="T25" s="184">
        <f>IFERROR(ROUND(((VLOOKUP(VLOOKUP(A25,PartRaw[#All],14,FALSE),'Coat Raw'!$C$2:$W$167,10,FALSE) + VLOOKUP(VLOOKUP(A25,PartRaw[#All],14,FALSE),'Coat Raw'!$C$2:$W$167,11,FALSE))/0.85/60),4),0)</f>
        <v>0</v>
      </c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95"/>
      <c r="AM25" s="95"/>
      <c r="AN25" s="95"/>
      <c r="AO25" s="95"/>
      <c r="AP25" s="95"/>
      <c r="AQ25" s="96"/>
    </row>
    <row r="26" spans="1:43">
      <c r="A26" s="91">
        <v>0</v>
      </c>
      <c r="B26" s="104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84">
        <f>IFERROR(ROUND(((VLOOKUP(VLOOKUP(A26,PartRaw[#All],14,FALSE),'Coat Raw'!$C$2:$W$167,10,FALSE) + VLOOKUP(VLOOKUP(A26,PartRaw[#All],14,FALSE),'Coat Raw'!$C$2:$W$167,11,FALSE))/0.85/60),4),0)</f>
        <v>0</v>
      </c>
      <c r="S26" s="101"/>
      <c r="T26" s="184">
        <f>IFERROR(ROUND(((VLOOKUP(VLOOKUP(A26,PartRaw[#All],14,FALSE),'Coat Raw'!$C$2:$W$167,10,FALSE) + VLOOKUP(VLOOKUP(A26,PartRaw[#All],14,FALSE),'Coat Raw'!$C$2:$W$167,11,FALSE))/0.85/60),4),0)</f>
        <v>0</v>
      </c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95"/>
      <c r="AM26" s="95"/>
      <c r="AN26" s="95"/>
      <c r="AO26" s="95"/>
      <c r="AP26" s="95"/>
      <c r="AQ26" s="96"/>
    </row>
    <row r="27" spans="1:43">
      <c r="A27" s="91">
        <v>0</v>
      </c>
      <c r="B27" s="104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84">
        <f>IFERROR(ROUND(((VLOOKUP(VLOOKUP(A27,PartRaw[#All],14,FALSE),'Coat Raw'!$C$2:$W$167,10,FALSE) + VLOOKUP(VLOOKUP(A27,PartRaw[#All],14,FALSE),'Coat Raw'!$C$2:$W$167,11,FALSE))/0.85/60),4),0)</f>
        <v>0</v>
      </c>
      <c r="S27" s="101"/>
      <c r="T27" s="184">
        <f>IFERROR(ROUND(((VLOOKUP(VLOOKUP(A27,PartRaw[#All],14,FALSE),'Coat Raw'!$C$2:$W$167,10,FALSE) + VLOOKUP(VLOOKUP(A27,PartRaw[#All],14,FALSE),'Coat Raw'!$C$2:$W$167,11,FALSE))/0.85/60),4),0)</f>
        <v>0</v>
      </c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95"/>
      <c r="AM27" s="95"/>
      <c r="AN27" s="95"/>
      <c r="AO27" s="95"/>
      <c r="AP27" s="95"/>
      <c r="AQ27" s="96"/>
    </row>
    <row r="28" spans="1:43">
      <c r="A28" s="91">
        <v>0</v>
      </c>
      <c r="B28" s="104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84">
        <f>IFERROR(ROUND(((VLOOKUP(VLOOKUP(A28,PartRaw[#All],14,FALSE),'Coat Raw'!$C$2:$W$167,10,FALSE) + VLOOKUP(VLOOKUP(A28,PartRaw[#All],14,FALSE),'Coat Raw'!$C$2:$W$167,11,FALSE))/0.85/60),4),0)</f>
        <v>0</v>
      </c>
      <c r="S28" s="101"/>
      <c r="T28" s="184">
        <f>IFERROR(ROUND(((VLOOKUP(VLOOKUP(A28,PartRaw[#All],14,FALSE),'Coat Raw'!$C$2:$W$167,10,FALSE) + VLOOKUP(VLOOKUP(A28,PartRaw[#All],14,FALSE),'Coat Raw'!$C$2:$W$167,11,FALSE))/0.85/60),4),0)</f>
        <v>0</v>
      </c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95"/>
      <c r="AM28" s="95"/>
      <c r="AN28" s="95"/>
      <c r="AO28" s="95"/>
      <c r="AP28" s="95"/>
      <c r="AQ28" s="96"/>
    </row>
    <row r="29" spans="1:43">
      <c r="A29" s="91">
        <v>0</v>
      </c>
      <c r="B29" s="104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84">
        <f>IFERROR(ROUND(((VLOOKUP(VLOOKUP(A29,PartRaw[#All],14,FALSE),'Coat Raw'!$C$2:$W$167,10,FALSE) + VLOOKUP(VLOOKUP(A29,PartRaw[#All],14,FALSE),'Coat Raw'!$C$2:$W$167,11,FALSE))/0.85/60),4),0)</f>
        <v>0</v>
      </c>
      <c r="S29" s="101"/>
      <c r="T29" s="184">
        <f>IFERROR(ROUND(((VLOOKUP(VLOOKUP(A29,PartRaw[#All],14,FALSE),'Coat Raw'!$C$2:$W$167,10,FALSE) + VLOOKUP(VLOOKUP(A29,PartRaw[#All],14,FALSE),'Coat Raw'!$C$2:$W$167,11,FALSE))/0.85/60),4),0)</f>
        <v>0</v>
      </c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95"/>
      <c r="AM29" s="95"/>
      <c r="AN29" s="95"/>
      <c r="AO29" s="95"/>
      <c r="AP29" s="95"/>
      <c r="AQ29" s="96"/>
    </row>
    <row r="30" spans="1:43">
      <c r="A30" s="91">
        <v>0</v>
      </c>
      <c r="B30" s="104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84">
        <f>IFERROR(ROUND(((VLOOKUP(VLOOKUP(A30,PartRaw[#All],14,FALSE),'Coat Raw'!$C$2:$W$167,10,FALSE) + VLOOKUP(VLOOKUP(A30,PartRaw[#All],14,FALSE),'Coat Raw'!$C$2:$W$167,11,FALSE))/0.85/60),4),0)</f>
        <v>0</v>
      </c>
      <c r="S30" s="101"/>
      <c r="T30" s="184">
        <f>IFERROR(ROUND(((VLOOKUP(VLOOKUP(A30,PartRaw[#All],14,FALSE),'Coat Raw'!$C$2:$W$167,10,FALSE) + VLOOKUP(VLOOKUP(A30,PartRaw[#All],14,FALSE),'Coat Raw'!$C$2:$W$167,11,FALSE))/0.85/60),4),0)</f>
        <v>0</v>
      </c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95"/>
      <c r="AM30" s="95"/>
      <c r="AN30" s="95"/>
      <c r="AO30" s="95"/>
      <c r="AP30" s="95"/>
      <c r="AQ30" s="96"/>
    </row>
    <row r="31" spans="1:43">
      <c r="A31" s="91">
        <v>0</v>
      </c>
      <c r="B31" s="104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84">
        <f>IFERROR(ROUND(((VLOOKUP(VLOOKUP(A31,PartRaw[#All],14,FALSE),'Coat Raw'!$C$2:$W$167,10,FALSE) + VLOOKUP(VLOOKUP(A31,PartRaw[#All],14,FALSE),'Coat Raw'!$C$2:$W$167,11,FALSE))/0.85/60),4),0)</f>
        <v>0</v>
      </c>
      <c r="S31" s="101"/>
      <c r="T31" s="184">
        <f>IFERROR(ROUND(((VLOOKUP(VLOOKUP(A31,PartRaw[#All],14,FALSE),'Coat Raw'!$C$2:$W$167,10,FALSE) + VLOOKUP(VLOOKUP(A31,PartRaw[#All],14,FALSE),'Coat Raw'!$C$2:$W$167,11,FALSE))/0.85/60),4),0)</f>
        <v>0</v>
      </c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95"/>
      <c r="AM31" s="95"/>
      <c r="AN31" s="95"/>
      <c r="AO31" s="95"/>
      <c r="AP31" s="95"/>
      <c r="AQ31" s="96"/>
    </row>
    <row r="32" spans="1:43">
      <c r="A32" s="91">
        <v>0</v>
      </c>
      <c r="B32" s="104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84">
        <f>IFERROR(ROUND(((VLOOKUP(VLOOKUP(A32,PartRaw[#All],14,FALSE),'Coat Raw'!$C$2:$W$167,10,FALSE) + VLOOKUP(VLOOKUP(A32,PartRaw[#All],14,FALSE),'Coat Raw'!$C$2:$W$167,11,FALSE))/0.85/60),4),0)</f>
        <v>0</v>
      </c>
      <c r="S32" s="101"/>
      <c r="T32" s="184">
        <f>IFERROR(ROUND(((VLOOKUP(VLOOKUP(A32,PartRaw[#All],14,FALSE),'Coat Raw'!$C$2:$W$167,10,FALSE) + VLOOKUP(VLOOKUP(A32,PartRaw[#All],14,FALSE),'Coat Raw'!$C$2:$W$167,11,FALSE))/0.85/60),4),0)</f>
        <v>0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95"/>
      <c r="AM32" s="95"/>
      <c r="AN32" s="95"/>
      <c r="AO32" s="95"/>
      <c r="AP32" s="95"/>
      <c r="AQ32" s="96"/>
    </row>
    <row r="33" spans="1:43">
      <c r="A33" s="91">
        <v>0</v>
      </c>
      <c r="B33" s="104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84">
        <f>IFERROR(ROUND(((VLOOKUP(VLOOKUP(A33,PartRaw[#All],14,FALSE),'Coat Raw'!$C$2:$W$167,10,FALSE) + VLOOKUP(VLOOKUP(A33,PartRaw[#All],14,FALSE),'Coat Raw'!$C$2:$W$167,11,FALSE))/0.85/60),4),0)</f>
        <v>0</v>
      </c>
      <c r="S33" s="101"/>
      <c r="T33" s="184">
        <f>IFERROR(ROUND(((VLOOKUP(VLOOKUP(A33,PartRaw[#All],14,FALSE),'Coat Raw'!$C$2:$W$167,10,FALSE) + VLOOKUP(VLOOKUP(A33,PartRaw[#All],14,FALSE),'Coat Raw'!$C$2:$W$167,11,FALSE))/0.85/60),4),0)</f>
        <v>0</v>
      </c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95"/>
      <c r="AM33" s="95"/>
      <c r="AN33" s="95"/>
      <c r="AO33" s="95"/>
      <c r="AP33" s="95"/>
      <c r="AQ33" s="96"/>
    </row>
    <row r="34" spans="1:43">
      <c r="A34" s="91">
        <v>0</v>
      </c>
      <c r="B34" s="104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84">
        <f>IFERROR(ROUND(((VLOOKUP(VLOOKUP(A34,PartRaw[#All],14,FALSE),'Coat Raw'!$C$2:$W$167,10,FALSE) + VLOOKUP(VLOOKUP(A34,PartRaw[#All],14,FALSE),'Coat Raw'!$C$2:$W$167,11,FALSE))/0.85/60),4),0)</f>
        <v>0</v>
      </c>
      <c r="S34" s="101"/>
      <c r="T34" s="184">
        <f>IFERROR(ROUND(((VLOOKUP(VLOOKUP(A34,PartRaw[#All],14,FALSE),'Coat Raw'!$C$2:$W$167,10,FALSE) + VLOOKUP(VLOOKUP(A34,PartRaw[#All],14,FALSE),'Coat Raw'!$C$2:$W$167,11,FALSE))/0.85/60),4),0)</f>
        <v>0</v>
      </c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95"/>
      <c r="AM34" s="95"/>
      <c r="AN34" s="95"/>
      <c r="AO34" s="95"/>
      <c r="AP34" s="95"/>
      <c r="AQ34" s="96"/>
    </row>
    <row r="35" spans="1:43">
      <c r="A35" s="91">
        <v>0</v>
      </c>
      <c r="B35" s="104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84">
        <f>IFERROR(ROUND(((VLOOKUP(VLOOKUP(A35,PartRaw[#All],14,FALSE),'Coat Raw'!$C$2:$W$167,10,FALSE) + VLOOKUP(VLOOKUP(A35,PartRaw[#All],14,FALSE),'Coat Raw'!$C$2:$W$167,11,FALSE))/0.85/60),4),0)</f>
        <v>0</v>
      </c>
      <c r="S35" s="101"/>
      <c r="T35" s="184">
        <f>IFERROR(ROUND(((VLOOKUP(VLOOKUP(A35,PartRaw[#All],14,FALSE),'Coat Raw'!$C$2:$W$167,10,FALSE) + VLOOKUP(VLOOKUP(A35,PartRaw[#All],14,FALSE),'Coat Raw'!$C$2:$W$167,11,FALSE))/0.85/60),4),0)</f>
        <v>0</v>
      </c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95"/>
      <c r="AM35" s="95"/>
      <c r="AN35" s="95"/>
      <c r="AO35" s="95"/>
      <c r="AP35" s="95"/>
      <c r="AQ35" s="96"/>
    </row>
    <row r="36" spans="1:43">
      <c r="A36" s="91">
        <v>0</v>
      </c>
      <c r="B36" s="104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84">
        <f>IFERROR(ROUND(((VLOOKUP(VLOOKUP(A36,PartRaw[#All],14,FALSE),'Coat Raw'!$C$2:$W$167,10,FALSE) + VLOOKUP(VLOOKUP(A36,PartRaw[#All],14,FALSE),'Coat Raw'!$C$2:$W$167,11,FALSE))/0.85/60),4),0)</f>
        <v>0</v>
      </c>
      <c r="S36" s="101"/>
      <c r="T36" s="184">
        <f>IFERROR(ROUND(((VLOOKUP(VLOOKUP(A36,PartRaw[#All],14,FALSE),'Coat Raw'!$C$2:$W$167,10,FALSE) + VLOOKUP(VLOOKUP(A36,PartRaw[#All],14,FALSE),'Coat Raw'!$C$2:$W$167,11,FALSE))/0.85/60),4),0)</f>
        <v>0</v>
      </c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95"/>
      <c r="AM36" s="95"/>
      <c r="AN36" s="95"/>
      <c r="AO36" s="95"/>
      <c r="AP36" s="95"/>
      <c r="AQ36" s="96"/>
    </row>
    <row r="37" spans="1:43">
      <c r="A37" s="91">
        <v>0</v>
      </c>
      <c r="B37" s="104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84">
        <f>IFERROR(ROUND(((VLOOKUP(VLOOKUP(A37,PartRaw[#All],14,FALSE),'Coat Raw'!$C$2:$W$167,10,FALSE) + VLOOKUP(VLOOKUP(A37,PartRaw[#All],14,FALSE),'Coat Raw'!$C$2:$W$167,11,FALSE))/0.85/60),4),0)</f>
        <v>0</v>
      </c>
      <c r="S37" s="101"/>
      <c r="T37" s="184">
        <f>IFERROR(ROUND(((VLOOKUP(VLOOKUP(A37,PartRaw[#All],14,FALSE),'Coat Raw'!$C$2:$W$167,10,FALSE) + VLOOKUP(VLOOKUP(A37,PartRaw[#All],14,FALSE),'Coat Raw'!$C$2:$W$167,11,FALSE))/0.85/60),4),0)</f>
        <v>0</v>
      </c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95"/>
      <c r="AM37" s="95"/>
      <c r="AN37" s="95"/>
      <c r="AO37" s="95"/>
      <c r="AP37" s="95"/>
      <c r="AQ37" s="96"/>
    </row>
    <row r="38" spans="1:43">
      <c r="A38" s="91">
        <v>0</v>
      </c>
      <c r="B38" s="104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84">
        <f>IFERROR(ROUND(((VLOOKUP(VLOOKUP(A38,PartRaw[#All],14,FALSE),'Coat Raw'!$C$2:$W$167,10,FALSE) + VLOOKUP(VLOOKUP(A38,PartRaw[#All],14,FALSE),'Coat Raw'!$C$2:$W$167,11,FALSE))/0.85/60),4),0)</f>
        <v>0</v>
      </c>
      <c r="S38" s="101"/>
      <c r="T38" s="184">
        <f>IFERROR(ROUND(((VLOOKUP(VLOOKUP(A38,PartRaw[#All],14,FALSE),'Coat Raw'!$C$2:$W$167,10,FALSE) + VLOOKUP(VLOOKUP(A38,PartRaw[#All],14,FALSE),'Coat Raw'!$C$2:$W$167,11,FALSE))/0.85/60),4),0)</f>
        <v>0</v>
      </c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95"/>
      <c r="AM38" s="95"/>
      <c r="AN38" s="95"/>
      <c r="AO38" s="95"/>
      <c r="AP38" s="95"/>
      <c r="AQ38" s="96"/>
    </row>
    <row r="39" spans="1:43">
      <c r="A39" s="91">
        <v>0</v>
      </c>
      <c r="B39" s="104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84">
        <f>IFERROR(ROUND(((VLOOKUP(VLOOKUP(A39,PartRaw[#All],14,FALSE),'Coat Raw'!$C$2:$W$167,10,FALSE) + VLOOKUP(VLOOKUP(A39,PartRaw[#All],14,FALSE),'Coat Raw'!$C$2:$W$167,11,FALSE))/0.85/60),4),0)</f>
        <v>0</v>
      </c>
      <c r="S39" s="101"/>
      <c r="T39" s="184">
        <f>IFERROR(ROUND(((VLOOKUP(VLOOKUP(A39,PartRaw[#All],14,FALSE),'Coat Raw'!$C$2:$W$167,10,FALSE) + VLOOKUP(VLOOKUP(A39,PartRaw[#All],14,FALSE),'Coat Raw'!$C$2:$W$167,11,FALSE))/0.85/60),4),0)</f>
        <v>0</v>
      </c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95"/>
      <c r="AM39" s="95"/>
      <c r="AN39" s="95"/>
      <c r="AO39" s="95"/>
      <c r="AP39" s="95"/>
      <c r="AQ39" s="96"/>
    </row>
    <row r="40" spans="1:43">
      <c r="A40" s="91">
        <v>0</v>
      </c>
      <c r="B40" s="104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84">
        <f>IFERROR(ROUND(((VLOOKUP(VLOOKUP(A40,PartRaw[#All],14,FALSE),'Coat Raw'!$C$2:$W$167,10,FALSE) + VLOOKUP(VLOOKUP(A40,PartRaw[#All],14,FALSE),'Coat Raw'!$C$2:$W$167,11,FALSE))/0.85/60),4),0)</f>
        <v>0</v>
      </c>
      <c r="S40" s="101"/>
      <c r="T40" s="184">
        <f>IFERROR(ROUND(((VLOOKUP(VLOOKUP(A40,PartRaw[#All],14,FALSE),'Coat Raw'!$C$2:$W$167,10,FALSE) + VLOOKUP(VLOOKUP(A40,PartRaw[#All],14,FALSE),'Coat Raw'!$C$2:$W$167,11,FALSE))/0.85/60),4),0)</f>
        <v>0</v>
      </c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95"/>
      <c r="AM40" s="95"/>
      <c r="AN40" s="95"/>
      <c r="AO40" s="95"/>
      <c r="AP40" s="95"/>
      <c r="AQ40" s="96"/>
    </row>
    <row r="41" spans="1:43">
      <c r="A41" s="91">
        <v>0</v>
      </c>
      <c r="B41" s="104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84">
        <f>IFERROR(ROUND(((VLOOKUP(VLOOKUP(A41,PartRaw[#All],14,FALSE),'Coat Raw'!$C$2:$W$167,10,FALSE) + VLOOKUP(VLOOKUP(A41,PartRaw[#All],14,FALSE),'Coat Raw'!$C$2:$W$167,11,FALSE))/0.85/60),4),0)</f>
        <v>0</v>
      </c>
      <c r="S41" s="101"/>
      <c r="T41" s="184">
        <f>IFERROR(ROUND(((VLOOKUP(VLOOKUP(A41,PartRaw[#All],14,FALSE),'Coat Raw'!$C$2:$W$167,10,FALSE) + VLOOKUP(VLOOKUP(A41,PartRaw[#All],14,FALSE),'Coat Raw'!$C$2:$W$167,11,FALSE))/0.85/60),4),0)</f>
        <v>0</v>
      </c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95"/>
      <c r="AM41" s="95"/>
      <c r="AN41" s="95"/>
      <c r="AO41" s="95"/>
      <c r="AP41" s="95"/>
      <c r="AQ41" s="96"/>
    </row>
    <row r="42" spans="1:43">
      <c r="A42" s="91">
        <v>0</v>
      </c>
      <c r="B42" s="104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84">
        <f>IFERROR(ROUND(((VLOOKUP(VLOOKUP(A42,PartRaw[#All],14,FALSE),'Coat Raw'!$C$2:$W$167,10,FALSE) + VLOOKUP(VLOOKUP(A42,PartRaw[#All],14,FALSE),'Coat Raw'!$C$2:$W$167,11,FALSE))/0.85/60),4),0)</f>
        <v>0</v>
      </c>
      <c r="S42" s="101"/>
      <c r="T42" s="184">
        <f>IFERROR(ROUND(((VLOOKUP(VLOOKUP(A42,PartRaw[#All],14,FALSE),'Coat Raw'!$C$2:$W$167,10,FALSE) + VLOOKUP(VLOOKUP(A42,PartRaw[#All],14,FALSE),'Coat Raw'!$C$2:$W$167,11,FALSE))/0.85/60),4),0)</f>
        <v>0</v>
      </c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95"/>
      <c r="AM42" s="95"/>
      <c r="AN42" s="95"/>
      <c r="AO42" s="95"/>
      <c r="AP42" s="95"/>
      <c r="AQ42" s="96"/>
    </row>
    <row r="43" spans="1:43">
      <c r="A43" s="91">
        <v>0</v>
      </c>
      <c r="B43" s="104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84">
        <f>IFERROR(ROUND(((VLOOKUP(VLOOKUP(A43,PartRaw[#All],14,FALSE),'Coat Raw'!$C$2:$W$167,10,FALSE) + VLOOKUP(VLOOKUP(A43,PartRaw[#All],14,FALSE),'Coat Raw'!$C$2:$W$167,11,FALSE))/0.85/60),4),0)</f>
        <v>0</v>
      </c>
      <c r="S43" s="101"/>
      <c r="T43" s="184">
        <f>IFERROR(ROUND(((VLOOKUP(VLOOKUP(A43,PartRaw[#All],14,FALSE),'Coat Raw'!$C$2:$W$167,10,FALSE) + VLOOKUP(VLOOKUP(A43,PartRaw[#All],14,FALSE),'Coat Raw'!$C$2:$W$167,11,FALSE))/0.85/60),4),0)</f>
        <v>0</v>
      </c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95"/>
      <c r="AM43" s="95"/>
      <c r="AN43" s="95"/>
      <c r="AO43" s="95"/>
      <c r="AP43" s="95"/>
      <c r="AQ43" s="96"/>
    </row>
    <row r="44" spans="1:43">
      <c r="A44" s="91">
        <v>0</v>
      </c>
      <c r="B44" s="104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84">
        <f>IFERROR(ROUND(((VLOOKUP(VLOOKUP(A44,PartRaw[#All],14,FALSE),'Coat Raw'!$C$2:$W$167,10,FALSE) + VLOOKUP(VLOOKUP(A44,PartRaw[#All],14,FALSE),'Coat Raw'!$C$2:$W$167,11,FALSE))/0.85/60),4),0)</f>
        <v>0</v>
      </c>
      <c r="S44" s="101"/>
      <c r="T44" s="184">
        <f>IFERROR(ROUND(((VLOOKUP(VLOOKUP(A44,PartRaw[#All],14,FALSE),'Coat Raw'!$C$2:$W$167,10,FALSE) + VLOOKUP(VLOOKUP(A44,PartRaw[#All],14,FALSE),'Coat Raw'!$C$2:$W$167,11,FALSE))/0.85/60),4),0)</f>
        <v>0</v>
      </c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95"/>
      <c r="AM44" s="95"/>
      <c r="AN44" s="95"/>
      <c r="AO44" s="95"/>
      <c r="AP44" s="95"/>
      <c r="AQ44" s="96"/>
    </row>
    <row r="45" spans="1:43">
      <c r="A45" s="91">
        <v>0</v>
      </c>
      <c r="B45" s="104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84">
        <f>IFERROR(ROUND(((VLOOKUP(VLOOKUP(A45,PartRaw[#All],14,FALSE),'Coat Raw'!$C$2:$W$167,10,FALSE) + VLOOKUP(VLOOKUP(A45,PartRaw[#All],14,FALSE),'Coat Raw'!$C$2:$W$167,11,FALSE))/0.85/60),4),0)</f>
        <v>0</v>
      </c>
      <c r="S45" s="101"/>
      <c r="T45" s="184">
        <f>IFERROR(ROUND(((VLOOKUP(VLOOKUP(A45,PartRaw[#All],14,FALSE),'Coat Raw'!$C$2:$W$167,10,FALSE) + VLOOKUP(VLOOKUP(A45,PartRaw[#All],14,FALSE),'Coat Raw'!$C$2:$W$167,11,FALSE))/0.85/60),4),0)</f>
        <v>0</v>
      </c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95"/>
      <c r="AM45" s="95"/>
      <c r="AN45" s="95"/>
      <c r="AO45" s="95"/>
      <c r="AP45" s="95"/>
      <c r="AQ45" s="96"/>
    </row>
    <row r="46" spans="1:43">
      <c r="A46" s="91">
        <v>0</v>
      </c>
      <c r="B46" s="104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84">
        <f>IFERROR(ROUND(((VLOOKUP(VLOOKUP(A46,PartRaw[#All],14,FALSE),'Coat Raw'!$C$2:$W$167,10,FALSE) + VLOOKUP(VLOOKUP(A46,PartRaw[#All],14,FALSE),'Coat Raw'!$C$2:$W$167,11,FALSE))/0.85/60),4),0)</f>
        <v>0</v>
      </c>
      <c r="S46" s="101"/>
      <c r="T46" s="184">
        <f>IFERROR(ROUND(((VLOOKUP(VLOOKUP(A46,PartRaw[#All],14,FALSE),'Coat Raw'!$C$2:$W$167,10,FALSE) + VLOOKUP(VLOOKUP(A46,PartRaw[#All],14,FALSE),'Coat Raw'!$C$2:$W$167,11,FALSE))/0.85/60),4),0)</f>
        <v>0</v>
      </c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95"/>
      <c r="AM46" s="95"/>
      <c r="AN46" s="95"/>
      <c r="AO46" s="95"/>
      <c r="AP46" s="95"/>
      <c r="AQ46" s="96"/>
    </row>
    <row r="47" spans="1:43">
      <c r="A47" s="91">
        <v>0</v>
      </c>
      <c r="B47" s="104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84">
        <f>IFERROR(ROUND(((VLOOKUP(VLOOKUP(A47,PartRaw[#All],14,FALSE),'Coat Raw'!$C$2:$W$167,10,FALSE) + VLOOKUP(VLOOKUP(A47,PartRaw[#All],14,FALSE),'Coat Raw'!$C$2:$W$167,11,FALSE))/0.85/60),4),0)</f>
        <v>0</v>
      </c>
      <c r="S47" s="101"/>
      <c r="T47" s="184">
        <f>IFERROR(ROUND(((VLOOKUP(VLOOKUP(A47,PartRaw[#All],14,FALSE),'Coat Raw'!$C$2:$W$167,10,FALSE) + VLOOKUP(VLOOKUP(A47,PartRaw[#All],14,FALSE),'Coat Raw'!$C$2:$W$167,11,FALSE))/0.85/60),4),0)</f>
        <v>0</v>
      </c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95"/>
      <c r="AM47" s="95"/>
      <c r="AN47" s="95"/>
      <c r="AO47" s="95"/>
      <c r="AP47" s="95"/>
      <c r="AQ47" s="96"/>
    </row>
    <row r="48" spans="1:43">
      <c r="A48" s="91">
        <v>0</v>
      </c>
      <c r="B48" s="104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84">
        <f>IFERROR(ROUND(((VLOOKUP(VLOOKUP(A48,PartRaw[#All],14,FALSE),'Coat Raw'!$C$2:$W$167,10,FALSE) + VLOOKUP(VLOOKUP(A48,PartRaw[#All],14,FALSE),'Coat Raw'!$C$2:$W$167,11,FALSE))/0.85/60),4),0)</f>
        <v>0</v>
      </c>
      <c r="S48" s="101"/>
      <c r="T48" s="184">
        <f>IFERROR(ROUND(((VLOOKUP(VLOOKUP(A48,PartRaw[#All],14,FALSE),'Coat Raw'!$C$2:$W$167,10,FALSE) + VLOOKUP(VLOOKUP(A48,PartRaw[#All],14,FALSE),'Coat Raw'!$C$2:$W$167,11,FALSE))/0.85/60),4),0)</f>
        <v>0</v>
      </c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95"/>
      <c r="AM48" s="95"/>
      <c r="AN48" s="95"/>
      <c r="AO48" s="95"/>
      <c r="AP48" s="95"/>
      <c r="AQ48" s="96"/>
    </row>
    <row r="49" spans="1:43">
      <c r="A49" s="91">
        <v>0</v>
      </c>
      <c r="B49" s="104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84">
        <f>IFERROR(ROUND(((VLOOKUP(VLOOKUP(A49,PartRaw[#All],14,FALSE),'Coat Raw'!$C$2:$W$167,10,FALSE) + VLOOKUP(VLOOKUP(A49,PartRaw[#All],14,FALSE),'Coat Raw'!$C$2:$W$167,11,FALSE))/0.85/60),4),0)</f>
        <v>0</v>
      </c>
      <c r="S49" s="101"/>
      <c r="T49" s="184">
        <f>IFERROR(ROUND(((VLOOKUP(VLOOKUP(A49,PartRaw[#All],14,FALSE),'Coat Raw'!$C$2:$W$167,10,FALSE) + VLOOKUP(VLOOKUP(A49,PartRaw[#All],14,FALSE),'Coat Raw'!$C$2:$W$167,11,FALSE))/0.85/60),4),0)</f>
        <v>0</v>
      </c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95"/>
      <c r="AM49" s="95"/>
      <c r="AN49" s="95"/>
      <c r="AO49" s="95"/>
      <c r="AP49" s="95"/>
      <c r="AQ49" s="96"/>
    </row>
    <row r="50" spans="1:43">
      <c r="A50" s="91">
        <v>0</v>
      </c>
      <c r="B50" s="104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84">
        <f>IFERROR(ROUND(((VLOOKUP(VLOOKUP(A50,PartRaw[#All],14,FALSE),'Coat Raw'!$C$2:$W$167,10,FALSE) + VLOOKUP(VLOOKUP(A50,PartRaw[#All],14,FALSE),'Coat Raw'!$C$2:$W$167,11,FALSE))/0.85/60),4),0)</f>
        <v>0</v>
      </c>
      <c r="S50" s="101"/>
      <c r="T50" s="184">
        <f>IFERROR(ROUND(((VLOOKUP(VLOOKUP(A50,PartRaw[#All],14,FALSE),'Coat Raw'!$C$2:$W$167,10,FALSE) + VLOOKUP(VLOOKUP(A50,PartRaw[#All],14,FALSE),'Coat Raw'!$C$2:$W$167,11,FALSE))/0.85/60),4),0)</f>
        <v>0</v>
      </c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95"/>
      <c r="AM50" s="95"/>
      <c r="AN50" s="95"/>
      <c r="AO50" s="95"/>
      <c r="AP50" s="95"/>
      <c r="AQ50" s="96"/>
    </row>
    <row r="51" spans="1:43">
      <c r="A51" s="91">
        <v>0</v>
      </c>
      <c r="B51" s="104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84">
        <f>IFERROR(ROUND(((VLOOKUP(VLOOKUP(A51,PartRaw[#All],14,FALSE),'Coat Raw'!$C$2:$W$167,10,FALSE) + VLOOKUP(VLOOKUP(A51,PartRaw[#All],14,FALSE),'Coat Raw'!$C$2:$W$167,11,FALSE))/0.85/60),4),0)</f>
        <v>0</v>
      </c>
      <c r="S51" s="101"/>
      <c r="T51" s="184">
        <f>IFERROR(ROUND(((VLOOKUP(VLOOKUP(A51,PartRaw[#All],14,FALSE),'Coat Raw'!$C$2:$W$167,10,FALSE) + VLOOKUP(VLOOKUP(A51,PartRaw[#All],14,FALSE),'Coat Raw'!$C$2:$W$167,11,FALSE))/0.85/60),4),0)</f>
        <v>0</v>
      </c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95"/>
      <c r="AM51" s="95"/>
      <c r="AN51" s="95"/>
      <c r="AO51" s="95"/>
      <c r="AP51" s="95"/>
      <c r="AQ51" s="96"/>
    </row>
    <row r="52" spans="1:43">
      <c r="A52" s="91">
        <v>0</v>
      </c>
      <c r="B52" s="104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84">
        <f>IFERROR(ROUND(((VLOOKUP(VLOOKUP(A52,PartRaw[#All],14,FALSE),'Coat Raw'!$C$2:$W$167,10,FALSE) + VLOOKUP(VLOOKUP(A52,PartRaw[#All],14,FALSE),'Coat Raw'!$C$2:$W$167,11,FALSE))/0.85/60),4),0)</f>
        <v>0</v>
      </c>
      <c r="S52" s="101"/>
      <c r="T52" s="184">
        <f>IFERROR(ROUND(((VLOOKUP(VLOOKUP(A52,PartRaw[#All],14,FALSE),'Coat Raw'!$C$2:$W$167,10,FALSE) + VLOOKUP(VLOOKUP(A52,PartRaw[#All],14,FALSE),'Coat Raw'!$C$2:$W$167,11,FALSE))/0.85/60),4),0)</f>
        <v>0</v>
      </c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95"/>
      <c r="AM52" s="95"/>
      <c r="AN52" s="95"/>
      <c r="AO52" s="95"/>
      <c r="AP52" s="95"/>
      <c r="AQ52" s="96"/>
    </row>
    <row r="53" spans="1:43">
      <c r="A53" s="91">
        <v>0</v>
      </c>
      <c r="B53" s="104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84">
        <f>IFERROR(ROUND(((VLOOKUP(VLOOKUP(A53,PartRaw[#All],14,FALSE),'Coat Raw'!$C$2:$W$167,10,FALSE) + VLOOKUP(VLOOKUP(A53,PartRaw[#All],14,FALSE),'Coat Raw'!$C$2:$W$167,11,FALSE))/0.85/60),4),0)</f>
        <v>0</v>
      </c>
      <c r="S53" s="101"/>
      <c r="T53" s="184">
        <f>IFERROR(ROUND(((VLOOKUP(VLOOKUP(A53,PartRaw[#All],14,FALSE),'Coat Raw'!$C$2:$W$167,10,FALSE) + VLOOKUP(VLOOKUP(A53,PartRaw[#All],14,FALSE),'Coat Raw'!$C$2:$W$167,11,FALSE))/0.85/60),4),0)</f>
        <v>0</v>
      </c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95"/>
      <c r="AM53" s="95"/>
      <c r="AN53" s="95"/>
      <c r="AO53" s="95"/>
      <c r="AP53" s="95"/>
      <c r="AQ53" s="96"/>
    </row>
    <row r="54" spans="1:43">
      <c r="A54" s="91">
        <v>0</v>
      </c>
      <c r="B54" s="104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84">
        <f>IFERROR(ROUND(((VLOOKUP(VLOOKUP(A54,PartRaw[#All],14,FALSE),'Coat Raw'!$C$2:$W$167,10,FALSE) + VLOOKUP(VLOOKUP(A54,PartRaw[#All],14,FALSE),'Coat Raw'!$C$2:$W$167,11,FALSE))/0.85/60),4),0)</f>
        <v>0</v>
      </c>
      <c r="S54" s="101"/>
      <c r="T54" s="184">
        <f>IFERROR(ROUND(((VLOOKUP(VLOOKUP(A54,PartRaw[#All],14,FALSE),'Coat Raw'!$C$2:$W$167,10,FALSE) + VLOOKUP(VLOOKUP(A54,PartRaw[#All],14,FALSE),'Coat Raw'!$C$2:$W$167,11,FALSE))/0.85/60),4),0)</f>
        <v>0</v>
      </c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95"/>
      <c r="AM54" s="95"/>
      <c r="AN54" s="95"/>
      <c r="AO54" s="95"/>
      <c r="AP54" s="95"/>
      <c r="AQ54" s="96"/>
    </row>
    <row r="55" spans="1:43">
      <c r="A55" s="91">
        <v>0</v>
      </c>
      <c r="B55" s="104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84">
        <f>IFERROR(ROUND(((VLOOKUP(VLOOKUP(A55,PartRaw[#All],14,FALSE),'Coat Raw'!$C$2:$W$167,10,FALSE) + VLOOKUP(VLOOKUP(A55,PartRaw[#All],14,FALSE),'Coat Raw'!$C$2:$W$167,11,FALSE))/0.85/60),4),0)</f>
        <v>0</v>
      </c>
      <c r="S55" s="101"/>
      <c r="T55" s="184">
        <f>IFERROR(ROUND(((VLOOKUP(VLOOKUP(A55,PartRaw[#All],14,FALSE),'Coat Raw'!$C$2:$W$167,10,FALSE) + VLOOKUP(VLOOKUP(A55,PartRaw[#All],14,FALSE),'Coat Raw'!$C$2:$W$167,11,FALSE))/0.85/60),4),0)</f>
        <v>0</v>
      </c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95"/>
      <c r="AM55" s="95"/>
      <c r="AN55" s="95"/>
      <c r="AO55" s="95"/>
      <c r="AP55" s="95"/>
      <c r="AQ55" s="96"/>
    </row>
    <row r="56" spans="1:43">
      <c r="A56" s="91">
        <v>0</v>
      </c>
      <c r="B56" s="104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84">
        <f>IFERROR(ROUND(((VLOOKUP(VLOOKUP(A56,PartRaw[#All],14,FALSE),'Coat Raw'!$C$2:$W$167,10,FALSE) + VLOOKUP(VLOOKUP(A56,PartRaw[#All],14,FALSE),'Coat Raw'!$C$2:$W$167,11,FALSE))/0.85/60),4),0)</f>
        <v>0</v>
      </c>
      <c r="S56" s="101"/>
      <c r="T56" s="184">
        <f>IFERROR(ROUND(((VLOOKUP(VLOOKUP(A56,PartRaw[#All],14,FALSE),'Coat Raw'!$C$2:$W$167,10,FALSE) + VLOOKUP(VLOOKUP(A56,PartRaw[#All],14,FALSE),'Coat Raw'!$C$2:$W$167,11,FALSE))/0.85/60),4),0)</f>
        <v>0</v>
      </c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95"/>
      <c r="AM56" s="95"/>
      <c r="AN56" s="95"/>
      <c r="AO56" s="95"/>
      <c r="AP56" s="95"/>
      <c r="AQ56" s="96"/>
    </row>
    <row r="57" spans="1:43">
      <c r="A57" s="91">
        <v>0</v>
      </c>
      <c r="B57" s="104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84">
        <f>IFERROR(ROUND(((VLOOKUP(VLOOKUP(A57,PartRaw[#All],14,FALSE),'Coat Raw'!$C$2:$W$167,10,FALSE) + VLOOKUP(VLOOKUP(A57,PartRaw[#All],14,FALSE),'Coat Raw'!$C$2:$W$167,11,FALSE))/0.85/60),4),0)</f>
        <v>0</v>
      </c>
      <c r="S57" s="101"/>
      <c r="T57" s="184">
        <f>IFERROR(ROUND(((VLOOKUP(VLOOKUP(A57,PartRaw[#All],14,FALSE),'Coat Raw'!$C$2:$W$167,10,FALSE) + VLOOKUP(VLOOKUP(A57,PartRaw[#All],14,FALSE),'Coat Raw'!$C$2:$W$167,11,FALSE))/0.85/60),4),0)</f>
        <v>0</v>
      </c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95"/>
      <c r="AM57" s="95"/>
      <c r="AN57" s="95"/>
      <c r="AO57" s="95"/>
      <c r="AP57" s="95"/>
      <c r="AQ57" s="96"/>
    </row>
    <row r="58" spans="1:43">
      <c r="A58" s="91">
        <v>0</v>
      </c>
      <c r="B58" s="104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84">
        <f>IFERROR(ROUND(((VLOOKUP(VLOOKUP(A58,PartRaw[#All],14,FALSE),'Coat Raw'!$C$2:$W$167,10,FALSE) + VLOOKUP(VLOOKUP(A58,PartRaw[#All],14,FALSE),'Coat Raw'!$C$2:$W$167,11,FALSE))/0.85/60),4),0)</f>
        <v>0</v>
      </c>
      <c r="S58" s="101"/>
      <c r="T58" s="184">
        <f>IFERROR(ROUND(((VLOOKUP(VLOOKUP(A58,PartRaw[#All],14,FALSE),'Coat Raw'!$C$2:$W$167,10,FALSE) + VLOOKUP(VLOOKUP(A58,PartRaw[#All],14,FALSE),'Coat Raw'!$C$2:$W$167,11,FALSE))/0.85/60),4),0)</f>
        <v>0</v>
      </c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95"/>
      <c r="AM58" s="95"/>
      <c r="AN58" s="95"/>
      <c r="AO58" s="95"/>
      <c r="AP58" s="95"/>
      <c r="AQ58" s="96"/>
    </row>
    <row r="59" spans="1:43">
      <c r="A59" s="91">
        <v>0</v>
      </c>
      <c r="B59" s="104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84">
        <f>IFERROR(ROUND(((VLOOKUP(VLOOKUP(A59,PartRaw[#All],14,FALSE),'Coat Raw'!$C$2:$W$167,10,FALSE) + VLOOKUP(VLOOKUP(A59,PartRaw[#All],14,FALSE),'Coat Raw'!$C$2:$W$167,11,FALSE))/0.85/60),4),0)</f>
        <v>0</v>
      </c>
      <c r="S59" s="101"/>
      <c r="T59" s="184">
        <f>IFERROR(ROUND(((VLOOKUP(VLOOKUP(A59,PartRaw[#All],14,FALSE),'Coat Raw'!$C$2:$W$167,10,FALSE) + VLOOKUP(VLOOKUP(A59,PartRaw[#All],14,FALSE),'Coat Raw'!$C$2:$W$167,11,FALSE))/0.85/60),4),0)</f>
        <v>0</v>
      </c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95"/>
      <c r="AM59" s="95"/>
      <c r="AN59" s="95"/>
      <c r="AO59" s="95"/>
      <c r="AP59" s="95"/>
      <c r="AQ59" s="96"/>
    </row>
    <row r="60" spans="1:43">
      <c r="A60" s="91">
        <v>0</v>
      </c>
      <c r="B60" s="104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84">
        <f>IFERROR(ROUND(((VLOOKUP(VLOOKUP(A60,PartRaw[#All],14,FALSE),'Coat Raw'!$C$2:$W$167,10,FALSE) + VLOOKUP(VLOOKUP(A60,PartRaw[#All],14,FALSE),'Coat Raw'!$C$2:$W$167,11,FALSE))/0.85/60),4),0)</f>
        <v>0</v>
      </c>
      <c r="S60" s="101"/>
      <c r="T60" s="184">
        <f>IFERROR(ROUND(((VLOOKUP(VLOOKUP(A60,PartRaw[#All],14,FALSE),'Coat Raw'!$C$2:$W$167,10,FALSE) + VLOOKUP(VLOOKUP(A60,PartRaw[#All],14,FALSE),'Coat Raw'!$C$2:$W$167,11,FALSE))/0.85/60),4),0)</f>
        <v>0</v>
      </c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95"/>
      <c r="AM60" s="95"/>
      <c r="AN60" s="95"/>
      <c r="AO60" s="95"/>
      <c r="AP60" s="95"/>
      <c r="AQ60" s="96"/>
    </row>
    <row r="61" spans="1:43">
      <c r="A61" s="91">
        <v>0</v>
      </c>
      <c r="B61" s="104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84">
        <f>IFERROR(ROUND(((VLOOKUP(VLOOKUP(A61,PartRaw[#All],14,FALSE),'Coat Raw'!$C$2:$W$167,10,FALSE) + VLOOKUP(VLOOKUP(A61,PartRaw[#All],14,FALSE),'Coat Raw'!$C$2:$W$167,11,FALSE))/0.85/60),4),0)</f>
        <v>0</v>
      </c>
      <c r="S61" s="101"/>
      <c r="T61" s="184">
        <f>IFERROR(ROUND(((VLOOKUP(VLOOKUP(A61,PartRaw[#All],14,FALSE),'Coat Raw'!$C$2:$W$167,10,FALSE) + VLOOKUP(VLOOKUP(A61,PartRaw[#All],14,FALSE),'Coat Raw'!$C$2:$W$167,11,FALSE))/0.85/60),4),0)</f>
        <v>0</v>
      </c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95"/>
      <c r="AM61" s="95"/>
      <c r="AN61" s="95"/>
      <c r="AO61" s="95"/>
      <c r="AP61" s="95"/>
      <c r="AQ61" s="96"/>
    </row>
    <row r="62" spans="1:43">
      <c r="A62" s="91">
        <v>0</v>
      </c>
      <c r="B62" s="104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84">
        <f>IFERROR(ROUND(((VLOOKUP(VLOOKUP(A62,PartRaw[#All],14,FALSE),'Coat Raw'!$C$2:$W$167,10,FALSE) + VLOOKUP(VLOOKUP(A62,PartRaw[#All],14,FALSE),'Coat Raw'!$C$2:$W$167,11,FALSE))/0.85/60),4),0)</f>
        <v>0</v>
      </c>
      <c r="S62" s="101"/>
      <c r="T62" s="184">
        <f>IFERROR(ROUND(((VLOOKUP(VLOOKUP(A62,PartRaw[#All],14,FALSE),'Coat Raw'!$C$2:$W$167,10,FALSE) + VLOOKUP(VLOOKUP(A62,PartRaw[#All],14,FALSE),'Coat Raw'!$C$2:$W$167,11,FALSE))/0.85/60),4),0)</f>
        <v>0</v>
      </c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95"/>
      <c r="AM62" s="95"/>
      <c r="AN62" s="95"/>
      <c r="AO62" s="95"/>
      <c r="AP62" s="95"/>
      <c r="AQ62" s="96"/>
    </row>
    <row r="63" spans="1:43">
      <c r="A63" s="91">
        <v>0</v>
      </c>
      <c r="B63" s="104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84">
        <f>IFERROR(ROUND(((VLOOKUP(VLOOKUP(A63,PartRaw[#All],14,FALSE),'Coat Raw'!$C$2:$W$167,10,FALSE) + VLOOKUP(VLOOKUP(A63,PartRaw[#All],14,FALSE),'Coat Raw'!$C$2:$W$167,11,FALSE))/0.85/60),4),0)</f>
        <v>0</v>
      </c>
      <c r="S63" s="101"/>
      <c r="T63" s="184">
        <f>IFERROR(ROUND(((VLOOKUP(VLOOKUP(A63,PartRaw[#All],14,FALSE),'Coat Raw'!$C$2:$W$167,10,FALSE) + VLOOKUP(VLOOKUP(A63,PartRaw[#All],14,FALSE),'Coat Raw'!$C$2:$W$167,11,FALSE))/0.85/60),4),0)</f>
        <v>0</v>
      </c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95"/>
      <c r="AM63" s="95"/>
      <c r="AN63" s="95"/>
      <c r="AO63" s="95"/>
      <c r="AP63" s="95"/>
      <c r="AQ63" s="96"/>
    </row>
    <row r="64" spans="1:43">
      <c r="A64" s="91">
        <v>0</v>
      </c>
      <c r="B64" s="104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84">
        <f>IFERROR(ROUND(((VLOOKUP(VLOOKUP(A64,PartRaw[#All],14,FALSE),'Coat Raw'!$C$2:$W$167,10,FALSE) + VLOOKUP(VLOOKUP(A64,PartRaw[#All],14,FALSE),'Coat Raw'!$C$2:$W$167,11,FALSE))/0.85/60),4),0)</f>
        <v>0</v>
      </c>
      <c r="S64" s="101"/>
      <c r="T64" s="184">
        <f>IFERROR(ROUND(((VLOOKUP(VLOOKUP(A64,PartRaw[#All],14,FALSE),'Coat Raw'!$C$2:$W$167,10,FALSE) + VLOOKUP(VLOOKUP(A64,PartRaw[#All],14,FALSE),'Coat Raw'!$C$2:$W$167,11,FALSE))/0.85/60),4),0)</f>
        <v>0</v>
      </c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95"/>
      <c r="AM64" s="95"/>
      <c r="AN64" s="95"/>
      <c r="AO64" s="95"/>
      <c r="AP64" s="95"/>
      <c r="AQ64" s="96"/>
    </row>
    <row r="65" spans="1:43">
      <c r="A65" s="91">
        <v>0</v>
      </c>
      <c r="B65" s="104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84">
        <f>IFERROR(ROUND(((VLOOKUP(VLOOKUP(A65,PartRaw[#All],14,FALSE),'Coat Raw'!$C$2:$W$167,10,FALSE) + VLOOKUP(VLOOKUP(A65,PartRaw[#All],14,FALSE),'Coat Raw'!$C$2:$W$167,11,FALSE))/0.85/60),4),0)</f>
        <v>0</v>
      </c>
      <c r="S65" s="101"/>
      <c r="T65" s="184">
        <f>IFERROR(ROUND(((VLOOKUP(VLOOKUP(A65,PartRaw[#All],14,FALSE),'Coat Raw'!$C$2:$W$167,10,FALSE) + VLOOKUP(VLOOKUP(A65,PartRaw[#All],14,FALSE),'Coat Raw'!$C$2:$W$167,11,FALSE))/0.85/60),4),0)</f>
        <v>0</v>
      </c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95"/>
      <c r="AM65" s="95"/>
      <c r="AN65" s="95"/>
      <c r="AO65" s="95"/>
      <c r="AP65" s="95"/>
      <c r="AQ65" s="96"/>
    </row>
    <row r="66" spans="1:43">
      <c r="A66" s="91">
        <v>0</v>
      </c>
      <c r="B66" s="104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84">
        <f>IFERROR(ROUND(((VLOOKUP(VLOOKUP(A66,PartRaw[#All],14,FALSE),'Coat Raw'!$C$2:$W$167,10,FALSE) + VLOOKUP(VLOOKUP(A66,PartRaw[#All],14,FALSE),'Coat Raw'!$C$2:$W$167,11,FALSE))/0.85/60),4),0)</f>
        <v>0</v>
      </c>
      <c r="S66" s="101"/>
      <c r="T66" s="184">
        <f>IFERROR(ROUND(((VLOOKUP(VLOOKUP(A66,PartRaw[#All],14,FALSE),'Coat Raw'!$C$2:$W$167,10,FALSE) + VLOOKUP(VLOOKUP(A66,PartRaw[#All],14,FALSE),'Coat Raw'!$C$2:$W$167,11,FALSE))/0.85/60),4),0)</f>
        <v>0</v>
      </c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95"/>
      <c r="AM66" s="95"/>
      <c r="AN66" s="95"/>
      <c r="AO66" s="95"/>
      <c r="AP66" s="95"/>
      <c r="AQ66" s="96"/>
    </row>
    <row r="67" spans="1:43">
      <c r="A67" s="91">
        <v>0</v>
      </c>
      <c r="B67" s="104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84">
        <f>IFERROR(ROUND(((VLOOKUP(VLOOKUP(A67,PartRaw[#All],14,FALSE),'Coat Raw'!$C$2:$W$167,10,FALSE) + VLOOKUP(VLOOKUP(A67,PartRaw[#All],14,FALSE),'Coat Raw'!$C$2:$W$167,11,FALSE))/0.85/60),4),0)</f>
        <v>0</v>
      </c>
      <c r="S67" s="101"/>
      <c r="T67" s="184">
        <f>IFERROR(ROUND(((VLOOKUP(VLOOKUP(A67,PartRaw[#All],14,FALSE),'Coat Raw'!$C$2:$W$167,10,FALSE) + VLOOKUP(VLOOKUP(A67,PartRaw[#All],14,FALSE),'Coat Raw'!$C$2:$W$167,11,FALSE))/0.85/60),4),0)</f>
        <v>0</v>
      </c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95"/>
      <c r="AM67" s="95"/>
      <c r="AN67" s="95"/>
      <c r="AO67" s="95"/>
      <c r="AP67" s="95"/>
      <c r="AQ67" s="96"/>
    </row>
    <row r="68" spans="1:43">
      <c r="A68" s="91">
        <v>0</v>
      </c>
      <c r="B68" s="104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84">
        <f>IFERROR(ROUND(((VLOOKUP(VLOOKUP(A68,PartRaw[#All],14,FALSE),'Coat Raw'!$C$2:$W$167,10,FALSE) + VLOOKUP(VLOOKUP(A68,PartRaw[#All],14,FALSE),'Coat Raw'!$C$2:$W$167,11,FALSE))/0.85/60),4),0)</f>
        <v>0</v>
      </c>
      <c r="S68" s="101"/>
      <c r="T68" s="184">
        <f>IFERROR(ROUND(((VLOOKUP(VLOOKUP(A68,PartRaw[#All],14,FALSE),'Coat Raw'!$C$2:$W$167,10,FALSE) + VLOOKUP(VLOOKUP(A68,PartRaw[#All],14,FALSE),'Coat Raw'!$C$2:$W$167,11,FALSE))/0.85/60),4),0)</f>
        <v>0</v>
      </c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95"/>
      <c r="AM68" s="95"/>
      <c r="AN68" s="95"/>
      <c r="AO68" s="95"/>
      <c r="AP68" s="95"/>
      <c r="AQ68" s="96"/>
    </row>
    <row r="69" spans="1:43">
      <c r="A69" s="91">
        <v>0</v>
      </c>
      <c r="B69" s="104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84">
        <f>IFERROR(ROUND(((VLOOKUP(VLOOKUP(A69,PartRaw[#All],14,FALSE),'Coat Raw'!$C$2:$W$167,10,FALSE) + VLOOKUP(VLOOKUP(A69,PartRaw[#All],14,FALSE),'Coat Raw'!$C$2:$W$167,11,FALSE))/0.85/60),4),0)</f>
        <v>0</v>
      </c>
      <c r="S69" s="101"/>
      <c r="T69" s="184">
        <f>IFERROR(ROUND(((VLOOKUP(VLOOKUP(A69,PartRaw[#All],14,FALSE),'Coat Raw'!$C$2:$W$167,10,FALSE) + VLOOKUP(VLOOKUP(A69,PartRaw[#All],14,FALSE),'Coat Raw'!$C$2:$W$167,11,FALSE))/0.85/60),4),0)</f>
        <v>0</v>
      </c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95"/>
      <c r="AM69" s="95"/>
      <c r="AN69" s="95"/>
      <c r="AO69" s="95"/>
      <c r="AP69" s="95"/>
      <c r="AQ69" s="96"/>
    </row>
    <row r="70" spans="1:43">
      <c r="A70" s="91">
        <v>0</v>
      </c>
      <c r="B70" s="104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84">
        <f>IFERROR(ROUND(((VLOOKUP(VLOOKUP(A70,PartRaw[#All],14,FALSE),'Coat Raw'!$C$2:$W$167,10,FALSE) + VLOOKUP(VLOOKUP(A70,PartRaw[#All],14,FALSE),'Coat Raw'!$C$2:$W$167,11,FALSE))/0.85/60),4),0)</f>
        <v>0</v>
      </c>
      <c r="S70" s="101"/>
      <c r="T70" s="184">
        <f>IFERROR(ROUND(((VLOOKUP(VLOOKUP(A70,PartRaw[#All],14,FALSE),'Coat Raw'!$C$2:$W$167,10,FALSE) + VLOOKUP(VLOOKUP(A70,PartRaw[#All],14,FALSE),'Coat Raw'!$C$2:$W$167,11,FALSE))/0.85/60),4),0)</f>
        <v>0</v>
      </c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95"/>
      <c r="AM70" s="95"/>
      <c r="AN70" s="95"/>
      <c r="AO70" s="95"/>
      <c r="AP70" s="95"/>
      <c r="AQ70" s="96"/>
    </row>
    <row r="71" spans="1:43">
      <c r="A71" s="91">
        <v>0</v>
      </c>
      <c r="B71" s="104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84">
        <f>IFERROR(ROUND(((VLOOKUP(VLOOKUP(A71,PartRaw[#All],14,FALSE),'Coat Raw'!$C$2:$W$167,10,FALSE) + VLOOKUP(VLOOKUP(A71,PartRaw[#All],14,FALSE),'Coat Raw'!$C$2:$W$167,11,FALSE))/0.85/60),4),0)</f>
        <v>0</v>
      </c>
      <c r="S71" s="101"/>
      <c r="T71" s="184">
        <f>IFERROR(ROUND(((VLOOKUP(VLOOKUP(A71,PartRaw[#All],14,FALSE),'Coat Raw'!$C$2:$W$167,10,FALSE) + VLOOKUP(VLOOKUP(A71,PartRaw[#All],14,FALSE),'Coat Raw'!$C$2:$W$167,11,FALSE))/0.85/60),4),0)</f>
        <v>0</v>
      </c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95"/>
      <c r="AM71" s="95"/>
      <c r="AN71" s="95"/>
      <c r="AO71" s="95"/>
      <c r="AP71" s="95"/>
      <c r="AQ71" s="96"/>
    </row>
    <row r="72" spans="1:43">
      <c r="A72" s="91">
        <v>0</v>
      </c>
      <c r="B72" s="104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84">
        <f>IFERROR(ROUND(((VLOOKUP(VLOOKUP(A72,PartRaw[#All],14,FALSE),'Coat Raw'!$C$2:$W$167,10,FALSE) + VLOOKUP(VLOOKUP(A72,PartRaw[#All],14,FALSE),'Coat Raw'!$C$2:$W$167,11,FALSE))/0.85/60),4),0)</f>
        <v>0</v>
      </c>
      <c r="S72" s="101"/>
      <c r="T72" s="184">
        <f>IFERROR(ROUND(((VLOOKUP(VLOOKUP(A72,PartRaw[#All],14,FALSE),'Coat Raw'!$C$2:$W$167,10,FALSE) + VLOOKUP(VLOOKUP(A72,PartRaw[#All],14,FALSE),'Coat Raw'!$C$2:$W$167,11,FALSE))/0.85/60),4),0)</f>
        <v>0</v>
      </c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95"/>
      <c r="AM72" s="95"/>
      <c r="AN72" s="95"/>
      <c r="AO72" s="95"/>
      <c r="AP72" s="95"/>
      <c r="AQ72" s="96"/>
    </row>
    <row r="73" spans="1:43">
      <c r="A73" s="91">
        <v>0</v>
      </c>
      <c r="B73" s="104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84">
        <f>IFERROR(ROUND(((VLOOKUP(VLOOKUP(A73,PartRaw[#All],14,FALSE),'Coat Raw'!$C$2:$W$167,10,FALSE) + VLOOKUP(VLOOKUP(A73,PartRaw[#All],14,FALSE),'Coat Raw'!$C$2:$W$167,11,FALSE))/0.85/60),4),0)</f>
        <v>0</v>
      </c>
      <c r="S73" s="101"/>
      <c r="T73" s="184">
        <f>IFERROR(ROUND(((VLOOKUP(VLOOKUP(A73,PartRaw[#All],14,FALSE),'Coat Raw'!$C$2:$W$167,10,FALSE) + VLOOKUP(VLOOKUP(A73,PartRaw[#All],14,FALSE),'Coat Raw'!$C$2:$W$167,11,FALSE))/0.85/60),4),0)</f>
        <v>0</v>
      </c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95"/>
      <c r="AM73" s="95"/>
      <c r="AN73" s="95"/>
      <c r="AO73" s="95"/>
      <c r="AP73" s="95"/>
      <c r="AQ73" s="96"/>
    </row>
    <row r="74" spans="1:43">
      <c r="A74" s="91">
        <v>0</v>
      </c>
      <c r="B74" s="104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84">
        <f>IFERROR(ROUND(((VLOOKUP(VLOOKUP(A74,PartRaw[#All],14,FALSE),'Coat Raw'!$C$2:$W$167,10,FALSE) + VLOOKUP(VLOOKUP(A74,PartRaw[#All],14,FALSE),'Coat Raw'!$C$2:$W$167,11,FALSE))/0.85/60),4),0)</f>
        <v>0</v>
      </c>
      <c r="S74" s="101"/>
      <c r="T74" s="184">
        <f>IFERROR(ROUND(((VLOOKUP(VLOOKUP(A74,PartRaw[#All],14,FALSE),'Coat Raw'!$C$2:$W$167,10,FALSE) + VLOOKUP(VLOOKUP(A74,PartRaw[#All],14,FALSE),'Coat Raw'!$C$2:$W$167,11,FALSE))/0.85/60),4),0)</f>
        <v>0</v>
      </c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95"/>
      <c r="AM74" s="95"/>
      <c r="AN74" s="95"/>
      <c r="AO74" s="95"/>
      <c r="AP74" s="95"/>
      <c r="AQ74" s="96"/>
    </row>
    <row r="75" spans="1:43">
      <c r="A75" s="91">
        <v>0</v>
      </c>
      <c r="B75" s="104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84">
        <f>IFERROR(ROUND(((VLOOKUP(VLOOKUP(A75,PartRaw[#All],14,FALSE),'Coat Raw'!$C$2:$W$167,10,FALSE) + VLOOKUP(VLOOKUP(A75,PartRaw[#All],14,FALSE),'Coat Raw'!$C$2:$W$167,11,FALSE))/0.85/60),4),0)</f>
        <v>0</v>
      </c>
      <c r="S75" s="101"/>
      <c r="T75" s="184">
        <f>IFERROR(ROUND(((VLOOKUP(VLOOKUP(A75,PartRaw[#All],14,FALSE),'Coat Raw'!$C$2:$W$167,10,FALSE) + VLOOKUP(VLOOKUP(A75,PartRaw[#All],14,FALSE),'Coat Raw'!$C$2:$W$167,11,FALSE))/0.85/60),4),0)</f>
        <v>0</v>
      </c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95"/>
      <c r="AM75" s="95"/>
      <c r="AN75" s="95"/>
      <c r="AO75" s="95"/>
      <c r="AP75" s="95"/>
      <c r="AQ75" s="96"/>
    </row>
    <row r="76" spans="1:43">
      <c r="A76" s="91">
        <v>0</v>
      </c>
      <c r="B76" s="104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84">
        <f>IFERROR(ROUND(((VLOOKUP(VLOOKUP(A76,PartRaw[#All],14,FALSE),'Coat Raw'!$C$2:$W$167,10,FALSE) + VLOOKUP(VLOOKUP(A76,PartRaw[#All],14,FALSE),'Coat Raw'!$C$2:$W$167,11,FALSE))/0.85/60),4),0)</f>
        <v>0</v>
      </c>
      <c r="S76" s="101"/>
      <c r="T76" s="184">
        <f>IFERROR(ROUND(((VLOOKUP(VLOOKUP(A76,PartRaw[#All],14,FALSE),'Coat Raw'!$C$2:$W$167,10,FALSE) + VLOOKUP(VLOOKUP(A76,PartRaw[#All],14,FALSE),'Coat Raw'!$C$2:$W$167,11,FALSE))/0.85/60),4),0)</f>
        <v>0</v>
      </c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95"/>
      <c r="AM76" s="95"/>
      <c r="AN76" s="95"/>
      <c r="AO76" s="95"/>
      <c r="AP76" s="95"/>
      <c r="AQ76" s="96"/>
    </row>
    <row r="77" spans="1:43">
      <c r="A77" s="91">
        <v>0</v>
      </c>
      <c r="B77" s="104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84">
        <f>IFERROR(ROUND(((VLOOKUP(VLOOKUP(A77,PartRaw[#All],14,FALSE),'Coat Raw'!$C$2:$W$167,10,FALSE) + VLOOKUP(VLOOKUP(A77,PartRaw[#All],14,FALSE),'Coat Raw'!$C$2:$W$167,11,FALSE))/0.85/60),4),0)</f>
        <v>0</v>
      </c>
      <c r="S77" s="101"/>
      <c r="T77" s="184">
        <f>IFERROR(ROUND(((VLOOKUP(VLOOKUP(A77,PartRaw[#All],14,FALSE),'Coat Raw'!$C$2:$W$167,10,FALSE) + VLOOKUP(VLOOKUP(A77,PartRaw[#All],14,FALSE),'Coat Raw'!$C$2:$W$167,11,FALSE))/0.85/60),4),0)</f>
        <v>0</v>
      </c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95"/>
      <c r="AM77" s="95"/>
      <c r="AN77" s="95"/>
      <c r="AO77" s="95"/>
      <c r="AP77" s="95"/>
      <c r="AQ77" s="96"/>
    </row>
    <row r="78" spans="1:43">
      <c r="A78" s="91">
        <v>0</v>
      </c>
      <c r="B78" s="104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84">
        <f>IFERROR(ROUND(((VLOOKUP(VLOOKUP(A78,PartRaw[#All],14,FALSE),'Coat Raw'!$C$2:$W$167,10,FALSE) + VLOOKUP(VLOOKUP(A78,PartRaw[#All],14,FALSE),'Coat Raw'!$C$2:$W$167,11,FALSE))/0.85/60),4),0)</f>
        <v>0</v>
      </c>
      <c r="S78" s="101"/>
      <c r="T78" s="184">
        <f>IFERROR(ROUND(((VLOOKUP(VLOOKUP(A78,PartRaw[#All],14,FALSE),'Coat Raw'!$C$2:$W$167,10,FALSE) + VLOOKUP(VLOOKUP(A78,PartRaw[#All],14,FALSE),'Coat Raw'!$C$2:$W$167,11,FALSE))/0.85/60),4),0)</f>
        <v>0</v>
      </c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95"/>
      <c r="AM78" s="95"/>
      <c r="AN78" s="95"/>
      <c r="AO78" s="95"/>
      <c r="AP78" s="95"/>
      <c r="AQ78" s="96"/>
    </row>
    <row r="79" spans="1:43">
      <c r="A79" s="91">
        <v>0</v>
      </c>
      <c r="B79" s="104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84">
        <f>IFERROR(ROUND(((VLOOKUP(VLOOKUP(A79,PartRaw[#All],14,FALSE),'Coat Raw'!$C$2:$W$167,10,FALSE) + VLOOKUP(VLOOKUP(A79,PartRaw[#All],14,FALSE),'Coat Raw'!$C$2:$W$167,11,FALSE))/0.85/60),4),0)</f>
        <v>0</v>
      </c>
      <c r="S79" s="101"/>
      <c r="T79" s="184">
        <f>IFERROR(ROUND(((VLOOKUP(VLOOKUP(A79,PartRaw[#All],14,FALSE),'Coat Raw'!$C$2:$W$167,10,FALSE) + VLOOKUP(VLOOKUP(A79,PartRaw[#All],14,FALSE),'Coat Raw'!$C$2:$W$167,11,FALSE))/0.85/60),4),0)</f>
        <v>0</v>
      </c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95"/>
      <c r="AM79" s="95"/>
      <c r="AN79" s="95"/>
      <c r="AO79" s="95"/>
      <c r="AP79" s="95"/>
      <c r="AQ79" s="96"/>
    </row>
    <row r="80" spans="1:43">
      <c r="A80" s="91">
        <v>0</v>
      </c>
      <c r="B80" s="104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84">
        <f>IFERROR(ROUND(((VLOOKUP(VLOOKUP(A80,PartRaw[#All],14,FALSE),'Coat Raw'!$C$2:$W$167,10,FALSE) + VLOOKUP(VLOOKUP(A80,PartRaw[#All],14,FALSE),'Coat Raw'!$C$2:$W$167,11,FALSE))/0.85/60),4),0)</f>
        <v>0</v>
      </c>
      <c r="S80" s="101"/>
      <c r="T80" s="184">
        <f>IFERROR(ROUND(((VLOOKUP(VLOOKUP(A80,PartRaw[#All],14,FALSE),'Coat Raw'!$C$2:$W$167,10,FALSE) + VLOOKUP(VLOOKUP(A80,PartRaw[#All],14,FALSE),'Coat Raw'!$C$2:$W$167,11,FALSE))/0.85/60),4),0)</f>
        <v>0</v>
      </c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95"/>
      <c r="AM80" s="95"/>
      <c r="AN80" s="95"/>
      <c r="AO80" s="95"/>
      <c r="AP80" s="95"/>
      <c r="AQ80" s="96"/>
    </row>
    <row r="81" spans="1:43">
      <c r="A81" s="91">
        <v>0</v>
      </c>
      <c r="B81" s="104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84">
        <f>IFERROR(ROUND(((VLOOKUP(VLOOKUP(A81,PartRaw[#All],14,FALSE),'Coat Raw'!$C$2:$W$167,10,FALSE) + VLOOKUP(VLOOKUP(A81,PartRaw[#All],14,FALSE),'Coat Raw'!$C$2:$W$167,11,FALSE))/0.85/60),4),0)</f>
        <v>0</v>
      </c>
      <c r="S81" s="101"/>
      <c r="T81" s="184">
        <f>IFERROR(ROUND(((VLOOKUP(VLOOKUP(A81,PartRaw[#All],14,FALSE),'Coat Raw'!$C$2:$W$167,10,FALSE) + VLOOKUP(VLOOKUP(A81,PartRaw[#All],14,FALSE),'Coat Raw'!$C$2:$W$167,11,FALSE))/0.85/60),4),0)</f>
        <v>0</v>
      </c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95"/>
      <c r="AM81" s="95"/>
      <c r="AN81" s="95"/>
      <c r="AO81" s="95"/>
      <c r="AP81" s="95"/>
      <c r="AQ81" s="96"/>
    </row>
    <row r="82" spans="1:43">
      <c r="A82" s="91">
        <v>0</v>
      </c>
      <c r="B82" s="104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84">
        <f>IFERROR(ROUND(((VLOOKUP(VLOOKUP(A82,PartRaw[#All],14,FALSE),'Coat Raw'!$C$2:$W$167,10,FALSE) + VLOOKUP(VLOOKUP(A82,PartRaw[#All],14,FALSE),'Coat Raw'!$C$2:$W$167,11,FALSE))/0.85/60),4),0)</f>
        <v>0</v>
      </c>
      <c r="S82" s="101"/>
      <c r="T82" s="184">
        <f>IFERROR(ROUND(((VLOOKUP(VLOOKUP(A82,PartRaw[#All],14,FALSE),'Coat Raw'!$C$2:$W$167,10,FALSE) + VLOOKUP(VLOOKUP(A82,PartRaw[#All],14,FALSE),'Coat Raw'!$C$2:$W$167,11,FALSE))/0.85/60),4),0)</f>
        <v>0</v>
      </c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95"/>
      <c r="AM82" s="95"/>
      <c r="AN82" s="95"/>
      <c r="AO82" s="95"/>
      <c r="AP82" s="95"/>
      <c r="AQ82" s="96"/>
    </row>
    <row r="83" spans="1:43">
      <c r="A83" s="91">
        <v>0</v>
      </c>
      <c r="B83" s="104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84">
        <f>IFERROR(ROUND(((VLOOKUP(VLOOKUP(A83,PartRaw[#All],14,FALSE),'Coat Raw'!$C$2:$W$167,10,FALSE) + VLOOKUP(VLOOKUP(A83,PartRaw[#All],14,FALSE),'Coat Raw'!$C$2:$W$167,11,FALSE))/0.85/60),4),0)</f>
        <v>0</v>
      </c>
      <c r="S83" s="101"/>
      <c r="T83" s="184">
        <f>IFERROR(ROUND(((VLOOKUP(VLOOKUP(A83,PartRaw[#All],14,FALSE),'Coat Raw'!$C$2:$W$167,10,FALSE) + VLOOKUP(VLOOKUP(A83,PartRaw[#All],14,FALSE),'Coat Raw'!$C$2:$W$167,11,FALSE))/0.85/60),4),0)</f>
        <v>0</v>
      </c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95"/>
      <c r="AM83" s="95"/>
      <c r="AN83" s="95"/>
      <c r="AO83" s="95"/>
      <c r="AP83" s="95"/>
      <c r="AQ83" s="96"/>
    </row>
    <row r="84" spans="1:43">
      <c r="A84" s="91">
        <v>0</v>
      </c>
      <c r="B84" s="104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84">
        <f>IFERROR(ROUND(((VLOOKUP(VLOOKUP(A84,PartRaw[#All],14,FALSE),'Coat Raw'!$C$2:$W$167,10,FALSE) + VLOOKUP(VLOOKUP(A84,PartRaw[#All],14,FALSE),'Coat Raw'!$C$2:$W$167,11,FALSE))/0.85/60),4),0)</f>
        <v>0</v>
      </c>
      <c r="S84" s="101"/>
      <c r="T84" s="184">
        <f>IFERROR(ROUND(((VLOOKUP(VLOOKUP(A84,PartRaw[#All],14,FALSE),'Coat Raw'!$C$2:$W$167,10,FALSE) + VLOOKUP(VLOOKUP(A84,PartRaw[#All],14,FALSE),'Coat Raw'!$C$2:$W$167,11,FALSE))/0.85/60),4),0)</f>
        <v>0</v>
      </c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95"/>
      <c r="AM84" s="95"/>
      <c r="AN84" s="95"/>
      <c r="AO84" s="95"/>
      <c r="AP84" s="95"/>
      <c r="AQ84" s="96"/>
    </row>
    <row r="85" spans="1:43">
      <c r="A85" s="91">
        <v>0</v>
      </c>
      <c r="B85" s="104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84">
        <f>IFERROR(ROUND(((VLOOKUP(VLOOKUP(A85,PartRaw[#All],14,FALSE),'Coat Raw'!$C$2:$W$167,10,FALSE) + VLOOKUP(VLOOKUP(A85,PartRaw[#All],14,FALSE),'Coat Raw'!$C$2:$W$167,11,FALSE))/0.85/60),4),0)</f>
        <v>0</v>
      </c>
      <c r="S85" s="101"/>
      <c r="T85" s="184">
        <f>IFERROR(ROUND(((VLOOKUP(VLOOKUP(A85,PartRaw[#All],14,FALSE),'Coat Raw'!$C$2:$W$167,10,FALSE) + VLOOKUP(VLOOKUP(A85,PartRaw[#All],14,FALSE),'Coat Raw'!$C$2:$W$167,11,FALSE))/0.85/60),4),0)</f>
        <v>0</v>
      </c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95"/>
      <c r="AM85" s="95"/>
      <c r="AN85" s="95"/>
      <c r="AO85" s="95"/>
      <c r="AP85" s="95"/>
      <c r="AQ85" s="96"/>
    </row>
    <row r="86" spans="1:43">
      <c r="A86" s="91">
        <v>0</v>
      </c>
      <c r="B86" s="104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84">
        <f>IFERROR(ROUND(((VLOOKUP(VLOOKUP(A86,PartRaw[#All],14,FALSE),'Coat Raw'!$C$2:$W$167,10,FALSE) + VLOOKUP(VLOOKUP(A86,PartRaw[#All],14,FALSE),'Coat Raw'!$C$2:$W$167,11,FALSE))/0.85/60),4),0)</f>
        <v>0</v>
      </c>
      <c r="S86" s="101"/>
      <c r="T86" s="184">
        <f>IFERROR(ROUND(((VLOOKUP(VLOOKUP(A86,PartRaw[#All],14,FALSE),'Coat Raw'!$C$2:$W$167,10,FALSE) + VLOOKUP(VLOOKUP(A86,PartRaw[#All],14,FALSE),'Coat Raw'!$C$2:$W$167,11,FALSE))/0.85/60),4),0)</f>
        <v>0</v>
      </c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95"/>
      <c r="AM86" s="95"/>
      <c r="AN86" s="95"/>
      <c r="AO86" s="95"/>
      <c r="AP86" s="95"/>
      <c r="AQ86" s="96"/>
    </row>
    <row r="87" spans="1:43">
      <c r="A87" s="91">
        <v>0</v>
      </c>
      <c r="B87" s="104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84">
        <f>IFERROR(ROUND(((VLOOKUP(VLOOKUP(A87,PartRaw[#All],14,FALSE),'Coat Raw'!$C$2:$W$167,10,FALSE) + VLOOKUP(VLOOKUP(A87,PartRaw[#All],14,FALSE),'Coat Raw'!$C$2:$W$167,11,FALSE))/0.85/60),4),0)</f>
        <v>0</v>
      </c>
      <c r="S87" s="101"/>
      <c r="T87" s="184">
        <f>IFERROR(ROUND(((VLOOKUP(VLOOKUP(A87,PartRaw[#All],14,FALSE),'Coat Raw'!$C$2:$W$167,10,FALSE) + VLOOKUP(VLOOKUP(A87,PartRaw[#All],14,FALSE),'Coat Raw'!$C$2:$W$167,11,FALSE))/0.85/60),4),0)</f>
        <v>0</v>
      </c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95"/>
      <c r="AM87" s="95"/>
      <c r="AN87" s="95"/>
      <c r="AO87" s="95"/>
      <c r="AP87" s="95"/>
      <c r="AQ87" s="96"/>
    </row>
    <row r="88" spans="1:43">
      <c r="A88" s="91">
        <v>0</v>
      </c>
      <c r="B88" s="104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84">
        <f>IFERROR(ROUND(((VLOOKUP(VLOOKUP(A88,PartRaw[#All],14,FALSE),'Coat Raw'!$C$2:$W$167,10,FALSE) + VLOOKUP(VLOOKUP(A88,PartRaw[#All],14,FALSE),'Coat Raw'!$C$2:$W$167,11,FALSE))/0.85/60),4),0)</f>
        <v>0</v>
      </c>
      <c r="S88" s="101"/>
      <c r="T88" s="184">
        <f>IFERROR(ROUND(((VLOOKUP(VLOOKUP(A88,PartRaw[#All],14,FALSE),'Coat Raw'!$C$2:$W$167,10,FALSE) + VLOOKUP(VLOOKUP(A88,PartRaw[#All],14,FALSE),'Coat Raw'!$C$2:$W$167,11,FALSE))/0.85/60),4),0)</f>
        <v>0</v>
      </c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95"/>
      <c r="AM88" s="95"/>
      <c r="AN88" s="95"/>
      <c r="AO88" s="95"/>
      <c r="AP88" s="95"/>
      <c r="AQ88" s="96"/>
    </row>
    <row r="89" spans="1:43">
      <c r="A89" s="91">
        <v>0</v>
      </c>
      <c r="B89" s="104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84">
        <f>IFERROR(ROUND(((VLOOKUP(VLOOKUP(A89,PartRaw[#All],14,FALSE),'Coat Raw'!$C$2:$W$167,10,FALSE) + VLOOKUP(VLOOKUP(A89,PartRaw[#All],14,FALSE),'Coat Raw'!$C$2:$W$167,11,FALSE))/0.85/60),4),0)</f>
        <v>0</v>
      </c>
      <c r="S89" s="101"/>
      <c r="T89" s="184">
        <f>IFERROR(ROUND(((VLOOKUP(VLOOKUP(A89,PartRaw[#All],14,FALSE),'Coat Raw'!$C$2:$W$167,10,FALSE) + VLOOKUP(VLOOKUP(A89,PartRaw[#All],14,FALSE),'Coat Raw'!$C$2:$W$167,11,FALSE))/0.85/60),4),0)</f>
        <v>0</v>
      </c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95"/>
      <c r="AM89" s="95"/>
      <c r="AN89" s="95"/>
      <c r="AO89" s="95"/>
      <c r="AP89" s="95"/>
      <c r="AQ89" s="96"/>
    </row>
    <row r="90" spans="1:43">
      <c r="A90" s="91">
        <v>0</v>
      </c>
      <c r="B90" s="104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84">
        <f>IFERROR(ROUND(((VLOOKUP(VLOOKUP(A90,PartRaw[#All],14,FALSE),'Coat Raw'!$C$2:$W$167,10,FALSE) + VLOOKUP(VLOOKUP(A90,PartRaw[#All],14,FALSE),'Coat Raw'!$C$2:$W$167,11,FALSE))/0.85/60),4),0)</f>
        <v>0</v>
      </c>
      <c r="S90" s="101"/>
      <c r="T90" s="184">
        <f>IFERROR(ROUND(((VLOOKUP(VLOOKUP(A90,PartRaw[#All],14,FALSE),'Coat Raw'!$C$2:$W$167,10,FALSE) + VLOOKUP(VLOOKUP(A90,PartRaw[#All],14,FALSE),'Coat Raw'!$C$2:$W$167,11,FALSE))/0.85/60),4),0)</f>
        <v>0</v>
      </c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95"/>
      <c r="AM90" s="95"/>
      <c r="AN90" s="95"/>
      <c r="AO90" s="95"/>
      <c r="AP90" s="95"/>
      <c r="AQ90" s="96"/>
    </row>
    <row r="91" spans="1:43">
      <c r="A91" s="91">
        <v>0</v>
      </c>
      <c r="B91" s="104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84">
        <f>IFERROR(ROUND(((VLOOKUP(VLOOKUP(A91,PartRaw[#All],14,FALSE),'Coat Raw'!$C$2:$W$167,10,FALSE) + VLOOKUP(VLOOKUP(A91,PartRaw[#All],14,FALSE),'Coat Raw'!$C$2:$W$167,11,FALSE))/0.85/60),4),0)</f>
        <v>0</v>
      </c>
      <c r="S91" s="101"/>
      <c r="T91" s="184">
        <f>IFERROR(ROUND(((VLOOKUP(VLOOKUP(A91,PartRaw[#All],14,FALSE),'Coat Raw'!$C$2:$W$167,10,FALSE) + VLOOKUP(VLOOKUP(A91,PartRaw[#All],14,FALSE),'Coat Raw'!$C$2:$W$167,11,FALSE))/0.85/60),4),0)</f>
        <v>0</v>
      </c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95"/>
      <c r="AM91" s="95"/>
      <c r="AN91" s="95"/>
      <c r="AO91" s="95"/>
      <c r="AP91" s="95"/>
      <c r="AQ91" s="96"/>
    </row>
    <row r="92" spans="1:43">
      <c r="A92" s="91">
        <v>0</v>
      </c>
      <c r="B92" s="104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84">
        <f>IFERROR(ROUND(((VLOOKUP(VLOOKUP(A92,PartRaw[#All],14,FALSE),'Coat Raw'!$C$2:$W$167,10,FALSE) + VLOOKUP(VLOOKUP(A92,PartRaw[#All],14,FALSE),'Coat Raw'!$C$2:$W$167,11,FALSE))/0.85/60),4),0)</f>
        <v>0</v>
      </c>
      <c r="S92" s="101"/>
      <c r="T92" s="184">
        <f>IFERROR(ROUND(((VLOOKUP(VLOOKUP(A92,PartRaw[#All],14,FALSE),'Coat Raw'!$C$2:$W$167,10,FALSE) + VLOOKUP(VLOOKUP(A92,PartRaw[#All],14,FALSE),'Coat Raw'!$C$2:$W$167,11,FALSE))/0.85/60),4),0)</f>
        <v>0</v>
      </c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95"/>
      <c r="AM92" s="95"/>
      <c r="AN92" s="95"/>
      <c r="AO92" s="95"/>
      <c r="AP92" s="95"/>
      <c r="AQ92" s="96"/>
    </row>
    <row r="93" spans="1:43">
      <c r="A93" s="91">
        <v>0</v>
      </c>
      <c r="B93" s="104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84">
        <f>IFERROR(ROUND(((VLOOKUP(VLOOKUP(A93,PartRaw[#All],14,FALSE),'Coat Raw'!$C$2:$W$167,10,FALSE) + VLOOKUP(VLOOKUP(A93,PartRaw[#All],14,FALSE),'Coat Raw'!$C$2:$W$167,11,FALSE))/0.85/60),4),0)</f>
        <v>0</v>
      </c>
      <c r="S93" s="101"/>
      <c r="T93" s="184">
        <f>IFERROR(ROUND(((VLOOKUP(VLOOKUP(A93,PartRaw[#All],14,FALSE),'Coat Raw'!$C$2:$W$167,10,FALSE) + VLOOKUP(VLOOKUP(A93,PartRaw[#All],14,FALSE),'Coat Raw'!$C$2:$W$167,11,FALSE))/0.85/60),4),0)</f>
        <v>0</v>
      </c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95"/>
      <c r="AM93" s="95"/>
      <c r="AN93" s="95"/>
      <c r="AO93" s="95"/>
      <c r="AP93" s="95"/>
      <c r="AQ93" s="96"/>
    </row>
    <row r="94" spans="1:43">
      <c r="A94" s="91">
        <v>0</v>
      </c>
      <c r="B94" s="104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84">
        <f>IFERROR(ROUND(((VLOOKUP(VLOOKUP(A94,PartRaw[#All],14,FALSE),'Coat Raw'!$C$2:$W$167,10,FALSE) + VLOOKUP(VLOOKUP(A94,PartRaw[#All],14,FALSE),'Coat Raw'!$C$2:$W$167,11,FALSE))/0.85/60),4),0)</f>
        <v>0</v>
      </c>
      <c r="S94" s="101"/>
      <c r="T94" s="184">
        <f>IFERROR(ROUND(((VLOOKUP(VLOOKUP(A94,PartRaw[#All],14,FALSE),'Coat Raw'!$C$2:$W$167,10,FALSE) + VLOOKUP(VLOOKUP(A94,PartRaw[#All],14,FALSE),'Coat Raw'!$C$2:$W$167,11,FALSE))/0.85/60),4),0)</f>
        <v>0</v>
      </c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95"/>
      <c r="AM94" s="95"/>
      <c r="AN94" s="95"/>
      <c r="AO94" s="95"/>
      <c r="AP94" s="95"/>
      <c r="AQ94" s="96"/>
    </row>
    <row r="95" spans="1:43">
      <c r="A95" s="91">
        <v>0</v>
      </c>
      <c r="B95" s="104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84">
        <f>IFERROR(ROUND(((VLOOKUP(VLOOKUP(A95,PartRaw[#All],14,FALSE),'Coat Raw'!$C$2:$W$167,10,FALSE) + VLOOKUP(VLOOKUP(A95,PartRaw[#All],14,FALSE),'Coat Raw'!$C$2:$W$167,11,FALSE))/0.85/60),4),0)</f>
        <v>0</v>
      </c>
      <c r="S95" s="101"/>
      <c r="T95" s="184">
        <f>IFERROR(ROUND(((VLOOKUP(VLOOKUP(A95,PartRaw[#All],14,FALSE),'Coat Raw'!$C$2:$W$167,10,FALSE) + VLOOKUP(VLOOKUP(A95,PartRaw[#All],14,FALSE),'Coat Raw'!$C$2:$W$167,11,FALSE))/0.85/60),4),0)</f>
        <v>0</v>
      </c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95"/>
      <c r="AM95" s="95"/>
      <c r="AN95" s="95"/>
      <c r="AO95" s="95"/>
      <c r="AP95" s="95"/>
      <c r="AQ95" s="96"/>
    </row>
    <row r="96" spans="1:43">
      <c r="A96" s="91">
        <v>0</v>
      </c>
      <c r="B96" s="104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84">
        <f>IFERROR(ROUND(((VLOOKUP(VLOOKUP(A96,PartRaw[#All],14,FALSE),'Coat Raw'!$C$2:$W$167,10,FALSE) + VLOOKUP(VLOOKUP(A96,PartRaw[#All],14,FALSE),'Coat Raw'!$C$2:$W$167,11,FALSE))/0.85/60),4),0)</f>
        <v>0</v>
      </c>
      <c r="S96" s="101"/>
      <c r="T96" s="184">
        <f>IFERROR(ROUND(((VLOOKUP(VLOOKUP(A96,PartRaw[#All],14,FALSE),'Coat Raw'!$C$2:$W$167,10,FALSE) + VLOOKUP(VLOOKUP(A96,PartRaw[#All],14,FALSE),'Coat Raw'!$C$2:$W$167,11,FALSE))/0.85/60),4),0)</f>
        <v>0</v>
      </c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95"/>
      <c r="AM96" s="95"/>
      <c r="AN96" s="95"/>
      <c r="AO96" s="95"/>
      <c r="AP96" s="95"/>
      <c r="AQ96" s="96"/>
    </row>
    <row r="97" spans="1:43">
      <c r="A97" s="91">
        <v>0</v>
      </c>
      <c r="B97" s="104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84">
        <f>IFERROR(ROUND(((VLOOKUP(VLOOKUP(A97,PartRaw[#All],14,FALSE),'Coat Raw'!$C$2:$W$167,10,FALSE) + VLOOKUP(VLOOKUP(A97,PartRaw[#All],14,FALSE),'Coat Raw'!$C$2:$W$167,11,FALSE))/0.85/60),4),0)</f>
        <v>0</v>
      </c>
      <c r="S97" s="101"/>
      <c r="T97" s="184">
        <f>IFERROR(ROUND(((VLOOKUP(VLOOKUP(A97,PartRaw[#All],14,FALSE),'Coat Raw'!$C$2:$W$167,10,FALSE) + VLOOKUP(VLOOKUP(A97,PartRaw[#All],14,FALSE),'Coat Raw'!$C$2:$W$167,11,FALSE))/0.85/60),4),0)</f>
        <v>0</v>
      </c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95"/>
      <c r="AM97" s="95"/>
      <c r="AN97" s="95"/>
      <c r="AO97" s="95"/>
      <c r="AP97" s="95"/>
      <c r="AQ97" s="96"/>
    </row>
    <row r="98" spans="1:43">
      <c r="A98" s="91">
        <v>0</v>
      </c>
      <c r="B98" s="104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84">
        <f>IFERROR(ROUND(((VLOOKUP(VLOOKUP(A98,PartRaw[#All],14,FALSE),'Coat Raw'!$C$2:$W$167,10,FALSE) + VLOOKUP(VLOOKUP(A98,PartRaw[#All],14,FALSE),'Coat Raw'!$C$2:$W$167,11,FALSE))/0.85/60),4),0)</f>
        <v>0</v>
      </c>
      <c r="S98" s="101"/>
      <c r="T98" s="184">
        <f>IFERROR(ROUND(((VLOOKUP(VLOOKUP(A98,PartRaw[#All],14,FALSE),'Coat Raw'!$C$2:$W$167,10,FALSE) + VLOOKUP(VLOOKUP(A98,PartRaw[#All],14,FALSE),'Coat Raw'!$C$2:$W$167,11,FALSE))/0.85/60),4),0)</f>
        <v>0</v>
      </c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95"/>
      <c r="AM98" s="95"/>
      <c r="AN98" s="95"/>
      <c r="AO98" s="95"/>
      <c r="AP98" s="95"/>
      <c r="AQ98" s="96"/>
    </row>
    <row r="99" spans="1:43">
      <c r="A99" s="91">
        <v>0</v>
      </c>
      <c r="B99" s="104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84">
        <f>IFERROR(ROUND(((VLOOKUP(VLOOKUP(A99,PartRaw[#All],14,FALSE),'Coat Raw'!$C$2:$W$167,10,FALSE) + VLOOKUP(VLOOKUP(A99,PartRaw[#All],14,FALSE),'Coat Raw'!$C$2:$W$167,11,FALSE))/0.85/60),4),0)</f>
        <v>0</v>
      </c>
      <c r="S99" s="101"/>
      <c r="T99" s="184">
        <f>IFERROR(ROUND(((VLOOKUP(VLOOKUP(A99,PartRaw[#All],14,FALSE),'Coat Raw'!$C$2:$W$167,10,FALSE) + VLOOKUP(VLOOKUP(A99,PartRaw[#All],14,FALSE),'Coat Raw'!$C$2:$W$167,11,FALSE))/0.85/60),4),0)</f>
        <v>0</v>
      </c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95"/>
      <c r="AM99" s="95"/>
      <c r="AN99" s="95"/>
      <c r="AO99" s="95"/>
      <c r="AP99" s="95"/>
      <c r="AQ99" s="96"/>
    </row>
    <row r="100" spans="1:43">
      <c r="A100" s="91">
        <v>0</v>
      </c>
      <c r="B100" s="104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84">
        <f>IFERROR(ROUND(((VLOOKUP(VLOOKUP(A100,PartRaw[#All],14,FALSE),'Coat Raw'!$C$2:$W$167,10,FALSE) + VLOOKUP(VLOOKUP(A100,PartRaw[#All],14,FALSE),'Coat Raw'!$C$2:$W$167,11,FALSE))/0.85/60),4),0)</f>
        <v>0</v>
      </c>
      <c r="S100" s="101"/>
      <c r="T100" s="184">
        <f>IFERROR(ROUND(((VLOOKUP(VLOOKUP(A100,PartRaw[#All],14,FALSE),'Coat Raw'!$C$2:$W$167,10,FALSE) + VLOOKUP(VLOOKUP(A100,PartRaw[#All],14,FALSE),'Coat Raw'!$C$2:$W$167,11,FALSE))/0.85/60),4),0)</f>
        <v>0</v>
      </c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95"/>
      <c r="AM100" s="95"/>
      <c r="AN100" s="95"/>
      <c r="AO100" s="95"/>
      <c r="AP100" s="95"/>
      <c r="AQ100" s="96"/>
    </row>
    <row r="101" spans="1:43">
      <c r="A101" s="91">
        <v>0</v>
      </c>
      <c r="B101" s="104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84">
        <f>IFERROR(ROUND(((VLOOKUP(VLOOKUP(A101,PartRaw[#All],14,FALSE),'Coat Raw'!$C$2:$W$167,10,FALSE) + VLOOKUP(VLOOKUP(A101,PartRaw[#All],14,FALSE),'Coat Raw'!$C$2:$W$167,11,FALSE))/0.85/60),4),0)</f>
        <v>0</v>
      </c>
      <c r="S101" s="101"/>
      <c r="T101" s="184">
        <f>IFERROR(ROUND(((VLOOKUP(VLOOKUP(A101,PartRaw[#All],14,FALSE),'Coat Raw'!$C$2:$W$167,10,FALSE) + VLOOKUP(VLOOKUP(A101,PartRaw[#All],14,FALSE),'Coat Raw'!$C$2:$W$167,11,FALSE))/0.85/60),4),0)</f>
        <v>0</v>
      </c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95"/>
      <c r="AM101" s="95"/>
      <c r="AN101" s="95"/>
      <c r="AO101" s="95"/>
      <c r="AP101" s="95"/>
      <c r="AQ101" s="96"/>
    </row>
    <row r="102" spans="1:43">
      <c r="A102" s="91">
        <v>0</v>
      </c>
      <c r="B102" s="104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84">
        <f>IFERROR(ROUND(((VLOOKUP(VLOOKUP(A102,PartRaw[#All],14,FALSE),'Coat Raw'!$C$2:$W$167,10,FALSE) + VLOOKUP(VLOOKUP(A102,PartRaw[#All],14,FALSE),'Coat Raw'!$C$2:$W$167,11,FALSE))/0.85/60),4),0)</f>
        <v>0</v>
      </c>
      <c r="S102" s="101"/>
      <c r="T102" s="184">
        <f>IFERROR(ROUND(((VLOOKUP(VLOOKUP(A102,PartRaw[#All],14,FALSE),'Coat Raw'!$C$2:$W$167,10,FALSE) + VLOOKUP(VLOOKUP(A102,PartRaw[#All],14,FALSE),'Coat Raw'!$C$2:$W$167,11,FALSE))/0.85/60),4),0)</f>
        <v>0</v>
      </c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95"/>
      <c r="AM102" s="95"/>
      <c r="AN102" s="95"/>
      <c r="AO102" s="95"/>
      <c r="AP102" s="95"/>
      <c r="AQ102" s="96"/>
    </row>
    <row r="103" spans="1:43">
      <c r="A103" s="91">
        <v>0</v>
      </c>
      <c r="B103" s="104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84">
        <f>IFERROR(ROUND(((VLOOKUP(VLOOKUP(A103,PartRaw[#All],14,FALSE),'Coat Raw'!$C$2:$W$167,10,FALSE) + VLOOKUP(VLOOKUP(A103,PartRaw[#All],14,FALSE),'Coat Raw'!$C$2:$W$167,11,FALSE))/0.85/60),4),0)</f>
        <v>0</v>
      </c>
      <c r="S103" s="101"/>
      <c r="T103" s="184">
        <f>IFERROR(ROUND(((VLOOKUP(VLOOKUP(A103,PartRaw[#All],14,FALSE),'Coat Raw'!$C$2:$W$167,10,FALSE) + VLOOKUP(VLOOKUP(A103,PartRaw[#All],14,FALSE),'Coat Raw'!$C$2:$W$167,11,FALSE))/0.85/60),4),0)</f>
        <v>0</v>
      </c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95"/>
      <c r="AM103" s="95"/>
      <c r="AN103" s="95"/>
      <c r="AO103" s="95"/>
      <c r="AP103" s="95"/>
      <c r="AQ103" s="96"/>
    </row>
    <row r="104" spans="1:43">
      <c r="A104" s="91">
        <v>0</v>
      </c>
      <c r="B104" s="104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84">
        <f>IFERROR(ROUND(((VLOOKUP(VLOOKUP(A104,PartRaw[#All],14,FALSE),'Coat Raw'!$C$2:$W$167,10,FALSE) + VLOOKUP(VLOOKUP(A104,PartRaw[#All],14,FALSE),'Coat Raw'!$C$2:$W$167,11,FALSE))/0.85/60),4),0)</f>
        <v>0</v>
      </c>
      <c r="S104" s="101"/>
      <c r="T104" s="184">
        <f>IFERROR(ROUND(((VLOOKUP(VLOOKUP(A104,PartRaw[#All],14,FALSE),'Coat Raw'!$C$2:$W$167,10,FALSE) + VLOOKUP(VLOOKUP(A104,PartRaw[#All],14,FALSE),'Coat Raw'!$C$2:$W$167,11,FALSE))/0.85/60),4),0)</f>
        <v>0</v>
      </c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95"/>
      <c r="AM104" s="95"/>
      <c r="AN104" s="95"/>
      <c r="AO104" s="95"/>
      <c r="AP104" s="95"/>
      <c r="AQ104" s="96"/>
    </row>
    <row r="105" spans="1:43">
      <c r="A105" s="91">
        <v>0</v>
      </c>
      <c r="B105" s="104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84">
        <f>IFERROR(ROUND(((VLOOKUP(VLOOKUP(A105,PartRaw[#All],14,FALSE),'Coat Raw'!$C$2:$W$167,10,FALSE) + VLOOKUP(VLOOKUP(A105,PartRaw[#All],14,FALSE),'Coat Raw'!$C$2:$W$167,11,FALSE))/0.85/60),4),0)</f>
        <v>0</v>
      </c>
      <c r="S105" s="101"/>
      <c r="T105" s="184">
        <f>IFERROR(ROUND(((VLOOKUP(VLOOKUP(A105,PartRaw[#All],14,FALSE),'Coat Raw'!$C$2:$W$167,10,FALSE) + VLOOKUP(VLOOKUP(A105,PartRaw[#All],14,FALSE),'Coat Raw'!$C$2:$W$167,11,FALSE))/0.85/60),4),0)</f>
        <v>0</v>
      </c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95"/>
      <c r="AM105" s="95"/>
      <c r="AN105" s="95"/>
      <c r="AO105" s="95"/>
      <c r="AP105" s="95"/>
      <c r="AQ105" s="96"/>
    </row>
    <row r="106" spans="1:43">
      <c r="A106" s="91">
        <v>0</v>
      </c>
      <c r="B106" s="104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84">
        <f>IFERROR(ROUND(((VLOOKUP(VLOOKUP(A106,PartRaw[#All],14,FALSE),'Coat Raw'!$C$2:$W$167,10,FALSE) + VLOOKUP(VLOOKUP(A106,PartRaw[#All],14,FALSE),'Coat Raw'!$C$2:$W$167,11,FALSE))/0.85/60),4),0)</f>
        <v>0</v>
      </c>
      <c r="S106" s="101"/>
      <c r="T106" s="184">
        <f>IFERROR(ROUND(((VLOOKUP(VLOOKUP(A106,PartRaw[#All],14,FALSE),'Coat Raw'!$C$2:$W$167,10,FALSE) + VLOOKUP(VLOOKUP(A106,PartRaw[#All],14,FALSE),'Coat Raw'!$C$2:$W$167,11,FALSE))/0.85/60),4),0)</f>
        <v>0</v>
      </c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95"/>
      <c r="AM106" s="95"/>
      <c r="AN106" s="95"/>
      <c r="AO106" s="95"/>
      <c r="AP106" s="95"/>
      <c r="AQ106" s="96"/>
    </row>
    <row r="107" spans="1:43">
      <c r="A107" s="91">
        <v>0</v>
      </c>
      <c r="B107" s="104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84">
        <f>IFERROR(ROUND(((VLOOKUP(VLOOKUP(A107,PartRaw[#All],14,FALSE),'Coat Raw'!$C$2:$W$167,10,FALSE) + VLOOKUP(VLOOKUP(A107,PartRaw[#All],14,FALSE),'Coat Raw'!$C$2:$W$167,11,FALSE))/0.85/60),4),0)</f>
        <v>0</v>
      </c>
      <c r="S107" s="101"/>
      <c r="T107" s="184">
        <f>IFERROR(ROUND(((VLOOKUP(VLOOKUP(A107,PartRaw[#All],14,FALSE),'Coat Raw'!$C$2:$W$167,10,FALSE) + VLOOKUP(VLOOKUP(A107,PartRaw[#All],14,FALSE),'Coat Raw'!$C$2:$W$167,11,FALSE))/0.85/60),4),0)</f>
        <v>0</v>
      </c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95"/>
      <c r="AM107" s="95"/>
      <c r="AN107" s="95"/>
      <c r="AO107" s="95"/>
      <c r="AP107" s="95"/>
      <c r="AQ107" s="96"/>
    </row>
    <row r="108" spans="1:43">
      <c r="A108" s="91">
        <v>0</v>
      </c>
      <c r="B108" s="104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84">
        <f>IFERROR(ROUND(((VLOOKUP(VLOOKUP(A108,PartRaw[#All],14,FALSE),'Coat Raw'!$C$2:$W$167,10,FALSE) + VLOOKUP(VLOOKUP(A108,PartRaw[#All],14,FALSE),'Coat Raw'!$C$2:$W$167,11,FALSE))/0.85/60),4),0)</f>
        <v>0</v>
      </c>
      <c r="S108" s="101"/>
      <c r="T108" s="184">
        <f>IFERROR(ROUND(((VLOOKUP(VLOOKUP(A108,PartRaw[#All],14,FALSE),'Coat Raw'!$C$2:$W$167,10,FALSE) + VLOOKUP(VLOOKUP(A108,PartRaw[#All],14,FALSE),'Coat Raw'!$C$2:$W$167,11,FALSE))/0.85/60),4),0)</f>
        <v>0</v>
      </c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95"/>
      <c r="AM108" s="95"/>
      <c r="AN108" s="95"/>
      <c r="AO108" s="95"/>
      <c r="AP108" s="95"/>
      <c r="AQ108" s="96"/>
    </row>
    <row r="109" spans="1:43">
      <c r="A109" s="91">
        <v>0</v>
      </c>
      <c r="B109" s="104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84">
        <f>IFERROR(ROUND(((VLOOKUP(VLOOKUP(A109,PartRaw[#All],14,FALSE),'Coat Raw'!$C$2:$W$167,10,FALSE) + VLOOKUP(VLOOKUP(A109,PartRaw[#All],14,FALSE),'Coat Raw'!$C$2:$W$167,11,FALSE))/0.85/60),4),0)</f>
        <v>0</v>
      </c>
      <c r="S109" s="101"/>
      <c r="T109" s="184">
        <f>IFERROR(ROUND(((VLOOKUP(VLOOKUP(A109,PartRaw[#All],14,FALSE),'Coat Raw'!$C$2:$W$167,10,FALSE) + VLOOKUP(VLOOKUP(A109,PartRaw[#All],14,FALSE),'Coat Raw'!$C$2:$W$167,11,FALSE))/0.85/60),4),0)</f>
        <v>0</v>
      </c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95"/>
      <c r="AM109" s="95"/>
      <c r="AN109" s="95"/>
      <c r="AO109" s="95"/>
      <c r="AP109" s="95"/>
      <c r="AQ109" s="96"/>
    </row>
    <row r="110" spans="1:43">
      <c r="A110" s="91">
        <v>0</v>
      </c>
      <c r="B110" s="104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84">
        <f>IFERROR(ROUND(((VLOOKUP(VLOOKUP(A110,PartRaw[#All],14,FALSE),'Coat Raw'!$C$2:$W$167,10,FALSE) + VLOOKUP(VLOOKUP(A110,PartRaw[#All],14,FALSE),'Coat Raw'!$C$2:$W$167,11,FALSE))/0.85/60),4),0)</f>
        <v>0</v>
      </c>
      <c r="S110" s="101"/>
      <c r="T110" s="184">
        <f>IFERROR(ROUND(((VLOOKUP(VLOOKUP(A110,PartRaw[#All],14,FALSE),'Coat Raw'!$C$2:$W$167,10,FALSE) + VLOOKUP(VLOOKUP(A110,PartRaw[#All],14,FALSE),'Coat Raw'!$C$2:$W$167,11,FALSE))/0.85/60),4),0)</f>
        <v>0</v>
      </c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95"/>
      <c r="AM110" s="95"/>
      <c r="AN110" s="95"/>
      <c r="AO110" s="95"/>
      <c r="AP110" s="95"/>
      <c r="AQ110" s="96"/>
    </row>
    <row r="111" spans="1:43">
      <c r="A111" s="91">
        <v>0</v>
      </c>
      <c r="B111" s="104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84">
        <f>IFERROR(ROUND(((VLOOKUP(VLOOKUP(A111,PartRaw[#All],14,FALSE),'Coat Raw'!$C$2:$W$167,10,FALSE) + VLOOKUP(VLOOKUP(A111,PartRaw[#All],14,FALSE),'Coat Raw'!$C$2:$W$167,11,FALSE))/0.85/60),4),0)</f>
        <v>0</v>
      </c>
      <c r="S111" s="101"/>
      <c r="T111" s="184">
        <f>IFERROR(ROUND(((VLOOKUP(VLOOKUP(A111,PartRaw[#All],14,FALSE),'Coat Raw'!$C$2:$W$167,10,FALSE) + VLOOKUP(VLOOKUP(A111,PartRaw[#All],14,FALSE),'Coat Raw'!$C$2:$W$167,11,FALSE))/0.85/60),4),0)</f>
        <v>0</v>
      </c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95"/>
      <c r="AM111" s="95"/>
      <c r="AN111" s="95"/>
      <c r="AO111" s="95"/>
      <c r="AP111" s="95"/>
      <c r="AQ111" s="96"/>
    </row>
    <row r="112" spans="1:43">
      <c r="A112" s="91">
        <v>0</v>
      </c>
      <c r="B112" s="104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84">
        <f>IFERROR(ROUND(((VLOOKUP(VLOOKUP(A112,PartRaw[#All],14,FALSE),'Coat Raw'!$C$2:$W$167,10,FALSE) + VLOOKUP(VLOOKUP(A112,PartRaw[#All],14,FALSE),'Coat Raw'!$C$2:$W$167,11,FALSE))/0.85/60),4),0)</f>
        <v>0</v>
      </c>
      <c r="S112" s="101"/>
      <c r="T112" s="184">
        <f>IFERROR(ROUND(((VLOOKUP(VLOOKUP(A112,PartRaw[#All],14,FALSE),'Coat Raw'!$C$2:$W$167,10,FALSE) + VLOOKUP(VLOOKUP(A112,PartRaw[#All],14,FALSE),'Coat Raw'!$C$2:$W$167,11,FALSE))/0.85/60),4),0)</f>
        <v>0</v>
      </c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95"/>
      <c r="AM112" s="95"/>
      <c r="AN112" s="95"/>
      <c r="AO112" s="95"/>
      <c r="AP112" s="95"/>
      <c r="AQ112" s="96"/>
    </row>
    <row r="113" spans="1:43">
      <c r="A113" s="91">
        <v>0</v>
      </c>
      <c r="B113" s="104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84">
        <f>IFERROR(ROUND(((VLOOKUP(VLOOKUP(A113,PartRaw[#All],14,FALSE),'Coat Raw'!$C$2:$W$167,10,FALSE) + VLOOKUP(VLOOKUP(A113,PartRaw[#All],14,FALSE),'Coat Raw'!$C$2:$W$167,11,FALSE))/0.85/60),4),0)</f>
        <v>0</v>
      </c>
      <c r="S113" s="101"/>
      <c r="T113" s="184">
        <f>IFERROR(ROUND(((VLOOKUP(VLOOKUP(A113,PartRaw[#All],14,FALSE),'Coat Raw'!$C$2:$W$167,10,FALSE) + VLOOKUP(VLOOKUP(A113,PartRaw[#All],14,FALSE),'Coat Raw'!$C$2:$W$167,11,FALSE))/0.85/60),4),0)</f>
        <v>0</v>
      </c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95"/>
      <c r="AM113" s="95"/>
      <c r="AN113" s="95"/>
      <c r="AO113" s="95"/>
      <c r="AP113" s="95"/>
      <c r="AQ113" s="96"/>
    </row>
    <row r="114" spans="1:43">
      <c r="A114" s="91">
        <v>0</v>
      </c>
      <c r="B114" s="104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84">
        <f>IFERROR(ROUND(((VLOOKUP(VLOOKUP(A114,PartRaw[#All],14,FALSE),'Coat Raw'!$C$2:$W$167,10,FALSE) + VLOOKUP(VLOOKUP(A114,PartRaw[#All],14,FALSE),'Coat Raw'!$C$2:$W$167,11,FALSE))/0.85/60),4),0)</f>
        <v>0</v>
      </c>
      <c r="S114" s="101"/>
      <c r="T114" s="184">
        <f>IFERROR(ROUND(((VLOOKUP(VLOOKUP(A114,PartRaw[#All],14,FALSE),'Coat Raw'!$C$2:$W$167,10,FALSE) + VLOOKUP(VLOOKUP(A114,PartRaw[#All],14,FALSE),'Coat Raw'!$C$2:$W$167,11,FALSE))/0.85/60),4),0)</f>
        <v>0</v>
      </c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95"/>
      <c r="AM114" s="95"/>
      <c r="AN114" s="95"/>
      <c r="AO114" s="95"/>
      <c r="AP114" s="95"/>
      <c r="AQ114" s="96"/>
    </row>
    <row r="115" spans="1:43">
      <c r="A115" s="91">
        <v>0</v>
      </c>
      <c r="B115" s="104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84">
        <f>IFERROR(ROUND(((VLOOKUP(VLOOKUP(A115,PartRaw[#All],14,FALSE),'Coat Raw'!$C$2:$W$167,10,FALSE) + VLOOKUP(VLOOKUP(A115,PartRaw[#All],14,FALSE),'Coat Raw'!$C$2:$W$167,11,FALSE))/0.85/60),4),0)</f>
        <v>0</v>
      </c>
      <c r="S115" s="101"/>
      <c r="T115" s="184">
        <f>IFERROR(ROUND(((VLOOKUP(VLOOKUP(A115,PartRaw[#All],14,FALSE),'Coat Raw'!$C$2:$W$167,10,FALSE) + VLOOKUP(VLOOKUP(A115,PartRaw[#All],14,FALSE),'Coat Raw'!$C$2:$W$167,11,FALSE))/0.85/60),4),0)</f>
        <v>0</v>
      </c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95"/>
      <c r="AM115" s="95"/>
      <c r="AN115" s="95"/>
      <c r="AO115" s="95"/>
      <c r="AP115" s="95"/>
      <c r="AQ115" s="96"/>
    </row>
    <row r="116" spans="1:43">
      <c r="A116" s="91">
        <v>0</v>
      </c>
      <c r="B116" s="104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84">
        <f>IFERROR(ROUND(((VLOOKUP(VLOOKUP(A116,PartRaw[#All],14,FALSE),'Coat Raw'!$C$2:$W$167,10,FALSE) + VLOOKUP(VLOOKUP(A116,PartRaw[#All],14,FALSE),'Coat Raw'!$C$2:$W$167,11,FALSE))/0.85/60),4),0)</f>
        <v>0</v>
      </c>
      <c r="S116" s="101"/>
      <c r="T116" s="184">
        <f>IFERROR(ROUND(((VLOOKUP(VLOOKUP(A116,PartRaw[#All],14,FALSE),'Coat Raw'!$C$2:$W$167,10,FALSE) + VLOOKUP(VLOOKUP(A116,PartRaw[#All],14,FALSE),'Coat Raw'!$C$2:$W$167,11,FALSE))/0.85/60),4),0)</f>
        <v>0</v>
      </c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95"/>
      <c r="AM116" s="95"/>
      <c r="AN116" s="95"/>
      <c r="AO116" s="95"/>
      <c r="AP116" s="95"/>
      <c r="AQ116" s="96"/>
    </row>
    <row r="117" spans="1:43">
      <c r="A117" s="91">
        <v>0</v>
      </c>
      <c r="B117" s="104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84">
        <f>IFERROR(ROUND(((VLOOKUP(VLOOKUP(A117,PartRaw[#All],14,FALSE),'Coat Raw'!$C$2:$W$167,10,FALSE) + VLOOKUP(VLOOKUP(A117,PartRaw[#All],14,FALSE),'Coat Raw'!$C$2:$W$167,11,FALSE))/0.85/60),4),0)</f>
        <v>0</v>
      </c>
      <c r="S117" s="101"/>
      <c r="T117" s="184">
        <f>IFERROR(ROUND(((VLOOKUP(VLOOKUP(A117,PartRaw[#All],14,FALSE),'Coat Raw'!$C$2:$W$167,10,FALSE) + VLOOKUP(VLOOKUP(A117,PartRaw[#All],14,FALSE),'Coat Raw'!$C$2:$W$167,11,FALSE))/0.85/60),4),0)</f>
        <v>0</v>
      </c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95"/>
      <c r="AM117" s="95"/>
      <c r="AN117" s="95"/>
      <c r="AO117" s="95"/>
      <c r="AP117" s="95"/>
      <c r="AQ117" s="96"/>
    </row>
    <row r="118" spans="1:43">
      <c r="A118" s="91">
        <v>0</v>
      </c>
      <c r="B118" s="104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84">
        <f>IFERROR(ROUND(((VLOOKUP(VLOOKUP(A118,PartRaw[#All],14,FALSE),'Coat Raw'!$C$2:$W$167,10,FALSE) + VLOOKUP(VLOOKUP(A118,PartRaw[#All],14,FALSE),'Coat Raw'!$C$2:$W$167,11,FALSE))/0.85/60),4),0)</f>
        <v>0</v>
      </c>
      <c r="S118" s="101"/>
      <c r="T118" s="184">
        <f>IFERROR(ROUND(((VLOOKUP(VLOOKUP(A118,PartRaw[#All],14,FALSE),'Coat Raw'!$C$2:$W$167,10,FALSE) + VLOOKUP(VLOOKUP(A118,PartRaw[#All],14,FALSE),'Coat Raw'!$C$2:$W$167,11,FALSE))/0.85/60),4),0)</f>
        <v>0</v>
      </c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95"/>
      <c r="AM118" s="95"/>
      <c r="AN118" s="95"/>
      <c r="AO118" s="95"/>
      <c r="AP118" s="95"/>
      <c r="AQ118" s="96"/>
    </row>
    <row r="119" spans="1:43">
      <c r="A119" s="91">
        <v>0</v>
      </c>
      <c r="B119" s="104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84">
        <f>IFERROR(ROUND(((VLOOKUP(VLOOKUP(A119,PartRaw[#All],14,FALSE),'Coat Raw'!$C$2:$W$167,10,FALSE) + VLOOKUP(VLOOKUP(A119,PartRaw[#All],14,FALSE),'Coat Raw'!$C$2:$W$167,11,FALSE))/0.85/60),4),0)</f>
        <v>0</v>
      </c>
      <c r="S119" s="101"/>
      <c r="T119" s="184">
        <f>IFERROR(ROUND(((VLOOKUP(VLOOKUP(A119,PartRaw[#All],14,FALSE),'Coat Raw'!$C$2:$W$167,10,FALSE) + VLOOKUP(VLOOKUP(A119,PartRaw[#All],14,FALSE),'Coat Raw'!$C$2:$W$167,11,FALSE))/0.85/60),4),0)</f>
        <v>0</v>
      </c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95"/>
      <c r="AM119" s="95"/>
      <c r="AN119" s="95"/>
      <c r="AO119" s="95"/>
      <c r="AP119" s="95"/>
      <c r="AQ119" s="96"/>
    </row>
    <row r="120" spans="1:43">
      <c r="A120" s="91">
        <v>0</v>
      </c>
      <c r="B120" s="104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84">
        <f>IFERROR(ROUND(((VLOOKUP(VLOOKUP(A120,PartRaw[#All],14,FALSE),'Coat Raw'!$C$2:$W$167,10,FALSE) + VLOOKUP(VLOOKUP(A120,PartRaw[#All],14,FALSE),'Coat Raw'!$C$2:$W$167,11,FALSE))/0.85/60),4),0)</f>
        <v>0</v>
      </c>
      <c r="S120" s="101"/>
      <c r="T120" s="184">
        <f>IFERROR(ROUND(((VLOOKUP(VLOOKUP(A120,PartRaw[#All],14,FALSE),'Coat Raw'!$C$2:$W$167,10,FALSE) + VLOOKUP(VLOOKUP(A120,PartRaw[#All],14,FALSE),'Coat Raw'!$C$2:$W$167,11,FALSE))/0.85/60),4),0)</f>
        <v>0</v>
      </c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95"/>
      <c r="AM120" s="95"/>
      <c r="AN120" s="95"/>
      <c r="AO120" s="95"/>
      <c r="AP120" s="95"/>
      <c r="AQ120" s="96"/>
    </row>
    <row r="121" spans="1:43">
      <c r="A121" s="91">
        <v>0</v>
      </c>
      <c r="B121" s="104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84">
        <f>IFERROR(ROUND(((VLOOKUP(VLOOKUP(A121,PartRaw[#All],14,FALSE),'Coat Raw'!$C$2:$W$167,10,FALSE) + VLOOKUP(VLOOKUP(A121,PartRaw[#All],14,FALSE),'Coat Raw'!$C$2:$W$167,11,FALSE))/0.85/60),4),0)</f>
        <v>0</v>
      </c>
      <c r="S121" s="101"/>
      <c r="T121" s="184">
        <f>IFERROR(ROUND(((VLOOKUP(VLOOKUP(A121,PartRaw[#All],14,FALSE),'Coat Raw'!$C$2:$W$167,10,FALSE) + VLOOKUP(VLOOKUP(A121,PartRaw[#All],14,FALSE),'Coat Raw'!$C$2:$W$167,11,FALSE))/0.85/60),4),0)</f>
        <v>0</v>
      </c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95"/>
      <c r="AM121" s="95"/>
      <c r="AN121" s="95"/>
      <c r="AO121" s="95"/>
      <c r="AP121" s="95"/>
      <c r="AQ121" s="96"/>
    </row>
    <row r="122" spans="1:43">
      <c r="A122" s="91">
        <v>0</v>
      </c>
      <c r="B122" s="104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84">
        <f>IFERROR(ROUND(((VLOOKUP(VLOOKUP(A122,PartRaw[#All],14,FALSE),'Coat Raw'!$C$2:$W$167,10,FALSE) + VLOOKUP(VLOOKUP(A122,PartRaw[#All],14,FALSE),'Coat Raw'!$C$2:$W$167,11,FALSE))/0.85/60),4),0)</f>
        <v>0</v>
      </c>
      <c r="S122" s="101"/>
      <c r="T122" s="184">
        <f>IFERROR(ROUND(((VLOOKUP(VLOOKUP(A122,PartRaw[#All],14,FALSE),'Coat Raw'!$C$2:$W$167,10,FALSE) + VLOOKUP(VLOOKUP(A122,PartRaw[#All],14,FALSE),'Coat Raw'!$C$2:$W$167,11,FALSE))/0.85/60),4),0)</f>
        <v>0</v>
      </c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95"/>
      <c r="AM122" s="95"/>
      <c r="AN122" s="95"/>
      <c r="AO122" s="95"/>
      <c r="AP122" s="95"/>
      <c r="AQ122" s="96"/>
    </row>
    <row r="123" spans="1:43">
      <c r="A123" s="91">
        <v>0</v>
      </c>
      <c r="B123" s="104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84">
        <f>IFERROR(ROUND(((VLOOKUP(VLOOKUP(A123,PartRaw[#All],14,FALSE),'Coat Raw'!$C$2:$W$167,10,FALSE) + VLOOKUP(VLOOKUP(A123,PartRaw[#All],14,FALSE),'Coat Raw'!$C$2:$W$167,11,FALSE))/0.85/60),4),0)</f>
        <v>0</v>
      </c>
      <c r="S123" s="101"/>
      <c r="T123" s="184">
        <f>IFERROR(ROUND(((VLOOKUP(VLOOKUP(A123,PartRaw[#All],14,FALSE),'Coat Raw'!$C$2:$W$167,10,FALSE) + VLOOKUP(VLOOKUP(A123,PartRaw[#All],14,FALSE),'Coat Raw'!$C$2:$W$167,11,FALSE))/0.85/60),4),0)</f>
        <v>0</v>
      </c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95"/>
      <c r="AM123" s="95"/>
      <c r="AN123" s="95"/>
      <c r="AO123" s="95"/>
      <c r="AP123" s="95"/>
      <c r="AQ123" s="96"/>
    </row>
    <row r="124" spans="1:43">
      <c r="A124" s="91">
        <v>0</v>
      </c>
      <c r="B124" s="104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84">
        <f>IFERROR(ROUND(((VLOOKUP(VLOOKUP(A124,PartRaw[#All],14,FALSE),'Coat Raw'!$C$2:$W$167,10,FALSE) + VLOOKUP(VLOOKUP(A124,PartRaw[#All],14,FALSE),'Coat Raw'!$C$2:$W$167,11,FALSE))/0.85/60),4),0)</f>
        <v>0</v>
      </c>
      <c r="S124" s="101"/>
      <c r="T124" s="184">
        <f>IFERROR(ROUND(((VLOOKUP(VLOOKUP(A124,PartRaw[#All],14,FALSE),'Coat Raw'!$C$2:$W$167,10,FALSE) + VLOOKUP(VLOOKUP(A124,PartRaw[#All],14,FALSE),'Coat Raw'!$C$2:$W$167,11,FALSE))/0.85/60),4),0)</f>
        <v>0</v>
      </c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95"/>
      <c r="AM124" s="95"/>
      <c r="AN124" s="95"/>
      <c r="AO124" s="95"/>
      <c r="AP124" s="95"/>
      <c r="AQ124" s="96"/>
    </row>
    <row r="125" spans="1:43">
      <c r="A125" s="91">
        <v>0</v>
      </c>
      <c r="B125" s="104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84">
        <f>IFERROR(ROUND(((VLOOKUP(VLOOKUP(A125,PartRaw[#All],14,FALSE),'Coat Raw'!$C$2:$W$167,10,FALSE) + VLOOKUP(VLOOKUP(A125,PartRaw[#All],14,FALSE),'Coat Raw'!$C$2:$W$167,11,FALSE))/0.85/60),4),0)</f>
        <v>0</v>
      </c>
      <c r="S125" s="101"/>
      <c r="T125" s="184">
        <f>IFERROR(ROUND(((VLOOKUP(VLOOKUP(A125,PartRaw[#All],14,FALSE),'Coat Raw'!$C$2:$W$167,10,FALSE) + VLOOKUP(VLOOKUP(A125,PartRaw[#All],14,FALSE),'Coat Raw'!$C$2:$W$167,11,FALSE))/0.85/60),4),0)</f>
        <v>0</v>
      </c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95"/>
      <c r="AM125" s="95"/>
      <c r="AN125" s="95"/>
      <c r="AO125" s="95"/>
      <c r="AP125" s="95"/>
      <c r="AQ125" s="96"/>
    </row>
    <row r="126" spans="1:43">
      <c r="A126" s="91">
        <v>0</v>
      </c>
      <c r="B126" s="104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84">
        <f>IFERROR(ROUND(((VLOOKUP(VLOOKUP(A126,PartRaw[#All],14,FALSE),'Coat Raw'!$C$2:$W$167,10,FALSE) + VLOOKUP(VLOOKUP(A126,PartRaw[#All],14,FALSE),'Coat Raw'!$C$2:$W$167,11,FALSE))/0.85/60),4),0)</f>
        <v>0</v>
      </c>
      <c r="S126" s="101"/>
      <c r="T126" s="184">
        <f>IFERROR(ROUND(((VLOOKUP(VLOOKUP(A126,PartRaw[#All],14,FALSE),'Coat Raw'!$C$2:$W$167,10,FALSE) + VLOOKUP(VLOOKUP(A126,PartRaw[#All],14,FALSE),'Coat Raw'!$C$2:$W$167,11,FALSE))/0.85/60),4),0)</f>
        <v>0</v>
      </c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95"/>
      <c r="AM126" s="95"/>
      <c r="AN126" s="95"/>
      <c r="AO126" s="95"/>
      <c r="AP126" s="95"/>
      <c r="AQ126" s="96"/>
    </row>
    <row r="127" spans="1:43">
      <c r="A127" s="91">
        <v>0</v>
      </c>
      <c r="B127" s="104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84">
        <f>IFERROR(ROUND(((VLOOKUP(VLOOKUP(A127,PartRaw[#All],14,FALSE),'Coat Raw'!$C$2:$W$167,10,FALSE) + VLOOKUP(VLOOKUP(A127,PartRaw[#All],14,FALSE),'Coat Raw'!$C$2:$W$167,11,FALSE))/0.85/60),4),0)</f>
        <v>0</v>
      </c>
      <c r="S127" s="101"/>
      <c r="T127" s="184">
        <f>IFERROR(ROUND(((VLOOKUP(VLOOKUP(A127,PartRaw[#All],14,FALSE),'Coat Raw'!$C$2:$W$167,10,FALSE) + VLOOKUP(VLOOKUP(A127,PartRaw[#All],14,FALSE),'Coat Raw'!$C$2:$W$167,11,FALSE))/0.85/60),4),0)</f>
        <v>0</v>
      </c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95"/>
      <c r="AM127" s="95"/>
      <c r="AN127" s="95"/>
      <c r="AO127" s="95"/>
      <c r="AP127" s="95"/>
      <c r="AQ127" s="96"/>
    </row>
    <row r="128" spans="1:43">
      <c r="A128" s="91">
        <v>0</v>
      </c>
      <c r="B128" s="104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84">
        <f>IFERROR(ROUND(((VLOOKUP(VLOOKUP(A128,PartRaw[#All],14,FALSE),'Coat Raw'!$C$2:$W$167,10,FALSE) + VLOOKUP(VLOOKUP(A128,PartRaw[#All],14,FALSE),'Coat Raw'!$C$2:$W$167,11,FALSE))/0.85/60),4),0)</f>
        <v>0</v>
      </c>
      <c r="S128" s="101"/>
      <c r="T128" s="184">
        <f>IFERROR(ROUND(((VLOOKUP(VLOOKUP(A128,PartRaw[#All],14,FALSE),'Coat Raw'!$C$2:$W$167,10,FALSE) + VLOOKUP(VLOOKUP(A128,PartRaw[#All],14,FALSE),'Coat Raw'!$C$2:$W$167,11,FALSE))/0.85/60),4),0)</f>
        <v>0</v>
      </c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95"/>
      <c r="AM128" s="95"/>
      <c r="AN128" s="95"/>
      <c r="AO128" s="95"/>
      <c r="AP128" s="95"/>
      <c r="AQ128" s="96"/>
    </row>
    <row r="129" spans="1:43">
      <c r="A129" s="91">
        <v>0</v>
      </c>
      <c r="B129" s="104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84">
        <f>IFERROR(ROUND(((VLOOKUP(VLOOKUP(A129,PartRaw[#All],14,FALSE),'Coat Raw'!$C$2:$W$167,10,FALSE) + VLOOKUP(VLOOKUP(A129,PartRaw[#All],14,FALSE),'Coat Raw'!$C$2:$W$167,11,FALSE))/0.85/60),4),0)</f>
        <v>0</v>
      </c>
      <c r="S129" s="101"/>
      <c r="T129" s="184">
        <f>IFERROR(ROUND(((VLOOKUP(VLOOKUP(A129,PartRaw[#All],14,FALSE),'Coat Raw'!$C$2:$W$167,10,FALSE) + VLOOKUP(VLOOKUP(A129,PartRaw[#All],14,FALSE),'Coat Raw'!$C$2:$W$167,11,FALSE))/0.85/60),4),0)</f>
        <v>0</v>
      </c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95"/>
      <c r="AM129" s="95"/>
      <c r="AN129" s="95"/>
      <c r="AO129" s="95"/>
      <c r="AP129" s="95"/>
      <c r="AQ129" s="96"/>
    </row>
    <row r="130" spans="1:43">
      <c r="A130" s="91">
        <v>0</v>
      </c>
      <c r="B130" s="104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84">
        <f>IFERROR(ROUND(((VLOOKUP(VLOOKUP(A130,PartRaw[#All],14,FALSE),'Coat Raw'!$C$2:$W$167,10,FALSE) + VLOOKUP(VLOOKUP(A130,PartRaw[#All],14,FALSE),'Coat Raw'!$C$2:$W$167,11,FALSE))/0.85/60),4),0)</f>
        <v>0</v>
      </c>
      <c r="S130" s="101"/>
      <c r="T130" s="184">
        <f>IFERROR(ROUND(((VLOOKUP(VLOOKUP(A130,PartRaw[#All],14,FALSE),'Coat Raw'!$C$2:$W$167,10,FALSE) + VLOOKUP(VLOOKUP(A130,PartRaw[#All],14,FALSE),'Coat Raw'!$C$2:$W$167,11,FALSE))/0.85/60),4),0)</f>
        <v>0</v>
      </c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95"/>
      <c r="AM130" s="95"/>
      <c r="AN130" s="95"/>
      <c r="AO130" s="95"/>
      <c r="AP130" s="95"/>
      <c r="AQ130" s="96"/>
    </row>
    <row r="131" spans="1:43">
      <c r="A131" s="91">
        <v>0</v>
      </c>
      <c r="B131" s="104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84">
        <f>IFERROR(ROUND(((VLOOKUP(VLOOKUP(A131,PartRaw[#All],14,FALSE),'Coat Raw'!$C$2:$W$167,10,FALSE) + VLOOKUP(VLOOKUP(A131,PartRaw[#All],14,FALSE),'Coat Raw'!$C$2:$W$167,11,FALSE))/0.85/60),4),0)</f>
        <v>0</v>
      </c>
      <c r="S131" s="101"/>
      <c r="T131" s="184">
        <f>IFERROR(ROUND(((VLOOKUP(VLOOKUP(A131,PartRaw[#All],14,FALSE),'Coat Raw'!$C$2:$W$167,10,FALSE) + VLOOKUP(VLOOKUP(A131,PartRaw[#All],14,FALSE),'Coat Raw'!$C$2:$W$167,11,FALSE))/0.85/60),4),0)</f>
        <v>0</v>
      </c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95"/>
      <c r="AM131" s="95"/>
      <c r="AN131" s="95"/>
      <c r="AO131" s="95"/>
      <c r="AP131" s="95"/>
      <c r="AQ131" s="96"/>
    </row>
    <row r="132" spans="1:43">
      <c r="A132" s="91">
        <v>0</v>
      </c>
      <c r="B132" s="104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84">
        <f>IFERROR(ROUND(((VLOOKUP(VLOOKUP(A132,PartRaw[#All],14,FALSE),'Coat Raw'!$C$2:$W$167,10,FALSE) + VLOOKUP(VLOOKUP(A132,PartRaw[#All],14,FALSE),'Coat Raw'!$C$2:$W$167,11,FALSE))/0.85/60),4),0)</f>
        <v>0</v>
      </c>
      <c r="S132" s="101"/>
      <c r="T132" s="184">
        <f>IFERROR(ROUND(((VLOOKUP(VLOOKUP(A132,PartRaw[#All],14,FALSE),'Coat Raw'!$C$2:$W$167,10,FALSE) + VLOOKUP(VLOOKUP(A132,PartRaw[#All],14,FALSE),'Coat Raw'!$C$2:$W$167,11,FALSE))/0.85/60),4),0)</f>
        <v>0</v>
      </c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95"/>
      <c r="AM132" s="95"/>
      <c r="AN132" s="95"/>
      <c r="AO132" s="95"/>
      <c r="AP132" s="95"/>
      <c r="AQ132" s="96"/>
    </row>
    <row r="133" spans="1:43">
      <c r="A133" s="91">
        <v>0</v>
      </c>
      <c r="B133" s="104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84">
        <f>IFERROR(ROUND(((VLOOKUP(VLOOKUP(A133,PartRaw[#All],14,FALSE),'Coat Raw'!$C$2:$W$167,10,FALSE) + VLOOKUP(VLOOKUP(A133,PartRaw[#All],14,FALSE),'Coat Raw'!$C$2:$W$167,11,FALSE))/0.85/60),4),0)</f>
        <v>0</v>
      </c>
      <c r="S133" s="101"/>
      <c r="T133" s="184">
        <f>IFERROR(ROUND(((VLOOKUP(VLOOKUP(A133,PartRaw[#All],14,FALSE),'Coat Raw'!$C$2:$W$167,10,FALSE) + VLOOKUP(VLOOKUP(A133,PartRaw[#All],14,FALSE),'Coat Raw'!$C$2:$W$167,11,FALSE))/0.85/60),4),0)</f>
        <v>0</v>
      </c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95"/>
      <c r="AM133" s="95"/>
      <c r="AN133" s="95"/>
      <c r="AO133" s="95"/>
      <c r="AP133" s="95"/>
      <c r="AQ133" s="96"/>
    </row>
    <row r="134" spans="1:43">
      <c r="A134" s="91">
        <v>0</v>
      </c>
      <c r="B134" s="104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84">
        <f>IFERROR(ROUND(((VLOOKUP(VLOOKUP(A134,PartRaw[#All],14,FALSE),'Coat Raw'!$C$2:$W$167,10,FALSE) + VLOOKUP(VLOOKUP(A134,PartRaw[#All],14,FALSE),'Coat Raw'!$C$2:$W$167,11,FALSE))/0.85/60),4),0)</f>
        <v>0</v>
      </c>
      <c r="S134" s="101"/>
      <c r="T134" s="184">
        <f>IFERROR(ROUND(((VLOOKUP(VLOOKUP(A134,PartRaw[#All],14,FALSE),'Coat Raw'!$C$2:$W$167,10,FALSE) + VLOOKUP(VLOOKUP(A134,PartRaw[#All],14,FALSE),'Coat Raw'!$C$2:$W$167,11,FALSE))/0.85/60),4),0)</f>
        <v>0</v>
      </c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95"/>
      <c r="AM134" s="95"/>
      <c r="AN134" s="95"/>
      <c r="AO134" s="95"/>
      <c r="AP134" s="95"/>
      <c r="AQ134" s="96"/>
    </row>
    <row r="135" spans="1:43">
      <c r="A135" s="91">
        <v>0</v>
      </c>
      <c r="B135" s="104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84">
        <f>IFERROR(ROUND(((VLOOKUP(VLOOKUP(A135,PartRaw[#All],14,FALSE),'Coat Raw'!$C$2:$W$167,10,FALSE) + VLOOKUP(VLOOKUP(A135,PartRaw[#All],14,FALSE),'Coat Raw'!$C$2:$W$167,11,FALSE))/0.85/60),4),0)</f>
        <v>0</v>
      </c>
      <c r="S135" s="101"/>
      <c r="T135" s="184">
        <f>IFERROR(ROUND(((VLOOKUP(VLOOKUP(A135,PartRaw[#All],14,FALSE),'Coat Raw'!$C$2:$W$167,10,FALSE) + VLOOKUP(VLOOKUP(A135,PartRaw[#All],14,FALSE),'Coat Raw'!$C$2:$W$167,11,FALSE))/0.85/60),4),0)</f>
        <v>0</v>
      </c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95"/>
      <c r="AM135" s="95"/>
      <c r="AN135" s="95"/>
      <c r="AO135" s="95"/>
      <c r="AP135" s="95"/>
      <c r="AQ135" s="96"/>
    </row>
    <row r="136" spans="1:43">
      <c r="A136" s="91">
        <v>0</v>
      </c>
      <c r="B136" s="104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84">
        <f>IFERROR(ROUND(((VLOOKUP(VLOOKUP(A136,PartRaw[#All],14,FALSE),'Coat Raw'!$C$2:$W$167,10,FALSE) + VLOOKUP(VLOOKUP(A136,PartRaw[#All],14,FALSE),'Coat Raw'!$C$2:$W$167,11,FALSE))/0.85/60),4),0)</f>
        <v>0</v>
      </c>
      <c r="S136" s="101"/>
      <c r="T136" s="184">
        <f>IFERROR(ROUND(((VLOOKUP(VLOOKUP(A136,PartRaw[#All],14,FALSE),'Coat Raw'!$C$2:$W$167,10,FALSE) + VLOOKUP(VLOOKUP(A136,PartRaw[#All],14,FALSE),'Coat Raw'!$C$2:$W$167,11,FALSE))/0.85/60),4),0)</f>
        <v>0</v>
      </c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95"/>
      <c r="AM136" s="95"/>
      <c r="AN136" s="95"/>
      <c r="AO136" s="95"/>
      <c r="AP136" s="95"/>
      <c r="AQ136" s="96"/>
    </row>
    <row r="137" spans="1:43">
      <c r="A137" s="91">
        <v>0</v>
      </c>
      <c r="B137" s="104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84">
        <f>IFERROR(ROUND(((VLOOKUP(VLOOKUP(A137,PartRaw[#All],14,FALSE),'Coat Raw'!$C$2:$W$167,10,FALSE) + VLOOKUP(VLOOKUP(A137,PartRaw[#All],14,FALSE),'Coat Raw'!$C$2:$W$167,11,FALSE))/0.85/60),4),0)</f>
        <v>0</v>
      </c>
      <c r="S137" s="101"/>
      <c r="T137" s="184">
        <f>IFERROR(ROUND(((VLOOKUP(VLOOKUP(A137,PartRaw[#All],14,FALSE),'Coat Raw'!$C$2:$W$167,10,FALSE) + VLOOKUP(VLOOKUP(A137,PartRaw[#All],14,FALSE),'Coat Raw'!$C$2:$W$167,11,FALSE))/0.85/60),4),0)</f>
        <v>0</v>
      </c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95"/>
      <c r="AM137" s="95"/>
      <c r="AN137" s="95"/>
      <c r="AO137" s="95"/>
      <c r="AP137" s="95"/>
      <c r="AQ137" s="96"/>
    </row>
    <row r="138" spans="1:43">
      <c r="A138" s="91">
        <v>0</v>
      </c>
      <c r="B138" s="104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84">
        <f>IFERROR(ROUND(((VLOOKUP(VLOOKUP(A138,PartRaw[#All],14,FALSE),'Coat Raw'!$C$2:$W$167,10,FALSE) + VLOOKUP(VLOOKUP(A138,PartRaw[#All],14,FALSE),'Coat Raw'!$C$2:$W$167,11,FALSE))/0.85/60),4),0)</f>
        <v>0</v>
      </c>
      <c r="S138" s="101"/>
      <c r="T138" s="184">
        <f>IFERROR(ROUND(((VLOOKUP(VLOOKUP(A138,PartRaw[#All],14,FALSE),'Coat Raw'!$C$2:$W$167,10,FALSE) + VLOOKUP(VLOOKUP(A138,PartRaw[#All],14,FALSE),'Coat Raw'!$C$2:$W$167,11,FALSE))/0.85/60),4),0)</f>
        <v>0</v>
      </c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95"/>
      <c r="AM138" s="95"/>
      <c r="AN138" s="95"/>
      <c r="AO138" s="95"/>
      <c r="AP138" s="95"/>
      <c r="AQ138" s="96"/>
    </row>
    <row r="139" spans="1:43">
      <c r="A139" s="91">
        <v>0</v>
      </c>
      <c r="B139" s="104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84">
        <f>IFERROR(ROUND(((VLOOKUP(VLOOKUP(A139,PartRaw[#All],14,FALSE),'Coat Raw'!$C$2:$W$167,10,FALSE) + VLOOKUP(VLOOKUP(A139,PartRaw[#All],14,FALSE),'Coat Raw'!$C$2:$W$167,11,FALSE))/0.85/60),4),0)</f>
        <v>0</v>
      </c>
      <c r="S139" s="101"/>
      <c r="T139" s="184">
        <f>IFERROR(ROUND(((VLOOKUP(VLOOKUP(A139,PartRaw[#All],14,FALSE),'Coat Raw'!$C$2:$W$167,10,FALSE) + VLOOKUP(VLOOKUP(A139,PartRaw[#All],14,FALSE),'Coat Raw'!$C$2:$W$167,11,FALSE))/0.85/60),4),0)</f>
        <v>0</v>
      </c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95"/>
      <c r="AM139" s="95"/>
      <c r="AN139" s="95"/>
      <c r="AO139" s="95"/>
      <c r="AP139" s="95"/>
      <c r="AQ139" s="96"/>
    </row>
    <row r="140" spans="1:43">
      <c r="A140" s="91">
        <v>0</v>
      </c>
      <c r="B140" s="104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84">
        <f>IFERROR(ROUND(((VLOOKUP(VLOOKUP(A140,PartRaw[#All],14,FALSE),'Coat Raw'!$C$2:$W$167,10,FALSE) + VLOOKUP(VLOOKUP(A140,PartRaw[#All],14,FALSE),'Coat Raw'!$C$2:$W$167,11,FALSE))/0.85/60),4),0)</f>
        <v>0</v>
      </c>
      <c r="S140" s="101"/>
      <c r="T140" s="184">
        <f>IFERROR(ROUND(((VLOOKUP(VLOOKUP(A140,PartRaw[#All],14,FALSE),'Coat Raw'!$C$2:$W$167,10,FALSE) + VLOOKUP(VLOOKUP(A140,PartRaw[#All],14,FALSE),'Coat Raw'!$C$2:$W$167,11,FALSE))/0.85/60),4),0)</f>
        <v>0</v>
      </c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95"/>
      <c r="AM140" s="95"/>
      <c r="AN140" s="95"/>
      <c r="AO140" s="95"/>
      <c r="AP140" s="95"/>
      <c r="AQ140" s="96"/>
    </row>
    <row r="141" spans="1:43">
      <c r="A141" s="91">
        <v>0</v>
      </c>
      <c r="B141" s="104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84">
        <f>IFERROR(ROUND(((VLOOKUP(VLOOKUP(A141,PartRaw[#All],14,FALSE),'Coat Raw'!$C$2:$W$167,10,FALSE) + VLOOKUP(VLOOKUP(A141,PartRaw[#All],14,FALSE),'Coat Raw'!$C$2:$W$167,11,FALSE))/0.85/60),4),0)</f>
        <v>0</v>
      </c>
      <c r="S141" s="101"/>
      <c r="T141" s="184">
        <f>IFERROR(ROUND(((VLOOKUP(VLOOKUP(A141,PartRaw[#All],14,FALSE),'Coat Raw'!$C$2:$W$167,10,FALSE) + VLOOKUP(VLOOKUP(A141,PartRaw[#All],14,FALSE),'Coat Raw'!$C$2:$W$167,11,FALSE))/0.85/60),4),0)</f>
        <v>0</v>
      </c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95"/>
      <c r="AM141" s="95"/>
      <c r="AN141" s="95"/>
      <c r="AO141" s="95"/>
      <c r="AP141" s="95"/>
      <c r="AQ141" s="96"/>
    </row>
    <row r="142" spans="1:43">
      <c r="A142" s="91">
        <v>0</v>
      </c>
      <c r="B142" s="104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84">
        <f>IFERROR(ROUND(((VLOOKUP(VLOOKUP(A142,PartRaw[#All],14,FALSE),'Coat Raw'!$C$2:$W$167,10,FALSE) + VLOOKUP(VLOOKUP(A142,PartRaw[#All],14,FALSE),'Coat Raw'!$C$2:$W$167,11,FALSE))/0.85/60),4),0)</f>
        <v>0</v>
      </c>
      <c r="S142" s="101"/>
      <c r="T142" s="184">
        <f>IFERROR(ROUND(((VLOOKUP(VLOOKUP(A142,PartRaw[#All],14,FALSE),'Coat Raw'!$C$2:$W$167,10,FALSE) + VLOOKUP(VLOOKUP(A142,PartRaw[#All],14,FALSE),'Coat Raw'!$C$2:$W$167,11,FALSE))/0.85/60),4),0)</f>
        <v>0</v>
      </c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95"/>
      <c r="AM142" s="95"/>
      <c r="AN142" s="95"/>
      <c r="AO142" s="95"/>
      <c r="AP142" s="95"/>
      <c r="AQ142" s="96"/>
    </row>
    <row r="143" spans="1:43">
      <c r="A143" s="91">
        <v>0</v>
      </c>
      <c r="B143" s="104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84">
        <f>IFERROR(ROUND(((VLOOKUP(VLOOKUP(A143,PartRaw[#All],14,FALSE),'Coat Raw'!$C$2:$W$167,10,FALSE) + VLOOKUP(VLOOKUP(A143,PartRaw[#All],14,FALSE),'Coat Raw'!$C$2:$W$167,11,FALSE))/0.85/60),4),0)</f>
        <v>0</v>
      </c>
      <c r="S143" s="101"/>
      <c r="T143" s="184">
        <f>IFERROR(ROUND(((VLOOKUP(VLOOKUP(A143,PartRaw[#All],14,FALSE),'Coat Raw'!$C$2:$W$167,10,FALSE) + VLOOKUP(VLOOKUP(A143,PartRaw[#All],14,FALSE),'Coat Raw'!$C$2:$W$167,11,FALSE))/0.85/60),4),0)</f>
        <v>0</v>
      </c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95"/>
      <c r="AM143" s="95"/>
      <c r="AN143" s="95"/>
      <c r="AO143" s="95"/>
      <c r="AP143" s="95"/>
      <c r="AQ143" s="96"/>
    </row>
    <row r="144" spans="1:43">
      <c r="A144" s="91">
        <v>0</v>
      </c>
      <c r="B144" s="104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84">
        <f>IFERROR(ROUND(((VLOOKUP(VLOOKUP(A144,PartRaw[#All],14,FALSE),'Coat Raw'!$C$2:$W$167,10,FALSE) + VLOOKUP(VLOOKUP(A144,PartRaw[#All],14,FALSE),'Coat Raw'!$C$2:$W$167,11,FALSE))/0.85/60),4),0)</f>
        <v>0</v>
      </c>
      <c r="S144" s="101"/>
      <c r="T144" s="184">
        <f>IFERROR(ROUND(((VLOOKUP(VLOOKUP(A144,PartRaw[#All],14,FALSE),'Coat Raw'!$C$2:$W$167,10,FALSE) + VLOOKUP(VLOOKUP(A144,PartRaw[#All],14,FALSE),'Coat Raw'!$C$2:$W$167,11,FALSE))/0.85/60),4),0)</f>
        <v>0</v>
      </c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95"/>
      <c r="AM144" s="95"/>
      <c r="AN144" s="95"/>
      <c r="AO144" s="95"/>
      <c r="AP144" s="95"/>
      <c r="AQ144" s="96"/>
    </row>
    <row r="145" spans="1:43">
      <c r="A145" s="91">
        <v>0</v>
      </c>
      <c r="B145" s="104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84">
        <f>IFERROR(ROUND(((VLOOKUP(VLOOKUP(A145,PartRaw[#All],14,FALSE),'Coat Raw'!$C$2:$W$167,10,FALSE) + VLOOKUP(VLOOKUP(A145,PartRaw[#All],14,FALSE),'Coat Raw'!$C$2:$W$167,11,FALSE))/0.85/60),4),0)</f>
        <v>0</v>
      </c>
      <c r="S145" s="101"/>
      <c r="T145" s="184">
        <f>IFERROR(ROUND(((VLOOKUP(VLOOKUP(A145,PartRaw[#All],14,FALSE),'Coat Raw'!$C$2:$W$167,10,FALSE) + VLOOKUP(VLOOKUP(A145,PartRaw[#All],14,FALSE),'Coat Raw'!$C$2:$W$167,11,FALSE))/0.85/60),4),0)</f>
        <v>0</v>
      </c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95"/>
      <c r="AM145" s="95"/>
      <c r="AN145" s="95"/>
      <c r="AO145" s="95"/>
      <c r="AP145" s="95"/>
      <c r="AQ145" s="96"/>
    </row>
    <row r="146" spans="1:43">
      <c r="A146" s="91">
        <v>0</v>
      </c>
      <c r="B146" s="104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84">
        <f>IFERROR(ROUND(((VLOOKUP(VLOOKUP(A146,PartRaw[#All],14,FALSE),'Coat Raw'!$C$2:$W$167,10,FALSE) + VLOOKUP(VLOOKUP(A146,PartRaw[#All],14,FALSE),'Coat Raw'!$C$2:$W$167,11,FALSE))/0.85/60),4),0)</f>
        <v>0</v>
      </c>
      <c r="S146" s="101"/>
      <c r="T146" s="184">
        <f>IFERROR(ROUND(((VLOOKUP(VLOOKUP(A146,PartRaw[#All],14,FALSE),'Coat Raw'!$C$2:$W$167,10,FALSE) + VLOOKUP(VLOOKUP(A146,PartRaw[#All],14,FALSE),'Coat Raw'!$C$2:$W$167,11,FALSE))/0.85/60),4),0)</f>
        <v>0</v>
      </c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95"/>
      <c r="AM146" s="95"/>
      <c r="AN146" s="95"/>
      <c r="AO146" s="95"/>
      <c r="AP146" s="95"/>
      <c r="AQ146" s="96"/>
    </row>
    <row r="147" spans="1:43">
      <c r="A147" s="91">
        <v>0</v>
      </c>
      <c r="B147" s="104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84">
        <f>IFERROR(ROUND(((VLOOKUP(VLOOKUP(A147,PartRaw[#All],14,FALSE),'Coat Raw'!$C$2:$W$167,10,FALSE) + VLOOKUP(VLOOKUP(A147,PartRaw[#All],14,FALSE),'Coat Raw'!$C$2:$W$167,11,FALSE))/0.85/60),4),0)</f>
        <v>0</v>
      </c>
      <c r="S147" s="101"/>
      <c r="T147" s="184">
        <f>IFERROR(ROUND(((VLOOKUP(VLOOKUP(A147,PartRaw[#All],14,FALSE),'Coat Raw'!$C$2:$W$167,10,FALSE) + VLOOKUP(VLOOKUP(A147,PartRaw[#All],14,FALSE),'Coat Raw'!$C$2:$W$167,11,FALSE))/0.85/60),4),0)</f>
        <v>0</v>
      </c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95"/>
      <c r="AM147" s="95"/>
      <c r="AN147" s="95"/>
      <c r="AO147" s="95"/>
      <c r="AP147" s="95"/>
      <c r="AQ147" s="96"/>
    </row>
    <row r="148" spans="1:43">
      <c r="A148" s="91">
        <v>0</v>
      </c>
      <c r="B148" s="104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84">
        <f>IFERROR(ROUND(((VLOOKUP(VLOOKUP(A148,PartRaw[#All],14,FALSE),'Coat Raw'!$C$2:$W$167,10,FALSE) + VLOOKUP(VLOOKUP(A148,PartRaw[#All],14,FALSE),'Coat Raw'!$C$2:$W$167,11,FALSE))/0.85/60),4),0)</f>
        <v>0</v>
      </c>
      <c r="S148" s="101"/>
      <c r="T148" s="184">
        <f>IFERROR(ROUND(((VLOOKUP(VLOOKUP(A148,PartRaw[#All],14,FALSE),'Coat Raw'!$C$2:$W$167,10,FALSE) + VLOOKUP(VLOOKUP(A148,PartRaw[#All],14,FALSE),'Coat Raw'!$C$2:$W$167,11,FALSE))/0.85/60),4),0)</f>
        <v>0</v>
      </c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95"/>
      <c r="AM148" s="95"/>
      <c r="AN148" s="95"/>
      <c r="AO148" s="95"/>
      <c r="AP148" s="95"/>
      <c r="AQ148" s="96"/>
    </row>
    <row r="149" spans="1:43">
      <c r="A149" s="91">
        <v>0</v>
      </c>
      <c r="B149" s="104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84">
        <f>IFERROR(ROUND(((VLOOKUP(VLOOKUP(A149,PartRaw[#All],14,FALSE),'Coat Raw'!$C$2:$W$167,10,FALSE) + VLOOKUP(VLOOKUP(A149,PartRaw[#All],14,FALSE),'Coat Raw'!$C$2:$W$167,11,FALSE))/0.85/60),4),0)</f>
        <v>0</v>
      </c>
      <c r="S149" s="101"/>
      <c r="T149" s="184">
        <f>IFERROR(ROUND(((VLOOKUP(VLOOKUP(A149,PartRaw[#All],14,FALSE),'Coat Raw'!$C$2:$W$167,10,FALSE) + VLOOKUP(VLOOKUP(A149,PartRaw[#All],14,FALSE),'Coat Raw'!$C$2:$W$167,11,FALSE))/0.85/60),4),0)</f>
        <v>0</v>
      </c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95"/>
      <c r="AM149" s="95"/>
      <c r="AN149" s="95"/>
      <c r="AO149" s="95"/>
      <c r="AP149" s="95"/>
      <c r="AQ149" s="96"/>
    </row>
    <row r="150" spans="1:43">
      <c r="A150" s="91">
        <v>0</v>
      </c>
      <c r="B150" s="104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84">
        <f>IFERROR(ROUND(((VLOOKUP(VLOOKUP(A150,PartRaw[#All],14,FALSE),'Coat Raw'!$C$2:$W$167,10,FALSE) + VLOOKUP(VLOOKUP(A150,PartRaw[#All],14,FALSE),'Coat Raw'!$C$2:$W$167,11,FALSE))/0.85/60),4),0)</f>
        <v>0</v>
      </c>
      <c r="S150" s="101"/>
      <c r="T150" s="184">
        <f>IFERROR(ROUND(((VLOOKUP(VLOOKUP(A150,PartRaw[#All],14,FALSE),'Coat Raw'!$C$2:$W$167,10,FALSE) + VLOOKUP(VLOOKUP(A150,PartRaw[#All],14,FALSE),'Coat Raw'!$C$2:$W$167,11,FALSE))/0.85/60),4),0)</f>
        <v>0</v>
      </c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95"/>
      <c r="AM150" s="95"/>
      <c r="AN150" s="95"/>
      <c r="AO150" s="95"/>
      <c r="AP150" s="95"/>
      <c r="AQ150" s="96"/>
    </row>
    <row r="151" spans="1:43">
      <c r="A151" s="91">
        <v>0</v>
      </c>
      <c r="B151" s="104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84">
        <f>IFERROR(ROUND(((VLOOKUP(VLOOKUP(A151,PartRaw[#All],14,FALSE),'Coat Raw'!$C$2:$W$167,10,FALSE) + VLOOKUP(VLOOKUP(A151,PartRaw[#All],14,FALSE),'Coat Raw'!$C$2:$W$167,11,FALSE))/0.85/60),4),0)</f>
        <v>0</v>
      </c>
      <c r="S151" s="101"/>
      <c r="T151" s="184">
        <f>IFERROR(ROUND(((VLOOKUP(VLOOKUP(A151,PartRaw[#All],14,FALSE),'Coat Raw'!$C$2:$W$167,10,FALSE) + VLOOKUP(VLOOKUP(A151,PartRaw[#All],14,FALSE),'Coat Raw'!$C$2:$W$167,11,FALSE))/0.85/60),4),0)</f>
        <v>0</v>
      </c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95"/>
      <c r="AM151" s="95"/>
      <c r="AN151" s="95"/>
      <c r="AO151" s="95"/>
      <c r="AP151" s="95"/>
      <c r="AQ151" s="96"/>
    </row>
    <row r="152" spans="1:43">
      <c r="A152" s="91">
        <v>0</v>
      </c>
      <c r="B152" s="104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84">
        <f>IFERROR(ROUND(((VLOOKUP(VLOOKUP(A152,PartRaw[#All],14,FALSE),'Coat Raw'!$C$2:$W$167,10,FALSE) + VLOOKUP(VLOOKUP(A152,PartRaw[#All],14,FALSE),'Coat Raw'!$C$2:$W$167,11,FALSE))/0.85/60),4),0)</f>
        <v>0</v>
      </c>
      <c r="S152" s="101"/>
      <c r="T152" s="184">
        <f>IFERROR(ROUND(((VLOOKUP(VLOOKUP(A152,PartRaw[#All],14,FALSE),'Coat Raw'!$C$2:$W$167,10,FALSE) + VLOOKUP(VLOOKUP(A152,PartRaw[#All],14,FALSE),'Coat Raw'!$C$2:$W$167,11,FALSE))/0.85/60),4),0)</f>
        <v>0</v>
      </c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95"/>
      <c r="AM152" s="95"/>
      <c r="AN152" s="95"/>
      <c r="AO152" s="95"/>
      <c r="AP152" s="95"/>
      <c r="AQ152" s="96"/>
    </row>
    <row r="153" spans="1:43">
      <c r="A153" s="91">
        <v>0</v>
      </c>
      <c r="B153" s="104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84">
        <f>IFERROR(ROUND(((VLOOKUP(VLOOKUP(A153,PartRaw[#All],14,FALSE),'Coat Raw'!$C$2:$W$167,10,FALSE) + VLOOKUP(VLOOKUP(A153,PartRaw[#All],14,FALSE),'Coat Raw'!$C$2:$W$167,11,FALSE))/0.85/60),4),0)</f>
        <v>0</v>
      </c>
      <c r="S153" s="101"/>
      <c r="T153" s="184">
        <f>IFERROR(ROUND(((VLOOKUP(VLOOKUP(A153,PartRaw[#All],14,FALSE),'Coat Raw'!$C$2:$W$167,10,FALSE) + VLOOKUP(VLOOKUP(A153,PartRaw[#All],14,FALSE),'Coat Raw'!$C$2:$W$167,11,FALSE))/0.85/60),4),0)</f>
        <v>0</v>
      </c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95"/>
      <c r="AM153" s="95"/>
      <c r="AN153" s="95"/>
      <c r="AO153" s="95"/>
      <c r="AP153" s="95"/>
      <c r="AQ153" s="96"/>
    </row>
    <row r="154" spans="1:43">
      <c r="A154" s="91">
        <v>0</v>
      </c>
      <c r="B154" s="104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84">
        <f>IFERROR(ROUND(((VLOOKUP(VLOOKUP(A154,PartRaw[#All],14,FALSE),'Coat Raw'!$C$2:$W$167,10,FALSE) + VLOOKUP(VLOOKUP(A154,PartRaw[#All],14,FALSE),'Coat Raw'!$C$2:$W$167,11,FALSE))/0.85/60),4),0)</f>
        <v>0</v>
      </c>
      <c r="S154" s="101"/>
      <c r="T154" s="184">
        <f>IFERROR(ROUND(((VLOOKUP(VLOOKUP(A154,PartRaw[#All],14,FALSE),'Coat Raw'!$C$2:$W$167,10,FALSE) + VLOOKUP(VLOOKUP(A154,PartRaw[#All],14,FALSE),'Coat Raw'!$C$2:$W$167,11,FALSE))/0.85/60),4),0)</f>
        <v>0</v>
      </c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95"/>
      <c r="AM154" s="95"/>
      <c r="AN154" s="95"/>
      <c r="AO154" s="95"/>
      <c r="AP154" s="95"/>
      <c r="AQ154" s="96"/>
    </row>
    <row r="155" spans="1:43">
      <c r="A155" s="91">
        <v>0</v>
      </c>
      <c r="B155" s="104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84">
        <f>IFERROR(ROUND(((VLOOKUP(VLOOKUP(A155,PartRaw[#All],14,FALSE),'Coat Raw'!$C$2:$W$167,10,FALSE) + VLOOKUP(VLOOKUP(A155,PartRaw[#All],14,FALSE),'Coat Raw'!$C$2:$W$167,11,FALSE))/0.85/60),4),0)</f>
        <v>0</v>
      </c>
      <c r="S155" s="101"/>
      <c r="T155" s="184">
        <f>IFERROR(ROUND(((VLOOKUP(VLOOKUP(A155,PartRaw[#All],14,FALSE),'Coat Raw'!$C$2:$W$167,10,FALSE) + VLOOKUP(VLOOKUP(A155,PartRaw[#All],14,FALSE),'Coat Raw'!$C$2:$W$167,11,FALSE))/0.85/60),4),0)</f>
        <v>0</v>
      </c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95"/>
      <c r="AM155" s="95"/>
      <c r="AN155" s="95"/>
      <c r="AO155" s="95"/>
      <c r="AP155" s="95"/>
      <c r="AQ155" s="96"/>
    </row>
    <row r="156" spans="1:43">
      <c r="A156" s="91">
        <v>0</v>
      </c>
      <c r="B156" s="104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84">
        <f>IFERROR(ROUND(((VLOOKUP(VLOOKUP(A156,PartRaw[#All],14,FALSE),'Coat Raw'!$C$2:$W$167,10,FALSE) + VLOOKUP(VLOOKUP(A156,PartRaw[#All],14,FALSE),'Coat Raw'!$C$2:$W$167,11,FALSE))/0.85/60),4),0)</f>
        <v>0</v>
      </c>
      <c r="S156" s="101"/>
      <c r="T156" s="184">
        <f>IFERROR(ROUND(((VLOOKUP(VLOOKUP(A156,PartRaw[#All],14,FALSE),'Coat Raw'!$C$2:$W$167,10,FALSE) + VLOOKUP(VLOOKUP(A156,PartRaw[#All],14,FALSE),'Coat Raw'!$C$2:$W$167,11,FALSE))/0.85/60),4),0)</f>
        <v>0</v>
      </c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95"/>
      <c r="AM156" s="95"/>
      <c r="AN156" s="95"/>
      <c r="AO156" s="95"/>
      <c r="AP156" s="95"/>
      <c r="AQ156" s="96"/>
    </row>
    <row r="157" spans="1:43">
      <c r="A157" s="91">
        <v>0</v>
      </c>
      <c r="B157" s="104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84">
        <f>IFERROR(ROUND(((VLOOKUP(VLOOKUP(A157,PartRaw[#All],14,FALSE),'Coat Raw'!$C$2:$W$167,10,FALSE) + VLOOKUP(VLOOKUP(A157,PartRaw[#All],14,FALSE),'Coat Raw'!$C$2:$W$167,11,FALSE))/0.85/60),4),0)</f>
        <v>0</v>
      </c>
      <c r="S157" s="101"/>
      <c r="T157" s="184">
        <f>IFERROR(ROUND(((VLOOKUP(VLOOKUP(A157,PartRaw[#All],14,FALSE),'Coat Raw'!$C$2:$W$167,10,FALSE) + VLOOKUP(VLOOKUP(A157,PartRaw[#All],14,FALSE),'Coat Raw'!$C$2:$W$167,11,FALSE))/0.85/60),4),0)</f>
        <v>0</v>
      </c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95"/>
      <c r="AM157" s="95"/>
      <c r="AN157" s="95"/>
      <c r="AO157" s="95"/>
      <c r="AP157" s="95"/>
      <c r="AQ157" s="96"/>
    </row>
    <row r="158" spans="1:43">
      <c r="A158" s="91">
        <v>0</v>
      </c>
      <c r="B158" s="104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84">
        <f>IFERROR(ROUND(((VLOOKUP(VLOOKUP(A158,PartRaw[#All],14,FALSE),'Coat Raw'!$C$2:$W$167,10,FALSE) + VLOOKUP(VLOOKUP(A158,PartRaw[#All],14,FALSE),'Coat Raw'!$C$2:$W$167,11,FALSE))/0.85/60),4),0)</f>
        <v>0</v>
      </c>
      <c r="S158" s="101"/>
      <c r="T158" s="184">
        <f>IFERROR(ROUND(((VLOOKUP(VLOOKUP(A158,PartRaw[#All],14,FALSE),'Coat Raw'!$C$2:$W$167,10,FALSE) + VLOOKUP(VLOOKUP(A158,PartRaw[#All],14,FALSE),'Coat Raw'!$C$2:$W$167,11,FALSE))/0.85/60),4),0)</f>
        <v>0</v>
      </c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95"/>
      <c r="AM158" s="95"/>
      <c r="AN158" s="95"/>
      <c r="AO158" s="95"/>
      <c r="AP158" s="95"/>
      <c r="AQ158" s="96"/>
    </row>
    <row r="159" spans="1:43">
      <c r="A159" s="91">
        <v>0</v>
      </c>
      <c r="B159" s="104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84">
        <f>IFERROR(ROUND(((VLOOKUP(VLOOKUP(A159,PartRaw[#All],14,FALSE),'Coat Raw'!$C$2:$W$167,10,FALSE) + VLOOKUP(VLOOKUP(A159,PartRaw[#All],14,FALSE),'Coat Raw'!$C$2:$W$167,11,FALSE))/0.85/60),4),0)</f>
        <v>0</v>
      </c>
      <c r="S159" s="101"/>
      <c r="T159" s="184">
        <f>IFERROR(ROUND(((VLOOKUP(VLOOKUP(A159,PartRaw[#All],14,FALSE),'Coat Raw'!$C$2:$W$167,10,FALSE) + VLOOKUP(VLOOKUP(A159,PartRaw[#All],14,FALSE),'Coat Raw'!$C$2:$W$167,11,FALSE))/0.85/60),4),0)</f>
        <v>0</v>
      </c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95"/>
      <c r="AM159" s="95"/>
      <c r="AN159" s="95"/>
      <c r="AO159" s="95"/>
      <c r="AP159" s="95"/>
      <c r="AQ159" s="96"/>
    </row>
    <row r="160" spans="1:43">
      <c r="A160" s="91">
        <v>0</v>
      </c>
      <c r="B160" s="104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84">
        <f>IFERROR(ROUND(((VLOOKUP(VLOOKUP(A160,PartRaw[#All],14,FALSE),'Coat Raw'!$C$2:$W$167,10,FALSE) + VLOOKUP(VLOOKUP(A160,PartRaw[#All],14,FALSE),'Coat Raw'!$C$2:$W$167,11,FALSE))/0.85/60),4),0)</f>
        <v>0</v>
      </c>
      <c r="S160" s="101"/>
      <c r="T160" s="184">
        <f>IFERROR(ROUND(((VLOOKUP(VLOOKUP(A160,PartRaw[#All],14,FALSE),'Coat Raw'!$C$2:$W$167,10,FALSE) + VLOOKUP(VLOOKUP(A160,PartRaw[#All],14,FALSE),'Coat Raw'!$C$2:$W$167,11,FALSE))/0.85/60),4),0)</f>
        <v>0</v>
      </c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95"/>
      <c r="AM160" s="95"/>
      <c r="AN160" s="95"/>
      <c r="AO160" s="95"/>
      <c r="AP160" s="95"/>
      <c r="AQ160" s="96"/>
    </row>
    <row r="161" spans="1:43">
      <c r="A161" s="91">
        <v>0</v>
      </c>
      <c r="B161" s="104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84">
        <f>IFERROR(ROUND(((VLOOKUP(VLOOKUP(A161,PartRaw[#All],14,FALSE),'Coat Raw'!$C$2:$W$167,10,FALSE) + VLOOKUP(VLOOKUP(A161,PartRaw[#All],14,FALSE),'Coat Raw'!$C$2:$W$167,11,FALSE))/0.85/60),4),0)</f>
        <v>0</v>
      </c>
      <c r="S161" s="101"/>
      <c r="T161" s="184">
        <f>IFERROR(ROUND(((VLOOKUP(VLOOKUP(A161,PartRaw[#All],14,FALSE),'Coat Raw'!$C$2:$W$167,10,FALSE) + VLOOKUP(VLOOKUP(A161,PartRaw[#All],14,FALSE),'Coat Raw'!$C$2:$W$167,11,FALSE))/0.85/60),4),0)</f>
        <v>0</v>
      </c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95"/>
      <c r="AM161" s="95"/>
      <c r="AN161" s="95"/>
      <c r="AO161" s="95"/>
      <c r="AP161" s="95"/>
      <c r="AQ161" s="96"/>
    </row>
    <row r="162" spans="1:43">
      <c r="A162" s="91">
        <v>0</v>
      </c>
      <c r="B162" s="104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84">
        <f>IFERROR(ROUND(((VLOOKUP(VLOOKUP(A162,PartRaw[#All],14,FALSE),'Coat Raw'!$C$2:$W$167,10,FALSE) + VLOOKUP(VLOOKUP(A162,PartRaw[#All],14,FALSE),'Coat Raw'!$C$2:$W$167,11,FALSE))/0.85/60),4),0)</f>
        <v>0</v>
      </c>
      <c r="S162" s="101"/>
      <c r="T162" s="184">
        <f>IFERROR(ROUND(((VLOOKUP(VLOOKUP(A162,PartRaw[#All],14,FALSE),'Coat Raw'!$C$2:$W$167,10,FALSE) + VLOOKUP(VLOOKUP(A162,PartRaw[#All],14,FALSE),'Coat Raw'!$C$2:$W$167,11,FALSE))/0.85/60),4),0)</f>
        <v>0</v>
      </c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95"/>
      <c r="AM162" s="95"/>
      <c r="AN162" s="95"/>
      <c r="AO162" s="95"/>
      <c r="AP162" s="95"/>
      <c r="AQ162" s="96"/>
    </row>
    <row r="163" spans="1:43">
      <c r="A163" s="91">
        <v>0</v>
      </c>
      <c r="B163" s="104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84">
        <f>IFERROR(ROUND(((VLOOKUP(VLOOKUP(A163,PartRaw[#All],14,FALSE),'Coat Raw'!$C$2:$W$167,10,FALSE) + VLOOKUP(VLOOKUP(A163,PartRaw[#All],14,FALSE),'Coat Raw'!$C$2:$W$167,11,FALSE))/0.85/60),4),0)</f>
        <v>0</v>
      </c>
      <c r="S163" s="101"/>
      <c r="T163" s="184">
        <f>IFERROR(ROUND(((VLOOKUP(VLOOKUP(A163,PartRaw[#All],14,FALSE),'Coat Raw'!$C$2:$W$167,10,FALSE) + VLOOKUP(VLOOKUP(A163,PartRaw[#All],14,FALSE),'Coat Raw'!$C$2:$W$167,11,FALSE))/0.85/60),4),0)</f>
        <v>0</v>
      </c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95"/>
      <c r="AM163" s="95"/>
      <c r="AN163" s="95"/>
      <c r="AO163" s="95"/>
      <c r="AP163" s="95"/>
      <c r="AQ163" s="96"/>
    </row>
    <row r="164" spans="1:43">
      <c r="A164" s="91">
        <v>0</v>
      </c>
      <c r="B164" s="104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84">
        <f>IFERROR(ROUND(((VLOOKUP(VLOOKUP(A164,PartRaw[#All],14,FALSE),'Coat Raw'!$C$2:$W$167,10,FALSE) + VLOOKUP(VLOOKUP(A164,PartRaw[#All],14,FALSE),'Coat Raw'!$C$2:$W$167,11,FALSE))/0.85/60),4),0)</f>
        <v>0</v>
      </c>
      <c r="S164" s="101"/>
      <c r="T164" s="184">
        <f>IFERROR(ROUND(((VLOOKUP(VLOOKUP(A164,PartRaw[#All],14,FALSE),'Coat Raw'!$C$2:$W$167,10,FALSE) + VLOOKUP(VLOOKUP(A164,PartRaw[#All],14,FALSE),'Coat Raw'!$C$2:$W$167,11,FALSE))/0.85/60),4),0)</f>
        <v>0</v>
      </c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95"/>
      <c r="AM164" s="95"/>
      <c r="AN164" s="95"/>
      <c r="AO164" s="95"/>
      <c r="AP164" s="95"/>
      <c r="AQ164" s="96"/>
    </row>
    <row r="165" spans="1:43">
      <c r="A165" s="91">
        <v>0</v>
      </c>
      <c r="B165" s="104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84">
        <f>IFERROR(ROUND(((VLOOKUP(VLOOKUP(A165,PartRaw[#All],14,FALSE),'Coat Raw'!$C$2:$W$167,10,FALSE) + VLOOKUP(VLOOKUP(A165,PartRaw[#All],14,FALSE),'Coat Raw'!$C$2:$W$167,11,FALSE))/0.85/60),4),0)</f>
        <v>0</v>
      </c>
      <c r="S165" s="101"/>
      <c r="T165" s="184">
        <f>IFERROR(ROUND(((VLOOKUP(VLOOKUP(A165,PartRaw[#All],14,FALSE),'Coat Raw'!$C$2:$W$167,10,FALSE) + VLOOKUP(VLOOKUP(A165,PartRaw[#All],14,FALSE),'Coat Raw'!$C$2:$W$167,11,FALSE))/0.85/60),4),0)</f>
        <v>0</v>
      </c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95"/>
      <c r="AM165" s="95"/>
      <c r="AN165" s="95"/>
      <c r="AO165" s="95"/>
      <c r="AP165" s="95"/>
      <c r="AQ165" s="96"/>
    </row>
    <row r="166" spans="1:43">
      <c r="A166" s="91">
        <v>0</v>
      </c>
      <c r="B166" s="104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84">
        <f>IFERROR(ROUND(((VLOOKUP(VLOOKUP(A166,PartRaw[#All],14,FALSE),'Coat Raw'!$C$2:$W$167,10,FALSE) + VLOOKUP(VLOOKUP(A166,PartRaw[#All],14,FALSE),'Coat Raw'!$C$2:$W$167,11,FALSE))/0.85/60),4),0)</f>
        <v>0</v>
      </c>
      <c r="S166" s="101"/>
      <c r="T166" s="184">
        <f>IFERROR(ROUND(((VLOOKUP(VLOOKUP(A166,PartRaw[#All],14,FALSE),'Coat Raw'!$C$2:$W$167,10,FALSE) + VLOOKUP(VLOOKUP(A166,PartRaw[#All],14,FALSE),'Coat Raw'!$C$2:$W$167,11,FALSE))/0.85/60),4),0)</f>
        <v>0</v>
      </c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95"/>
      <c r="AM166" s="95"/>
      <c r="AN166" s="95"/>
      <c r="AO166" s="95"/>
      <c r="AP166" s="95"/>
      <c r="AQ166" s="96"/>
    </row>
    <row r="167" spans="1:43">
      <c r="A167" s="91">
        <v>0</v>
      </c>
      <c r="B167" s="104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84">
        <f>IFERROR(ROUND(((VLOOKUP(VLOOKUP(A167,PartRaw[#All],14,FALSE),'Coat Raw'!$C$2:$W$167,10,FALSE) + VLOOKUP(VLOOKUP(A167,PartRaw[#All],14,FALSE),'Coat Raw'!$C$2:$W$167,11,FALSE))/0.85/60),4),0)</f>
        <v>0</v>
      </c>
      <c r="S167" s="101"/>
      <c r="T167" s="184">
        <f>IFERROR(ROUND(((VLOOKUP(VLOOKUP(A167,PartRaw[#All],14,FALSE),'Coat Raw'!$C$2:$W$167,10,FALSE) + VLOOKUP(VLOOKUP(A167,PartRaw[#All],14,FALSE),'Coat Raw'!$C$2:$W$167,11,FALSE))/0.85/60),4),0)</f>
        <v>0</v>
      </c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95"/>
      <c r="AM167" s="95"/>
      <c r="AN167" s="95"/>
      <c r="AO167" s="95"/>
      <c r="AP167" s="95"/>
      <c r="AQ167" s="96"/>
    </row>
    <row r="168" spans="1:43">
      <c r="A168" s="91">
        <v>0</v>
      </c>
      <c r="B168" s="104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84">
        <f>IFERROR(ROUND(((VLOOKUP(VLOOKUP(A168,PartRaw[#All],14,FALSE),'Coat Raw'!$C$2:$W$167,10,FALSE) + VLOOKUP(VLOOKUP(A168,PartRaw[#All],14,FALSE),'Coat Raw'!$C$2:$W$167,11,FALSE))/0.85/60),4),0)</f>
        <v>0</v>
      </c>
      <c r="S168" s="101"/>
      <c r="T168" s="184">
        <f>IFERROR(ROUND(((VLOOKUP(VLOOKUP(A168,PartRaw[#All],14,FALSE),'Coat Raw'!$C$2:$W$167,10,FALSE) + VLOOKUP(VLOOKUP(A168,PartRaw[#All],14,FALSE),'Coat Raw'!$C$2:$W$167,11,FALSE))/0.85/60),4),0)</f>
        <v>0</v>
      </c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95"/>
      <c r="AM168" s="95"/>
      <c r="AN168" s="95"/>
      <c r="AO168" s="95"/>
      <c r="AP168" s="95"/>
      <c r="AQ168" s="96"/>
    </row>
    <row r="169" spans="1:43">
      <c r="A169" s="91">
        <v>0</v>
      </c>
      <c r="B169" s="104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84">
        <f>IFERROR(ROUND(((VLOOKUP(VLOOKUP(A169,PartRaw[#All],14,FALSE),'Coat Raw'!$C$2:$W$167,10,FALSE) + VLOOKUP(VLOOKUP(A169,PartRaw[#All],14,FALSE),'Coat Raw'!$C$2:$W$167,11,FALSE))/0.85/60),4),0)</f>
        <v>0</v>
      </c>
      <c r="S169" s="101"/>
      <c r="T169" s="184">
        <f>IFERROR(ROUND(((VLOOKUP(VLOOKUP(A169,PartRaw[#All],14,FALSE),'Coat Raw'!$C$2:$W$167,10,FALSE) + VLOOKUP(VLOOKUP(A169,PartRaw[#All],14,FALSE),'Coat Raw'!$C$2:$W$167,11,FALSE))/0.85/60),4),0)</f>
        <v>0</v>
      </c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95"/>
      <c r="AM169" s="95"/>
      <c r="AN169" s="95"/>
      <c r="AO169" s="95"/>
      <c r="AP169" s="95"/>
      <c r="AQ169" s="96"/>
    </row>
    <row r="170" spans="1:43">
      <c r="A170" s="91">
        <v>0</v>
      </c>
      <c r="B170" s="104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84">
        <f>IFERROR(ROUND(((VLOOKUP(VLOOKUP(A170,PartRaw[#All],14,FALSE),'Coat Raw'!$C$2:$W$167,10,FALSE) + VLOOKUP(VLOOKUP(A170,PartRaw[#All],14,FALSE),'Coat Raw'!$C$2:$W$167,11,FALSE))/0.85/60),4),0)</f>
        <v>0</v>
      </c>
      <c r="S170" s="101"/>
      <c r="T170" s="184">
        <f>IFERROR(ROUND(((VLOOKUP(VLOOKUP(A170,PartRaw[#All],14,FALSE),'Coat Raw'!$C$2:$W$167,10,FALSE) + VLOOKUP(VLOOKUP(A170,PartRaw[#All],14,FALSE),'Coat Raw'!$C$2:$W$167,11,FALSE))/0.85/60),4),0)</f>
        <v>0</v>
      </c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95"/>
      <c r="AM170" s="95"/>
      <c r="AN170" s="95"/>
      <c r="AO170" s="95"/>
      <c r="AP170" s="95"/>
      <c r="AQ170" s="96"/>
    </row>
    <row r="171" spans="1:43">
      <c r="A171" s="91">
        <v>0</v>
      </c>
      <c r="B171" s="104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84">
        <f>IFERROR(ROUND(((VLOOKUP(VLOOKUP(A171,PartRaw[#All],14,FALSE),'Coat Raw'!$C$2:$W$167,10,FALSE) + VLOOKUP(VLOOKUP(A171,PartRaw[#All],14,FALSE),'Coat Raw'!$C$2:$W$167,11,FALSE))/0.85/60),4),0)</f>
        <v>0</v>
      </c>
      <c r="S171" s="101"/>
      <c r="T171" s="184">
        <f>IFERROR(ROUND(((VLOOKUP(VLOOKUP(A171,PartRaw[#All],14,FALSE),'Coat Raw'!$C$2:$W$167,10,FALSE) + VLOOKUP(VLOOKUP(A171,PartRaw[#All],14,FALSE),'Coat Raw'!$C$2:$W$167,11,FALSE))/0.85/60),4),0)</f>
        <v>0</v>
      </c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95"/>
      <c r="AM171" s="95"/>
      <c r="AN171" s="95"/>
      <c r="AO171" s="95"/>
      <c r="AP171" s="95"/>
      <c r="AQ171" s="96"/>
    </row>
    <row r="172" spans="1:43">
      <c r="A172" s="91">
        <v>0</v>
      </c>
      <c r="B172" s="104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84">
        <f>IFERROR(ROUND(((VLOOKUP(VLOOKUP(A172,PartRaw[#All],14,FALSE),'Coat Raw'!$C$2:$W$167,10,FALSE) + VLOOKUP(VLOOKUP(A172,PartRaw[#All],14,FALSE),'Coat Raw'!$C$2:$W$167,11,FALSE))/0.85/60),4),0)</f>
        <v>0</v>
      </c>
      <c r="S172" s="101"/>
      <c r="T172" s="184">
        <f>IFERROR(ROUND(((VLOOKUP(VLOOKUP(A172,PartRaw[#All],14,FALSE),'Coat Raw'!$C$2:$W$167,10,FALSE) + VLOOKUP(VLOOKUP(A172,PartRaw[#All],14,FALSE),'Coat Raw'!$C$2:$W$167,11,FALSE))/0.85/60),4),0)</f>
        <v>0</v>
      </c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95"/>
      <c r="AM172" s="95"/>
      <c r="AN172" s="95"/>
      <c r="AO172" s="95"/>
      <c r="AP172" s="95"/>
      <c r="AQ172" s="96"/>
    </row>
    <row r="173" spans="1:43">
      <c r="A173" s="91">
        <v>0</v>
      </c>
      <c r="B173" s="104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84">
        <f>IFERROR(ROUND(((VLOOKUP(VLOOKUP(A173,PartRaw[#All],14,FALSE),'Coat Raw'!$C$2:$W$167,10,FALSE) + VLOOKUP(VLOOKUP(A173,PartRaw[#All],14,FALSE),'Coat Raw'!$C$2:$W$167,11,FALSE))/0.85/60),4),0)</f>
        <v>0</v>
      </c>
      <c r="S173" s="101"/>
      <c r="T173" s="184">
        <f>IFERROR(ROUND(((VLOOKUP(VLOOKUP(A173,PartRaw[#All],14,FALSE),'Coat Raw'!$C$2:$W$167,10,FALSE) + VLOOKUP(VLOOKUP(A173,PartRaw[#All],14,FALSE),'Coat Raw'!$C$2:$W$167,11,FALSE))/0.85/60),4),0)</f>
        <v>0</v>
      </c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95"/>
      <c r="AM173" s="95"/>
      <c r="AN173" s="95"/>
      <c r="AO173" s="95"/>
      <c r="AP173" s="95"/>
      <c r="AQ173" s="96"/>
    </row>
    <row r="174" spans="1:43">
      <c r="A174" s="91">
        <v>0</v>
      </c>
      <c r="B174" s="104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84">
        <f>IFERROR(ROUND(((VLOOKUP(VLOOKUP(A174,PartRaw[#All],14,FALSE),'Coat Raw'!$C$2:$W$167,10,FALSE) + VLOOKUP(VLOOKUP(A174,PartRaw[#All],14,FALSE),'Coat Raw'!$C$2:$W$167,11,FALSE))/0.85/60),4),0)</f>
        <v>0</v>
      </c>
      <c r="S174" s="101"/>
      <c r="T174" s="184">
        <f>IFERROR(ROUND(((VLOOKUP(VLOOKUP(A174,PartRaw[#All],14,FALSE),'Coat Raw'!$C$2:$W$167,10,FALSE) + VLOOKUP(VLOOKUP(A174,PartRaw[#All],14,FALSE),'Coat Raw'!$C$2:$W$167,11,FALSE))/0.85/60),4),0)</f>
        <v>0</v>
      </c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95"/>
      <c r="AM174" s="95"/>
      <c r="AN174" s="95"/>
      <c r="AO174" s="95"/>
      <c r="AP174" s="95"/>
      <c r="AQ174" s="96"/>
    </row>
    <row r="175" spans="1:43">
      <c r="A175" s="91">
        <v>0</v>
      </c>
      <c r="B175" s="104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84">
        <f>IFERROR(ROUND(((VLOOKUP(VLOOKUP(A175,PartRaw[#All],14,FALSE),'Coat Raw'!$C$2:$W$167,10,FALSE) + VLOOKUP(VLOOKUP(A175,PartRaw[#All],14,FALSE),'Coat Raw'!$C$2:$W$167,11,FALSE))/0.85/60),4),0)</f>
        <v>0</v>
      </c>
      <c r="S175" s="101"/>
      <c r="T175" s="184">
        <f>IFERROR(ROUND(((VLOOKUP(VLOOKUP(A175,PartRaw[#All],14,FALSE),'Coat Raw'!$C$2:$W$167,10,FALSE) + VLOOKUP(VLOOKUP(A175,PartRaw[#All],14,FALSE),'Coat Raw'!$C$2:$W$167,11,FALSE))/0.85/60),4),0)</f>
        <v>0</v>
      </c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95"/>
      <c r="AM175" s="95"/>
      <c r="AN175" s="95"/>
      <c r="AO175" s="95"/>
      <c r="AP175" s="95"/>
      <c r="AQ175" s="96"/>
    </row>
    <row r="176" spans="1:43">
      <c r="A176" s="91">
        <v>0</v>
      </c>
      <c r="B176" s="104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84">
        <f>IFERROR(ROUND(((VLOOKUP(VLOOKUP(A176,PartRaw[#All],14,FALSE),'Coat Raw'!$C$2:$W$167,10,FALSE) + VLOOKUP(VLOOKUP(A176,PartRaw[#All],14,FALSE),'Coat Raw'!$C$2:$W$167,11,FALSE))/0.85/60),4),0)</f>
        <v>0</v>
      </c>
      <c r="S176" s="101"/>
      <c r="T176" s="184">
        <f>IFERROR(ROUND(((VLOOKUP(VLOOKUP(A176,PartRaw[#All],14,FALSE),'Coat Raw'!$C$2:$W$167,10,FALSE) + VLOOKUP(VLOOKUP(A176,PartRaw[#All],14,FALSE),'Coat Raw'!$C$2:$W$167,11,FALSE))/0.85/60),4),0)</f>
        <v>0</v>
      </c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95"/>
      <c r="AM176" s="95"/>
      <c r="AN176" s="95"/>
      <c r="AO176" s="95"/>
      <c r="AP176" s="95"/>
      <c r="AQ176" s="96"/>
    </row>
    <row r="177" spans="1:43">
      <c r="A177" s="91">
        <v>0</v>
      </c>
      <c r="B177" s="104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84">
        <f>IFERROR(ROUND(((VLOOKUP(VLOOKUP(A177,PartRaw[#All],14,FALSE),'Coat Raw'!$C$2:$W$167,10,FALSE) + VLOOKUP(VLOOKUP(A177,PartRaw[#All],14,FALSE),'Coat Raw'!$C$2:$W$167,11,FALSE))/0.85/60),4),0)</f>
        <v>0</v>
      </c>
      <c r="S177" s="101"/>
      <c r="T177" s="184">
        <f>IFERROR(ROUND(((VLOOKUP(VLOOKUP(A177,PartRaw[#All],14,FALSE),'Coat Raw'!$C$2:$W$167,10,FALSE) + VLOOKUP(VLOOKUP(A177,PartRaw[#All],14,FALSE),'Coat Raw'!$C$2:$W$167,11,FALSE))/0.85/60),4),0)</f>
        <v>0</v>
      </c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95"/>
      <c r="AM177" s="95"/>
      <c r="AN177" s="95"/>
      <c r="AO177" s="95"/>
      <c r="AP177" s="95"/>
      <c r="AQ177" s="96"/>
    </row>
    <row r="178" spans="1:43">
      <c r="A178" s="91">
        <v>0</v>
      </c>
      <c r="B178" s="104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84">
        <f>IFERROR(ROUND(((VLOOKUP(VLOOKUP(A178,PartRaw[#All],14,FALSE),'Coat Raw'!$C$2:$W$167,10,FALSE) + VLOOKUP(VLOOKUP(A178,PartRaw[#All],14,FALSE),'Coat Raw'!$C$2:$W$167,11,FALSE))/0.85/60),4),0)</f>
        <v>0</v>
      </c>
      <c r="S178" s="101"/>
      <c r="T178" s="184">
        <f>IFERROR(ROUND(((VLOOKUP(VLOOKUP(A178,PartRaw[#All],14,FALSE),'Coat Raw'!$C$2:$W$167,10,FALSE) + VLOOKUP(VLOOKUP(A178,PartRaw[#All],14,FALSE),'Coat Raw'!$C$2:$W$167,11,FALSE))/0.85/60),4),0)</f>
        <v>0</v>
      </c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95"/>
      <c r="AM178" s="95"/>
      <c r="AN178" s="95"/>
      <c r="AO178" s="95"/>
      <c r="AP178" s="95"/>
      <c r="AQ178" s="96"/>
    </row>
    <row r="179" spans="1:43">
      <c r="A179" s="91">
        <v>0</v>
      </c>
      <c r="B179" s="104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84">
        <f>IFERROR(ROUND(((VLOOKUP(VLOOKUP(A179,PartRaw[#All],14,FALSE),'Coat Raw'!$C$2:$W$167,10,FALSE) + VLOOKUP(VLOOKUP(A179,PartRaw[#All],14,FALSE),'Coat Raw'!$C$2:$W$167,11,FALSE))/0.85/60),4),0)</f>
        <v>0</v>
      </c>
      <c r="S179" s="101"/>
      <c r="T179" s="184">
        <f>IFERROR(ROUND(((VLOOKUP(VLOOKUP(A179,PartRaw[#All],14,FALSE),'Coat Raw'!$C$2:$W$167,10,FALSE) + VLOOKUP(VLOOKUP(A179,PartRaw[#All],14,FALSE),'Coat Raw'!$C$2:$W$167,11,FALSE))/0.85/60),4),0)</f>
        <v>0</v>
      </c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95"/>
      <c r="AM179" s="95"/>
      <c r="AN179" s="95"/>
      <c r="AO179" s="95"/>
      <c r="AP179" s="95"/>
      <c r="AQ179" s="96"/>
    </row>
    <row r="180" spans="1:43">
      <c r="A180" s="91">
        <v>0</v>
      </c>
      <c r="B180" s="104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84">
        <f>IFERROR(ROUND(((VLOOKUP(VLOOKUP(A180,PartRaw[#All],14,FALSE),'Coat Raw'!$C$2:$W$167,10,FALSE) + VLOOKUP(VLOOKUP(A180,PartRaw[#All],14,FALSE),'Coat Raw'!$C$2:$W$167,11,FALSE))/0.85/60),4),0)</f>
        <v>0</v>
      </c>
      <c r="S180" s="101"/>
      <c r="T180" s="184">
        <f>IFERROR(ROUND(((VLOOKUP(VLOOKUP(A180,PartRaw[#All],14,FALSE),'Coat Raw'!$C$2:$W$167,10,FALSE) + VLOOKUP(VLOOKUP(A180,PartRaw[#All],14,FALSE),'Coat Raw'!$C$2:$W$167,11,FALSE))/0.85/60),4),0)</f>
        <v>0</v>
      </c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95"/>
      <c r="AM180" s="95"/>
      <c r="AN180" s="95"/>
      <c r="AO180" s="95"/>
      <c r="AP180" s="95"/>
      <c r="AQ180" s="96"/>
    </row>
    <row r="181" spans="1:43">
      <c r="A181" s="91">
        <v>0</v>
      </c>
      <c r="B181" s="104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84">
        <f>IFERROR(ROUND(((VLOOKUP(VLOOKUP(A181,PartRaw[#All],14,FALSE),'Coat Raw'!$C$2:$W$167,10,FALSE) + VLOOKUP(VLOOKUP(A181,PartRaw[#All],14,FALSE),'Coat Raw'!$C$2:$W$167,11,FALSE))/0.85/60),4),0)</f>
        <v>0</v>
      </c>
      <c r="S181" s="101"/>
      <c r="T181" s="184">
        <f>IFERROR(ROUND(((VLOOKUP(VLOOKUP(A181,PartRaw[#All],14,FALSE),'Coat Raw'!$C$2:$W$167,10,FALSE) + VLOOKUP(VLOOKUP(A181,PartRaw[#All],14,FALSE),'Coat Raw'!$C$2:$W$167,11,FALSE))/0.85/60),4),0)</f>
        <v>0</v>
      </c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95"/>
      <c r="AM181" s="95"/>
      <c r="AN181" s="95"/>
      <c r="AO181" s="95"/>
      <c r="AP181" s="95"/>
      <c r="AQ181" s="96"/>
    </row>
    <row r="182" spans="1:43">
      <c r="A182" s="91">
        <v>0</v>
      </c>
      <c r="B182" s="104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84">
        <f>IFERROR(ROUND(((VLOOKUP(VLOOKUP(A182,PartRaw[#All],14,FALSE),'Coat Raw'!$C$2:$W$167,10,FALSE) + VLOOKUP(VLOOKUP(A182,PartRaw[#All],14,FALSE),'Coat Raw'!$C$2:$W$167,11,FALSE))/0.85/60),4),0)</f>
        <v>0</v>
      </c>
      <c r="S182" s="101"/>
      <c r="T182" s="184">
        <f>IFERROR(ROUND(((VLOOKUP(VLOOKUP(A182,PartRaw[#All],14,FALSE),'Coat Raw'!$C$2:$W$167,10,FALSE) + VLOOKUP(VLOOKUP(A182,PartRaw[#All],14,FALSE),'Coat Raw'!$C$2:$W$167,11,FALSE))/0.85/60),4),0)</f>
        <v>0</v>
      </c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95"/>
      <c r="AM182" s="95"/>
      <c r="AN182" s="95"/>
      <c r="AO182" s="95"/>
      <c r="AP182" s="95"/>
      <c r="AQ182" s="96"/>
    </row>
    <row r="183" spans="1:43">
      <c r="A183" s="91">
        <v>0</v>
      </c>
      <c r="B183" s="104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84">
        <f>IFERROR(ROUND(((VLOOKUP(VLOOKUP(A183,PartRaw[#All],14,FALSE),'Coat Raw'!$C$2:$W$167,10,FALSE) + VLOOKUP(VLOOKUP(A183,PartRaw[#All],14,FALSE),'Coat Raw'!$C$2:$W$167,11,FALSE))/0.85/60),4),0)</f>
        <v>0</v>
      </c>
      <c r="S183" s="101"/>
      <c r="T183" s="184">
        <f>IFERROR(ROUND(((VLOOKUP(VLOOKUP(A183,PartRaw[#All],14,FALSE),'Coat Raw'!$C$2:$W$167,10,FALSE) + VLOOKUP(VLOOKUP(A183,PartRaw[#All],14,FALSE),'Coat Raw'!$C$2:$W$167,11,FALSE))/0.85/60),4),0)</f>
        <v>0</v>
      </c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95"/>
      <c r="AM183" s="95"/>
      <c r="AN183" s="95"/>
      <c r="AO183" s="95"/>
      <c r="AP183" s="95"/>
      <c r="AQ183" s="96"/>
    </row>
    <row r="184" spans="1:43">
      <c r="A184" s="91">
        <v>0</v>
      </c>
      <c r="B184" s="104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84">
        <f>IFERROR(ROUND(((VLOOKUP(VLOOKUP(A184,PartRaw[#All],14,FALSE),'Coat Raw'!$C$2:$W$167,10,FALSE) + VLOOKUP(VLOOKUP(A184,PartRaw[#All],14,FALSE),'Coat Raw'!$C$2:$W$167,11,FALSE))/0.85/60),4),0)</f>
        <v>0</v>
      </c>
      <c r="S184" s="101"/>
      <c r="T184" s="184">
        <f>IFERROR(ROUND(((VLOOKUP(VLOOKUP(A184,PartRaw[#All],14,FALSE),'Coat Raw'!$C$2:$W$167,10,FALSE) + VLOOKUP(VLOOKUP(A184,PartRaw[#All],14,FALSE),'Coat Raw'!$C$2:$W$167,11,FALSE))/0.85/60),4),0)</f>
        <v>0</v>
      </c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95"/>
      <c r="AM184" s="95"/>
      <c r="AN184" s="95"/>
      <c r="AO184" s="95"/>
      <c r="AP184" s="95"/>
      <c r="AQ184" s="96"/>
    </row>
    <row r="185" spans="1:43">
      <c r="A185" s="91">
        <v>0</v>
      </c>
      <c r="B185" s="104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84">
        <f>IFERROR(ROUND(((VLOOKUP(VLOOKUP(A185,PartRaw[#All],14,FALSE),'Coat Raw'!$C$2:$W$167,10,FALSE) + VLOOKUP(VLOOKUP(A185,PartRaw[#All],14,FALSE),'Coat Raw'!$C$2:$W$167,11,FALSE))/0.85/60),4),0)</f>
        <v>0</v>
      </c>
      <c r="S185" s="101"/>
      <c r="T185" s="184">
        <f>IFERROR(ROUND(((VLOOKUP(VLOOKUP(A185,PartRaw[#All],14,FALSE),'Coat Raw'!$C$2:$W$167,10,FALSE) + VLOOKUP(VLOOKUP(A185,PartRaw[#All],14,FALSE),'Coat Raw'!$C$2:$W$167,11,FALSE))/0.85/60),4),0)</f>
        <v>0</v>
      </c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95"/>
      <c r="AM185" s="95"/>
      <c r="AN185" s="95"/>
      <c r="AO185" s="95"/>
      <c r="AP185" s="95"/>
      <c r="AQ185" s="96"/>
    </row>
    <row r="186" spans="1:43">
      <c r="A186" s="91">
        <v>0</v>
      </c>
      <c r="B186" s="104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84">
        <f>IFERROR(ROUND(((VLOOKUP(VLOOKUP(A186,PartRaw[#All],14,FALSE),'Coat Raw'!$C$2:$W$167,10,FALSE) + VLOOKUP(VLOOKUP(A186,PartRaw[#All],14,FALSE),'Coat Raw'!$C$2:$W$167,11,FALSE))/0.85/60),4),0)</f>
        <v>0</v>
      </c>
      <c r="S186" s="101"/>
      <c r="T186" s="184">
        <f>IFERROR(ROUND(((VLOOKUP(VLOOKUP(A186,PartRaw[#All],14,FALSE),'Coat Raw'!$C$2:$W$167,10,FALSE) + VLOOKUP(VLOOKUP(A186,PartRaw[#All],14,FALSE),'Coat Raw'!$C$2:$W$167,11,FALSE))/0.85/60),4),0)</f>
        <v>0</v>
      </c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95"/>
      <c r="AM186" s="95"/>
      <c r="AN186" s="95"/>
      <c r="AO186" s="95"/>
      <c r="AP186" s="95"/>
      <c r="AQ186" s="96"/>
    </row>
    <row r="187" spans="1:43">
      <c r="A187" s="91">
        <v>0</v>
      </c>
      <c r="B187" s="104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84">
        <f>IFERROR(ROUND(((VLOOKUP(VLOOKUP(A187,PartRaw[#All],14,FALSE),'Coat Raw'!$C$2:$W$167,10,FALSE) + VLOOKUP(VLOOKUP(A187,PartRaw[#All],14,FALSE),'Coat Raw'!$C$2:$W$167,11,FALSE))/0.85/60),4),0)</f>
        <v>0</v>
      </c>
      <c r="S187" s="101"/>
      <c r="T187" s="184">
        <f>IFERROR(ROUND(((VLOOKUP(VLOOKUP(A187,PartRaw[#All],14,FALSE),'Coat Raw'!$C$2:$W$167,10,FALSE) + VLOOKUP(VLOOKUP(A187,PartRaw[#All],14,FALSE),'Coat Raw'!$C$2:$W$167,11,FALSE))/0.85/60),4),0)</f>
        <v>0</v>
      </c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95"/>
      <c r="AM187" s="95"/>
      <c r="AN187" s="95"/>
      <c r="AO187" s="95"/>
      <c r="AP187" s="95"/>
      <c r="AQ187" s="96"/>
    </row>
    <row r="188" spans="1:43">
      <c r="A188" s="91">
        <v>0</v>
      </c>
      <c r="B188" s="104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84">
        <f>IFERROR(ROUND(((VLOOKUP(VLOOKUP(A188,PartRaw[#All],14,FALSE),'Coat Raw'!$C$2:$W$167,10,FALSE) + VLOOKUP(VLOOKUP(A188,PartRaw[#All],14,FALSE),'Coat Raw'!$C$2:$W$167,11,FALSE))/0.85/60),4),0)</f>
        <v>0</v>
      </c>
      <c r="S188" s="101"/>
      <c r="T188" s="184">
        <f>IFERROR(ROUND(((VLOOKUP(VLOOKUP(A188,PartRaw[#All],14,FALSE),'Coat Raw'!$C$2:$W$167,10,FALSE) + VLOOKUP(VLOOKUP(A188,PartRaw[#All],14,FALSE),'Coat Raw'!$C$2:$W$167,11,FALSE))/0.85/60),4),0)</f>
        <v>0</v>
      </c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95"/>
      <c r="AM188" s="95"/>
      <c r="AN188" s="95"/>
      <c r="AO188" s="95"/>
      <c r="AP188" s="95"/>
      <c r="AQ188" s="96"/>
    </row>
    <row r="189" spans="1:43">
      <c r="A189" s="91">
        <v>0</v>
      </c>
      <c r="B189" s="104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84">
        <f>IFERROR(ROUND(((VLOOKUP(VLOOKUP(A189,PartRaw[#All],14,FALSE),'Coat Raw'!$C$2:$W$167,10,FALSE) + VLOOKUP(VLOOKUP(A189,PartRaw[#All],14,FALSE),'Coat Raw'!$C$2:$W$167,11,FALSE))/0.85/60),4),0)</f>
        <v>0</v>
      </c>
      <c r="S189" s="101"/>
      <c r="T189" s="184">
        <f>IFERROR(ROUND(((VLOOKUP(VLOOKUP(A189,PartRaw[#All],14,FALSE),'Coat Raw'!$C$2:$W$167,10,FALSE) + VLOOKUP(VLOOKUP(A189,PartRaw[#All],14,FALSE),'Coat Raw'!$C$2:$W$167,11,FALSE))/0.85/60),4),0)</f>
        <v>0</v>
      </c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95"/>
      <c r="AM189" s="95"/>
      <c r="AN189" s="95"/>
      <c r="AO189" s="95"/>
      <c r="AP189" s="95"/>
      <c r="AQ189" s="96"/>
    </row>
    <row r="190" spans="1:43">
      <c r="A190" s="91">
        <v>0</v>
      </c>
      <c r="B190" s="104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84">
        <f>IFERROR(ROUND(((VLOOKUP(VLOOKUP(A190,PartRaw[#All],14,FALSE),'Coat Raw'!$C$2:$W$167,10,FALSE) + VLOOKUP(VLOOKUP(A190,PartRaw[#All],14,FALSE),'Coat Raw'!$C$2:$W$167,11,FALSE))/0.85/60),4),0)</f>
        <v>0</v>
      </c>
      <c r="S190" s="101"/>
      <c r="T190" s="184">
        <f>IFERROR(ROUND(((VLOOKUP(VLOOKUP(A190,PartRaw[#All],14,FALSE),'Coat Raw'!$C$2:$W$167,10,FALSE) + VLOOKUP(VLOOKUP(A190,PartRaw[#All],14,FALSE),'Coat Raw'!$C$2:$W$167,11,FALSE))/0.85/60),4),0)</f>
        <v>0</v>
      </c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95"/>
      <c r="AM190" s="95"/>
      <c r="AN190" s="95"/>
      <c r="AO190" s="95"/>
      <c r="AP190" s="95"/>
      <c r="AQ190" s="96"/>
    </row>
    <row r="191" spans="1:43">
      <c r="A191" s="91">
        <v>0</v>
      </c>
      <c r="B191" s="104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84">
        <f>IFERROR(ROUND(((VLOOKUP(VLOOKUP(A191,PartRaw[#All],14,FALSE),'Coat Raw'!$C$2:$W$167,10,FALSE) + VLOOKUP(VLOOKUP(A191,PartRaw[#All],14,FALSE),'Coat Raw'!$C$2:$W$167,11,FALSE))/0.85/60),4),0)</f>
        <v>0</v>
      </c>
      <c r="S191" s="101"/>
      <c r="T191" s="184">
        <f>IFERROR(ROUND(((VLOOKUP(VLOOKUP(A191,PartRaw[#All],14,FALSE),'Coat Raw'!$C$2:$W$167,10,FALSE) + VLOOKUP(VLOOKUP(A191,PartRaw[#All],14,FALSE),'Coat Raw'!$C$2:$W$167,11,FALSE))/0.85/60),4),0)</f>
        <v>0</v>
      </c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95"/>
      <c r="AM191" s="95"/>
      <c r="AN191" s="95"/>
      <c r="AO191" s="95"/>
      <c r="AP191" s="95"/>
      <c r="AQ191" s="96"/>
    </row>
    <row r="192" spans="1:43">
      <c r="A192" s="91">
        <v>0</v>
      </c>
      <c r="B192" s="104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84">
        <f>IFERROR(ROUND(((VLOOKUP(VLOOKUP(A192,PartRaw[#All],14,FALSE),'Coat Raw'!$C$2:$W$167,10,FALSE) + VLOOKUP(VLOOKUP(A192,PartRaw[#All],14,FALSE),'Coat Raw'!$C$2:$W$167,11,FALSE))/0.85/60),4),0)</f>
        <v>0</v>
      </c>
      <c r="S192" s="101"/>
      <c r="T192" s="184">
        <f>IFERROR(ROUND(((VLOOKUP(VLOOKUP(A192,PartRaw[#All],14,FALSE),'Coat Raw'!$C$2:$W$167,10,FALSE) + VLOOKUP(VLOOKUP(A192,PartRaw[#All],14,FALSE),'Coat Raw'!$C$2:$W$167,11,FALSE))/0.85/60),4),0)</f>
        <v>0</v>
      </c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95"/>
      <c r="AM192" s="95"/>
      <c r="AN192" s="95"/>
      <c r="AO192" s="95"/>
      <c r="AP192" s="95"/>
      <c r="AQ192" s="96"/>
    </row>
    <row r="193" spans="1:43">
      <c r="A193" s="91">
        <v>0</v>
      </c>
      <c r="B193" s="104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84">
        <f>IFERROR(ROUND(((VLOOKUP(VLOOKUP(A193,PartRaw[#All],14,FALSE),'Coat Raw'!$C$2:$W$167,10,FALSE) + VLOOKUP(VLOOKUP(A193,PartRaw[#All],14,FALSE),'Coat Raw'!$C$2:$W$167,11,FALSE))/0.85/60),4),0)</f>
        <v>0</v>
      </c>
      <c r="S193" s="101"/>
      <c r="T193" s="184">
        <f>IFERROR(ROUND(((VLOOKUP(VLOOKUP(A193,PartRaw[#All],14,FALSE),'Coat Raw'!$C$2:$W$167,10,FALSE) + VLOOKUP(VLOOKUP(A193,PartRaw[#All],14,FALSE),'Coat Raw'!$C$2:$W$167,11,FALSE))/0.85/60),4),0)</f>
        <v>0</v>
      </c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  <c r="AF193" s="101"/>
      <c r="AG193" s="101"/>
      <c r="AH193" s="101"/>
      <c r="AI193" s="101"/>
      <c r="AJ193" s="101"/>
      <c r="AK193" s="101"/>
      <c r="AL193" s="95"/>
      <c r="AM193" s="95"/>
      <c r="AN193" s="95"/>
      <c r="AO193" s="95"/>
      <c r="AP193" s="95"/>
      <c r="AQ193" s="96"/>
    </row>
    <row r="194" spans="1:43">
      <c r="A194" s="91">
        <v>0</v>
      </c>
      <c r="B194" s="104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84">
        <f>IFERROR(ROUND(((VLOOKUP(VLOOKUP(A194,PartRaw[#All],14,FALSE),'Coat Raw'!$C$2:$W$167,10,FALSE) + VLOOKUP(VLOOKUP(A194,PartRaw[#All],14,FALSE),'Coat Raw'!$C$2:$W$167,11,FALSE))/0.85/60),4),0)</f>
        <v>0</v>
      </c>
      <c r="S194" s="101"/>
      <c r="T194" s="184">
        <f>IFERROR(ROUND(((VLOOKUP(VLOOKUP(A194,PartRaw[#All],14,FALSE),'Coat Raw'!$C$2:$W$167,10,FALSE) + VLOOKUP(VLOOKUP(A194,PartRaw[#All],14,FALSE),'Coat Raw'!$C$2:$W$167,11,FALSE))/0.85/60),4),0)</f>
        <v>0</v>
      </c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  <c r="AF194" s="101"/>
      <c r="AG194" s="101"/>
      <c r="AH194" s="101"/>
      <c r="AI194" s="101"/>
      <c r="AJ194" s="101"/>
      <c r="AK194" s="101"/>
      <c r="AL194" s="95"/>
      <c r="AM194" s="95"/>
      <c r="AN194" s="95"/>
      <c r="AO194" s="95"/>
      <c r="AP194" s="95"/>
      <c r="AQ194" s="96"/>
    </row>
    <row r="195" spans="1:43">
      <c r="A195" s="91">
        <v>0</v>
      </c>
      <c r="B195" s="104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84">
        <f>IFERROR(ROUND(((VLOOKUP(VLOOKUP(A195,PartRaw[#All],14,FALSE),'Coat Raw'!$C$2:$W$167,10,FALSE) + VLOOKUP(VLOOKUP(A195,PartRaw[#All],14,FALSE),'Coat Raw'!$C$2:$W$167,11,FALSE))/0.85/60),4),0)</f>
        <v>0</v>
      </c>
      <c r="S195" s="101"/>
      <c r="T195" s="184">
        <f>IFERROR(ROUND(((VLOOKUP(VLOOKUP(A195,PartRaw[#All],14,FALSE),'Coat Raw'!$C$2:$W$167,10,FALSE) + VLOOKUP(VLOOKUP(A195,PartRaw[#All],14,FALSE),'Coat Raw'!$C$2:$W$167,11,FALSE))/0.85/60),4),0)</f>
        <v>0</v>
      </c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  <c r="AF195" s="101"/>
      <c r="AG195" s="101"/>
      <c r="AH195" s="101"/>
      <c r="AI195" s="101"/>
      <c r="AJ195" s="101"/>
      <c r="AK195" s="101"/>
      <c r="AL195" s="95"/>
      <c r="AM195" s="95"/>
      <c r="AN195" s="95"/>
      <c r="AO195" s="95"/>
      <c r="AP195" s="95"/>
      <c r="AQ195" s="96"/>
    </row>
    <row r="196" spans="1:43">
      <c r="A196" s="91">
        <v>0</v>
      </c>
      <c r="B196" s="104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84">
        <f>IFERROR(ROUND(((VLOOKUP(VLOOKUP(A196,PartRaw[#All],14,FALSE),'Coat Raw'!$C$2:$W$167,10,FALSE) + VLOOKUP(VLOOKUP(A196,PartRaw[#All],14,FALSE),'Coat Raw'!$C$2:$W$167,11,FALSE))/0.85/60),4),0)</f>
        <v>0</v>
      </c>
      <c r="S196" s="101"/>
      <c r="T196" s="184">
        <f>IFERROR(ROUND(((VLOOKUP(VLOOKUP(A196,PartRaw[#All],14,FALSE),'Coat Raw'!$C$2:$W$167,10,FALSE) + VLOOKUP(VLOOKUP(A196,PartRaw[#All],14,FALSE),'Coat Raw'!$C$2:$W$167,11,FALSE))/0.85/60),4),0)</f>
        <v>0</v>
      </c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  <c r="AF196" s="101"/>
      <c r="AG196" s="101"/>
      <c r="AH196" s="101"/>
      <c r="AI196" s="101"/>
      <c r="AJ196" s="101"/>
      <c r="AK196" s="101"/>
      <c r="AL196" s="95"/>
      <c r="AM196" s="95"/>
      <c r="AN196" s="95"/>
      <c r="AO196" s="95"/>
      <c r="AP196" s="95"/>
      <c r="AQ196" s="96"/>
    </row>
    <row r="197" spans="1:43">
      <c r="A197" s="91">
        <v>0</v>
      </c>
      <c r="B197" s="104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84">
        <f>IFERROR(ROUND(((VLOOKUP(VLOOKUP(A197,PartRaw[#All],14,FALSE),'Coat Raw'!$C$2:$W$167,10,FALSE) + VLOOKUP(VLOOKUP(A197,PartRaw[#All],14,FALSE),'Coat Raw'!$C$2:$W$167,11,FALSE))/0.85/60),4),0)</f>
        <v>0</v>
      </c>
      <c r="S197" s="101"/>
      <c r="T197" s="184">
        <f>IFERROR(ROUND(((VLOOKUP(VLOOKUP(A197,PartRaw[#All],14,FALSE),'Coat Raw'!$C$2:$W$167,10,FALSE) + VLOOKUP(VLOOKUP(A197,PartRaw[#All],14,FALSE),'Coat Raw'!$C$2:$W$167,11,FALSE))/0.85/60),4),0)</f>
        <v>0</v>
      </c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  <c r="AF197" s="101"/>
      <c r="AG197" s="101"/>
      <c r="AH197" s="101"/>
      <c r="AI197" s="101"/>
      <c r="AJ197" s="101"/>
      <c r="AK197" s="101"/>
      <c r="AL197" s="95"/>
      <c r="AM197" s="95"/>
      <c r="AN197" s="95"/>
      <c r="AO197" s="95"/>
      <c r="AP197" s="95"/>
      <c r="AQ197" s="96"/>
    </row>
    <row r="198" spans="1:43">
      <c r="A198" s="91">
        <v>0</v>
      </c>
      <c r="B198" s="104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84">
        <f>IFERROR(ROUND(((VLOOKUP(VLOOKUP(A198,PartRaw[#All],14,FALSE),'Coat Raw'!$C$2:$W$167,10,FALSE) + VLOOKUP(VLOOKUP(A198,PartRaw[#All],14,FALSE),'Coat Raw'!$C$2:$W$167,11,FALSE))/0.85/60),4),0)</f>
        <v>0</v>
      </c>
      <c r="S198" s="101"/>
      <c r="T198" s="184">
        <f>IFERROR(ROUND(((VLOOKUP(VLOOKUP(A198,PartRaw[#All],14,FALSE),'Coat Raw'!$C$2:$W$167,10,FALSE) + VLOOKUP(VLOOKUP(A198,PartRaw[#All],14,FALSE),'Coat Raw'!$C$2:$W$167,11,FALSE))/0.85/60),4),0)</f>
        <v>0</v>
      </c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  <c r="AF198" s="101"/>
      <c r="AG198" s="101"/>
      <c r="AH198" s="101"/>
      <c r="AI198" s="101"/>
      <c r="AJ198" s="101"/>
      <c r="AK198" s="101"/>
      <c r="AL198" s="95"/>
      <c r="AM198" s="95"/>
      <c r="AN198" s="95"/>
      <c r="AO198" s="95"/>
      <c r="AP198" s="95"/>
      <c r="AQ198" s="96"/>
    </row>
    <row r="199" spans="1:43">
      <c r="A199" s="91">
        <v>0</v>
      </c>
      <c r="B199" s="104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84">
        <f>IFERROR(ROUND(((VLOOKUP(VLOOKUP(A199,PartRaw[#All],14,FALSE),'Coat Raw'!$C$2:$W$167,10,FALSE) + VLOOKUP(VLOOKUP(A199,PartRaw[#All],14,FALSE),'Coat Raw'!$C$2:$W$167,11,FALSE))/0.85/60),4),0)</f>
        <v>0</v>
      </c>
      <c r="S199" s="101"/>
      <c r="T199" s="184">
        <f>IFERROR(ROUND(((VLOOKUP(VLOOKUP(A199,PartRaw[#All],14,FALSE),'Coat Raw'!$C$2:$W$167,10,FALSE) + VLOOKUP(VLOOKUP(A199,PartRaw[#All],14,FALSE),'Coat Raw'!$C$2:$W$167,11,FALSE))/0.85/60),4),0)</f>
        <v>0</v>
      </c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  <c r="AF199" s="101"/>
      <c r="AG199" s="101"/>
      <c r="AH199" s="101"/>
      <c r="AI199" s="101"/>
      <c r="AJ199" s="101"/>
      <c r="AK199" s="101"/>
      <c r="AL199" s="95"/>
      <c r="AM199" s="95"/>
      <c r="AN199" s="95"/>
      <c r="AO199" s="95"/>
      <c r="AP199" s="95"/>
      <c r="AQ199" s="96"/>
    </row>
    <row r="200" spans="1:43">
      <c r="A200" s="91">
        <v>0</v>
      </c>
      <c r="B200" s="104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84">
        <f>IFERROR(ROUND(((VLOOKUP(VLOOKUP(A200,PartRaw[#All],14,FALSE),'Coat Raw'!$C$2:$W$167,10,FALSE) + VLOOKUP(VLOOKUP(A200,PartRaw[#All],14,FALSE),'Coat Raw'!$C$2:$W$167,11,FALSE))/0.85/60),4),0)</f>
        <v>0</v>
      </c>
      <c r="S200" s="101"/>
      <c r="T200" s="184">
        <f>IFERROR(ROUND(((VLOOKUP(VLOOKUP(A200,PartRaw[#All],14,FALSE),'Coat Raw'!$C$2:$W$167,10,FALSE) + VLOOKUP(VLOOKUP(A200,PartRaw[#All],14,FALSE),'Coat Raw'!$C$2:$W$167,11,FALSE))/0.85/60),4),0)</f>
        <v>0</v>
      </c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  <c r="AF200" s="101"/>
      <c r="AG200" s="101"/>
      <c r="AH200" s="101"/>
      <c r="AI200" s="101"/>
      <c r="AJ200" s="101"/>
      <c r="AK200" s="101"/>
      <c r="AL200" s="95"/>
      <c r="AM200" s="95"/>
      <c r="AN200" s="95"/>
      <c r="AO200" s="95"/>
      <c r="AP200" s="95"/>
      <c r="AQ200" s="96"/>
    </row>
    <row r="201" spans="1:43">
      <c r="A201" s="91">
        <v>0</v>
      </c>
      <c r="B201" s="104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84">
        <f>IFERROR(ROUND(((VLOOKUP(VLOOKUP(A201,PartRaw[#All],14,FALSE),'Coat Raw'!$C$2:$W$167,10,FALSE) + VLOOKUP(VLOOKUP(A201,PartRaw[#All],14,FALSE),'Coat Raw'!$C$2:$W$167,11,FALSE))/0.85/60),4),0)</f>
        <v>0</v>
      </c>
      <c r="S201" s="101"/>
      <c r="T201" s="184">
        <f>IFERROR(ROUND(((VLOOKUP(VLOOKUP(A201,PartRaw[#All],14,FALSE),'Coat Raw'!$C$2:$W$167,10,FALSE) + VLOOKUP(VLOOKUP(A201,PartRaw[#All],14,FALSE),'Coat Raw'!$C$2:$W$167,11,FALSE))/0.85/60),4),0)</f>
        <v>0</v>
      </c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  <c r="AF201" s="101"/>
      <c r="AG201" s="101"/>
      <c r="AH201" s="101"/>
      <c r="AI201" s="101"/>
      <c r="AJ201" s="101"/>
      <c r="AK201" s="101"/>
      <c r="AL201" s="95"/>
      <c r="AM201" s="95"/>
      <c r="AN201" s="95"/>
      <c r="AO201" s="95"/>
      <c r="AP201" s="95"/>
      <c r="AQ201" s="96"/>
    </row>
    <row r="202" spans="1:43" ht="15.75" thickBot="1">
      <c r="A202" s="91">
        <v>0</v>
      </c>
      <c r="B202" s="105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85">
        <f>IFERROR(ROUND(((VLOOKUP(VLOOKUP(A202,PartRaw[#All],14,FALSE),'Coat Raw'!$C$2:$W$167,10,FALSE) + VLOOKUP(VLOOKUP(A202,PartRaw[#All],14,FALSE),'Coat Raw'!$C$2:$W$167,11,FALSE))/0.85/60),4),0)</f>
        <v>0</v>
      </c>
      <c r="S202" s="106"/>
      <c r="T202" s="185">
        <f>IFERROR(ROUND(((VLOOKUP(VLOOKUP(A202,PartRaw[#All],14,FALSE),'Coat Raw'!$C$2:$W$167,10,FALSE) + VLOOKUP(VLOOKUP(A202,PartRaw[#All],14,FALSE),'Coat Raw'!$C$2:$W$167,11,FALSE))/0.85/60),4),0)</f>
        <v>0</v>
      </c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  <c r="AK202" s="106"/>
      <c r="AL202" s="98"/>
      <c r="AM202" s="98"/>
      <c r="AN202" s="98"/>
      <c r="AO202" s="98"/>
      <c r="AP202" s="98"/>
      <c r="AQ202" s="8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AQ202"/>
  <sheetViews>
    <sheetView zoomScale="70" zoomScaleNormal="70" workbookViewId="0">
      <selection activeCell="H4" sqref="H4"/>
    </sheetView>
  </sheetViews>
  <sheetFormatPr defaultRowHeight="15"/>
  <cols>
    <col min="1" max="1" width="10.625" customWidth="1"/>
    <col min="2" max="2" width="9.875" customWidth="1"/>
    <col min="3" max="4" width="10.125" customWidth="1"/>
    <col min="5" max="5" width="12.25" customWidth="1"/>
    <col min="6" max="6" width="10.125" bestFit="1" customWidth="1"/>
    <col min="7" max="7" width="10.625" bestFit="1" customWidth="1"/>
    <col min="8" max="8" width="10.125" customWidth="1"/>
    <col min="9" max="9" width="12.125" bestFit="1" customWidth="1"/>
    <col min="10" max="10" width="10.125" customWidth="1"/>
    <col min="11" max="11" width="10.875" customWidth="1"/>
    <col min="12" max="12" width="10.5" customWidth="1"/>
    <col min="13" max="13" width="10.875" customWidth="1"/>
    <col min="14" max="14" width="11" bestFit="1" customWidth="1"/>
    <col min="15" max="15" width="11.25" bestFit="1" customWidth="1"/>
    <col min="16" max="16" width="15" bestFit="1" customWidth="1"/>
    <col min="17" max="20" width="10.875" customWidth="1"/>
    <col min="21" max="21" width="13.125" bestFit="1" customWidth="1"/>
    <col min="22" max="22" width="13" bestFit="1" customWidth="1"/>
    <col min="23" max="31" width="11.25" customWidth="1"/>
    <col min="32" max="32" width="10.875" customWidth="1"/>
    <col min="33" max="41" width="11.25" customWidth="1"/>
    <col min="42" max="42" width="10.875" customWidth="1"/>
    <col min="43" max="43" width="11.25" customWidth="1"/>
  </cols>
  <sheetData>
    <row r="2" spans="1:43">
      <c r="A2" s="7" t="s">
        <v>59</v>
      </c>
    </row>
    <row r="3" spans="1:43">
      <c r="A3" s="8"/>
      <c r="B3" t="s">
        <v>257</v>
      </c>
      <c r="C3" t="s">
        <v>257</v>
      </c>
      <c r="E3" t="s">
        <v>257</v>
      </c>
      <c r="F3" t="s">
        <v>257</v>
      </c>
      <c r="N3" s="222"/>
      <c r="O3" s="222"/>
      <c r="P3" s="223"/>
      <c r="R3" t="s">
        <v>257</v>
      </c>
      <c r="T3" t="s">
        <v>257</v>
      </c>
      <c r="U3" s="223"/>
    </row>
    <row r="4" spans="1:43">
      <c r="A4" s="4" t="s">
        <v>0</v>
      </c>
      <c r="B4" s="4" t="str">
        <f t="array" ref="B4:AQ4">TRANSPOSE(general!G5:G50)</f>
        <v>01.GrS1</v>
      </c>
      <c r="C4" s="4" t="str">
        <v>02.POS1</v>
      </c>
      <c r="D4" s="4" t="str">
        <v>03.QC-S1</v>
      </c>
      <c r="E4" s="4" t="str">
        <v>04.QC-IRR</v>
      </c>
      <c r="F4" s="4" t="str">
        <v>05.QC-E</v>
      </c>
      <c r="G4" s="4" t="str">
        <v>06.MOS2</v>
      </c>
      <c r="H4" s="4" t="str">
        <v>07.GrS2-R</v>
      </c>
      <c r="I4" s="4" t="str">
        <v>08.GrS2-F</v>
      </c>
      <c r="J4" s="4" t="str">
        <v>09.POS2-R</v>
      </c>
      <c r="K4" s="4" t="str">
        <v>10.POS2-F</v>
      </c>
      <c r="L4" s="4" t="str">
        <v>11.DES2</v>
      </c>
      <c r="M4" s="4" t="str">
        <v>12.ClS2</v>
      </c>
      <c r="N4" s="4" t="str">
        <v>13.QC-Le</v>
      </c>
      <c r="O4" s="4" t="str">
        <v>14.QC-An</v>
      </c>
      <c r="P4" s="4" t="str">
        <v>15.QC-S1_S2</v>
      </c>
      <c r="Q4" s="4" t="str">
        <v>16.CLG1</v>
      </c>
      <c r="R4" s="4" t="str">
        <v>17.CTG1</v>
      </c>
      <c r="S4" s="4" t="str">
        <v>18.CLG2</v>
      </c>
      <c r="T4" s="4" t="str">
        <v>19.CTG2</v>
      </c>
      <c r="U4" s="4" t="str">
        <v>20.QC-FQA</v>
      </c>
      <c r="V4" s="4" t="str">
        <v>21.QC-PKG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3">
        <f t="array" ref="A5:A202">general!E5:E206</f>
        <v>30103753</v>
      </c>
      <c r="B5" s="50">
        <v>0.1</v>
      </c>
      <c r="C5" s="3">
        <v>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43">
      <c r="A6" s="3">
        <v>30103786</v>
      </c>
      <c r="B6" s="50">
        <v>0.1</v>
      </c>
      <c r="C6" s="3">
        <v>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43">
      <c r="A7" s="3">
        <v>30103801</v>
      </c>
      <c r="B7" s="50">
        <v>0.1</v>
      </c>
      <c r="C7" s="3">
        <v>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43">
      <c r="A8" s="3">
        <v>30238079</v>
      </c>
      <c r="B8" s="50">
        <v>0.1</v>
      </c>
      <c r="C8" s="3">
        <v>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43">
      <c r="A9" s="3">
        <v>30248669</v>
      </c>
      <c r="B9" s="50">
        <v>0.1</v>
      </c>
      <c r="C9" s="3">
        <v>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43">
      <c r="A10" s="3">
        <v>30255599</v>
      </c>
      <c r="B10" s="50">
        <v>0.1</v>
      </c>
      <c r="C10" s="3">
        <v>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43">
      <c r="A11" s="3">
        <v>30255865</v>
      </c>
      <c r="B11" s="50">
        <v>0.1</v>
      </c>
      <c r="C11" s="3">
        <v>3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43">
      <c r="A12" s="3">
        <v>30256899</v>
      </c>
      <c r="B12" s="50">
        <v>0.1</v>
      </c>
      <c r="C12" s="3">
        <v>3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43">
      <c r="A13" s="3">
        <v>30256958</v>
      </c>
      <c r="B13" s="50">
        <v>0.1</v>
      </c>
      <c r="C13" s="3">
        <v>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43">
      <c r="A14" s="3">
        <v>30274734</v>
      </c>
      <c r="B14" s="50">
        <v>0.1</v>
      </c>
      <c r="C14" s="3">
        <v>3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43">
      <c r="A15" s="3">
        <v>30293647</v>
      </c>
      <c r="B15" s="50">
        <v>0.1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43">
      <c r="A16" s="3">
        <v>30297135</v>
      </c>
      <c r="B16" s="50">
        <v>0.1</v>
      </c>
      <c r="C16" s="3">
        <v>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>
      <c r="A17" s="3">
        <v>30297881</v>
      </c>
      <c r="B17" s="50">
        <v>0.1</v>
      </c>
      <c r="C17" s="3">
        <v>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>
      <c r="A18" s="3">
        <v>30313264</v>
      </c>
      <c r="B18" s="50">
        <v>0.1</v>
      </c>
      <c r="C18" s="3">
        <v>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>
      <c r="A19" s="3">
        <v>30313345</v>
      </c>
      <c r="B19" s="50">
        <v>0.1</v>
      </c>
      <c r="C19" s="3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>
      <c r="A20" s="3">
        <v>30321494</v>
      </c>
      <c r="B20" s="50">
        <v>0.1</v>
      </c>
      <c r="C20" s="3">
        <v>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>
      <c r="A21" s="3">
        <v>30331073</v>
      </c>
      <c r="B21" s="50">
        <v>0.1</v>
      </c>
      <c r="C21" s="3">
        <v>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>
      <c r="A22" s="3">
        <v>30339200</v>
      </c>
      <c r="B22" s="50">
        <v>0.1</v>
      </c>
      <c r="C22" s="3">
        <v>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>
      <c r="A23" s="3">
        <v>30342952</v>
      </c>
      <c r="B23" s="50">
        <v>0.1</v>
      </c>
      <c r="C23" s="3">
        <v>3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>
      <c r="A24" s="3">
        <v>30390173</v>
      </c>
      <c r="B24" s="50">
        <v>0.1</v>
      </c>
      <c r="C24" s="3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>
      <c r="A25" s="3">
        <v>0</v>
      </c>
      <c r="B25" s="5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>
      <c r="A26" s="3">
        <v>0</v>
      </c>
      <c r="B26" s="5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>
      <c r="A27" s="3">
        <v>0</v>
      </c>
      <c r="B27" s="5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>
      <c r="A28" s="3">
        <v>0</v>
      </c>
      <c r="B28" s="50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>
      <c r="A29" s="3">
        <v>0</v>
      </c>
      <c r="B29" s="50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>
      <c r="A30" s="3">
        <v>0</v>
      </c>
      <c r="B30" s="5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>
      <c r="A31" s="3">
        <v>0</v>
      </c>
      <c r="B31" s="50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>
      <c r="A32" s="3">
        <v>0</v>
      </c>
      <c r="B32" s="5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>
      <c r="A33" s="3">
        <v>0</v>
      </c>
      <c r="B33" s="50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>
      <c r="A34" s="3">
        <v>0</v>
      </c>
      <c r="B34" s="50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>
      <c r="A35" s="3">
        <v>0</v>
      </c>
      <c r="B35" s="50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>
      <c r="A36" s="3">
        <v>0</v>
      </c>
      <c r="B36" s="5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>
      <c r="A37" s="3">
        <v>0</v>
      </c>
      <c r="B37" s="5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>
      <c r="A38" s="3">
        <v>0</v>
      </c>
      <c r="B38" s="50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>
      <c r="A39" s="3">
        <v>0</v>
      </c>
      <c r="B39" s="50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>
      <c r="A40" s="3">
        <v>0</v>
      </c>
      <c r="B40" s="50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>
      <c r="A41" s="3">
        <v>0</v>
      </c>
      <c r="B41" s="50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>
      <c r="A42" s="3">
        <v>0</v>
      </c>
      <c r="B42" s="50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>
      <c r="A43" s="3">
        <v>0</v>
      </c>
      <c r="B43" s="50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>
      <c r="A44" s="3">
        <v>0</v>
      </c>
      <c r="B44" s="5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>
      <c r="A45" s="3">
        <v>0</v>
      </c>
      <c r="B45" s="5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>
      <c r="A46" s="3">
        <v>0</v>
      </c>
      <c r="B46" s="5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>
      <c r="A47" s="3">
        <v>0</v>
      </c>
      <c r="B47" s="5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>
      <c r="A48" s="3">
        <v>0</v>
      </c>
      <c r="B48" s="5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>
      <c r="A49" s="3">
        <v>0</v>
      </c>
      <c r="B49" s="5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>
      <c r="A50" s="3">
        <v>0</v>
      </c>
      <c r="B50" s="5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>
      <c r="A51" s="3">
        <v>0</v>
      </c>
      <c r="B51" s="5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>
      <c r="A52" s="3">
        <v>0</v>
      </c>
      <c r="B52" s="50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>
      <c r="A53" s="3">
        <v>0</v>
      </c>
      <c r="B53" s="50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>
      <c r="A54" s="3">
        <v>0</v>
      </c>
      <c r="B54" s="5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>
      <c r="A55" s="3">
        <v>0</v>
      </c>
      <c r="B55" s="50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>
      <c r="A56" s="3">
        <v>0</v>
      </c>
      <c r="B56" s="5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>
      <c r="A57" s="3">
        <v>0</v>
      </c>
      <c r="B57" s="5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>
      <c r="A58" s="3">
        <v>0</v>
      </c>
      <c r="B58" s="5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>
      <c r="A59" s="3">
        <v>0</v>
      </c>
      <c r="B59" s="5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>
      <c r="A60" s="3">
        <v>0</v>
      </c>
      <c r="B60" s="5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>
      <c r="A61" s="3">
        <v>0</v>
      </c>
      <c r="B61" s="5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>
      <c r="A62" s="3">
        <v>0</v>
      </c>
      <c r="B62" s="5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>
      <c r="A63" s="3">
        <v>0</v>
      </c>
      <c r="B63" s="5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>
      <c r="A64" s="3">
        <v>0</v>
      </c>
      <c r="B64" s="5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>
      <c r="A65" s="3">
        <v>0</v>
      </c>
      <c r="B65" s="5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>
      <c r="A66" s="3">
        <v>0</v>
      </c>
      <c r="B66" s="5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>
      <c r="A67" s="3">
        <v>0</v>
      </c>
      <c r="B67" s="5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>
      <c r="A68" s="3">
        <v>0</v>
      </c>
      <c r="B68" s="5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>
      <c r="A69" s="3">
        <v>0</v>
      </c>
      <c r="B69" s="5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>
      <c r="A70" s="3">
        <v>0</v>
      </c>
      <c r="B70" s="5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>
      <c r="A71" s="3">
        <v>0</v>
      </c>
      <c r="B71" s="5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>
      <c r="A72" s="3">
        <v>0</v>
      </c>
      <c r="B72" s="5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>
      <c r="A73" s="3">
        <v>0</v>
      </c>
      <c r="B73" s="5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>
      <c r="A74" s="3">
        <v>0</v>
      </c>
      <c r="B74" s="5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>
      <c r="A75" s="3">
        <v>0</v>
      </c>
      <c r="B75" s="5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>
      <c r="A76" s="3">
        <v>0</v>
      </c>
      <c r="B76" s="5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>
      <c r="A77" s="3">
        <v>0</v>
      </c>
      <c r="B77" s="5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>
      <c r="A78" s="3">
        <v>0</v>
      </c>
      <c r="B78" s="5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>
      <c r="A79" s="3">
        <v>0</v>
      </c>
      <c r="B79" s="5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>
      <c r="A80" s="3">
        <v>0</v>
      </c>
      <c r="B80" s="5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>
      <c r="A81" s="3">
        <v>0</v>
      </c>
      <c r="B81" s="5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>
      <c r="A82" s="3">
        <v>0</v>
      </c>
      <c r="B82" s="5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>
      <c r="A83" s="3">
        <v>0</v>
      </c>
      <c r="B83" s="5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>
      <c r="A84" s="3">
        <v>0</v>
      </c>
      <c r="B84" s="5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>
      <c r="A85" s="3">
        <v>0</v>
      </c>
      <c r="B85" s="5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>
      <c r="A86" s="3">
        <v>0</v>
      </c>
      <c r="B86" s="5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>
      <c r="A87" s="3">
        <v>0</v>
      </c>
      <c r="B87" s="5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>
      <c r="A88" s="3">
        <v>0</v>
      </c>
      <c r="B88" s="5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>
      <c r="A89" s="3">
        <v>0</v>
      </c>
      <c r="B89" s="5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>
      <c r="A90" s="3">
        <v>0</v>
      </c>
      <c r="B90" s="5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>
      <c r="A91" s="3">
        <v>0</v>
      </c>
      <c r="B91" s="5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>
      <c r="A92" s="3">
        <v>0</v>
      </c>
      <c r="B92" s="5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>
      <c r="A93" s="3">
        <v>0</v>
      </c>
      <c r="B93" s="5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>
      <c r="A94" s="3">
        <v>0</v>
      </c>
      <c r="B94" s="5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>
      <c r="A95" s="3">
        <v>0</v>
      </c>
      <c r="B95" s="5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>
      <c r="A96" s="3">
        <v>0</v>
      </c>
      <c r="B96" s="5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>
      <c r="A97" s="3">
        <v>0</v>
      </c>
      <c r="B97" s="5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>
      <c r="A98" s="3">
        <v>0</v>
      </c>
      <c r="B98" s="5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>
      <c r="A99" s="3">
        <v>0</v>
      </c>
      <c r="B99" s="5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>
      <c r="A100" s="3">
        <v>0</v>
      </c>
      <c r="B100" s="5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>
      <c r="A101" s="3">
        <v>0</v>
      </c>
      <c r="B101" s="5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>
      <c r="A102" s="3">
        <v>0</v>
      </c>
      <c r="B102" s="5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>
      <c r="A103" s="3">
        <v>0</v>
      </c>
      <c r="B103" s="5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>
      <c r="A104" s="3">
        <v>0</v>
      </c>
      <c r="B104" s="5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>
      <c r="A105" s="3">
        <v>0</v>
      </c>
      <c r="B105" s="5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>
      <c r="A106" s="3">
        <v>0</v>
      </c>
      <c r="B106" s="5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>
      <c r="A107" s="3">
        <v>0</v>
      </c>
      <c r="B107" s="5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>
      <c r="A108" s="3">
        <v>0</v>
      </c>
      <c r="B108" s="5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>
      <c r="A109" s="3">
        <v>0</v>
      </c>
      <c r="B109" s="5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>
      <c r="A110" s="3">
        <v>0</v>
      </c>
      <c r="B110" s="5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>
      <c r="A111" s="3">
        <v>0</v>
      </c>
      <c r="B111" s="5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>
      <c r="A112" s="3">
        <v>0</v>
      </c>
      <c r="B112" s="5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>
      <c r="A113" s="3">
        <v>0</v>
      </c>
      <c r="B113" s="5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>
      <c r="A114" s="3">
        <v>0</v>
      </c>
      <c r="B114" s="5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>
      <c r="A115" s="3">
        <v>0</v>
      </c>
      <c r="B115" s="5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>
      <c r="A116" s="3">
        <v>0</v>
      </c>
      <c r="B116" s="5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>
      <c r="A117" s="3">
        <v>0</v>
      </c>
      <c r="B117" s="5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>
      <c r="A118" s="3">
        <v>0</v>
      </c>
      <c r="B118" s="5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>
      <c r="A119" s="3">
        <v>0</v>
      </c>
      <c r="B119" s="5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>
      <c r="A120" s="3">
        <v>0</v>
      </c>
      <c r="B120" s="5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>
      <c r="A121" s="3">
        <v>0</v>
      </c>
      <c r="B121" s="5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>
      <c r="A122" s="3">
        <v>0</v>
      </c>
      <c r="B122" s="5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>
      <c r="A123" s="3">
        <v>0</v>
      </c>
      <c r="B123" s="5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>
      <c r="A124" s="3">
        <v>0</v>
      </c>
      <c r="B124" s="5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>
      <c r="A125" s="3">
        <v>0</v>
      </c>
      <c r="B125" s="5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>
      <c r="A126" s="3">
        <v>0</v>
      </c>
      <c r="B126" s="5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>
      <c r="A127" s="3">
        <v>0</v>
      </c>
      <c r="B127" s="5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>
      <c r="A128" s="3">
        <v>0</v>
      </c>
      <c r="B128" s="5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>
      <c r="A129" s="3">
        <v>0</v>
      </c>
      <c r="B129" s="5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>
      <c r="A130" s="3">
        <v>0</v>
      </c>
      <c r="B130" s="5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>
      <c r="A131" s="3">
        <v>0</v>
      </c>
      <c r="B131" s="5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>
      <c r="A132" s="3">
        <v>0</v>
      </c>
      <c r="B132" s="5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>
      <c r="A133" s="3">
        <v>0</v>
      </c>
      <c r="B133" s="5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>
      <c r="A134" s="3">
        <v>0</v>
      </c>
      <c r="B134" s="5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>
      <c r="A135" s="3">
        <v>0</v>
      </c>
      <c r="B135" s="5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>
      <c r="A136" s="3">
        <v>0</v>
      </c>
      <c r="B136" s="5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>
      <c r="A137" s="3">
        <v>0</v>
      </c>
      <c r="B137" s="5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>
      <c r="A138" s="3">
        <v>0</v>
      </c>
      <c r="B138" s="5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>
      <c r="A139" s="3">
        <v>0</v>
      </c>
      <c r="B139" s="5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>
      <c r="A140" s="3">
        <v>0</v>
      </c>
      <c r="B140" s="5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>
      <c r="A141" s="3">
        <v>0</v>
      </c>
      <c r="B141" s="5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>
      <c r="A142" s="3">
        <v>0</v>
      </c>
      <c r="B142" s="5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>
      <c r="A143" s="3">
        <v>0</v>
      </c>
      <c r="B143" s="5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>
      <c r="A144" s="3">
        <v>0</v>
      </c>
      <c r="B144" s="5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>
      <c r="A145" s="3">
        <v>0</v>
      </c>
      <c r="B145" s="5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>
      <c r="A146" s="3">
        <v>0</v>
      </c>
      <c r="B146" s="5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>
      <c r="A147" s="3">
        <v>0</v>
      </c>
      <c r="B147" s="5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>
      <c r="A148" s="3">
        <v>0</v>
      </c>
      <c r="B148" s="5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>
      <c r="A149" s="3">
        <v>0</v>
      </c>
      <c r="B149" s="5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>
      <c r="A150" s="3">
        <v>0</v>
      </c>
      <c r="B150" s="5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>
      <c r="A151" s="3">
        <v>0</v>
      </c>
      <c r="B151" s="5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>
      <c r="A152" s="3">
        <v>0</v>
      </c>
      <c r="B152" s="5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>
      <c r="A153" s="3">
        <v>0</v>
      </c>
      <c r="B153" s="5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>
      <c r="A154" s="3">
        <v>0</v>
      </c>
      <c r="B154" s="5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>
      <c r="A155" s="3">
        <v>0</v>
      </c>
      <c r="B155" s="5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>
      <c r="A156" s="3">
        <v>0</v>
      </c>
      <c r="B156" s="5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>
      <c r="A157" s="3">
        <v>0</v>
      </c>
      <c r="B157" s="5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>
      <c r="A158" s="3">
        <v>0</v>
      </c>
      <c r="B158" s="5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>
      <c r="A159" s="3">
        <v>0</v>
      </c>
      <c r="B159" s="5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>
      <c r="A160" s="3">
        <v>0</v>
      </c>
      <c r="B160" s="5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>
      <c r="A161" s="3">
        <v>0</v>
      </c>
      <c r="B161" s="5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>
      <c r="A162" s="3">
        <v>0</v>
      </c>
      <c r="B162" s="5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>
      <c r="A163" s="3">
        <v>0</v>
      </c>
      <c r="B163" s="5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>
      <c r="A164" s="3">
        <v>0</v>
      </c>
      <c r="B164" s="5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>
      <c r="A165" s="3">
        <v>0</v>
      </c>
      <c r="B165" s="5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>
      <c r="A166" s="3">
        <v>0</v>
      </c>
      <c r="B166" s="5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>
      <c r="A167" s="3">
        <v>0</v>
      </c>
      <c r="B167" s="5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>
      <c r="A168" s="3">
        <v>0</v>
      </c>
      <c r="B168" s="5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>
      <c r="A169" s="3">
        <v>0</v>
      </c>
      <c r="B169" s="5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>
      <c r="A170" s="3">
        <v>0</v>
      </c>
      <c r="B170" s="5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>
      <c r="A171" s="3">
        <v>0</v>
      </c>
      <c r="B171" s="5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>
      <c r="A172" s="3">
        <v>0</v>
      </c>
      <c r="B172" s="5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>
      <c r="A173" s="3">
        <v>0</v>
      </c>
      <c r="B173" s="5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>
      <c r="A174" s="3">
        <v>0</v>
      </c>
      <c r="B174" s="5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>
      <c r="A175" s="3">
        <v>0</v>
      </c>
      <c r="B175" s="5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>
      <c r="A176" s="3">
        <v>0</v>
      </c>
      <c r="B176" s="5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>
      <c r="A177" s="3">
        <v>0</v>
      </c>
      <c r="B177" s="5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>
      <c r="A178" s="3">
        <v>0</v>
      </c>
      <c r="B178" s="5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>
      <c r="A179" s="3">
        <v>0</v>
      </c>
      <c r="B179" s="5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>
      <c r="A180" s="3">
        <v>0</v>
      </c>
      <c r="B180" s="5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>
      <c r="A181" s="3">
        <v>0</v>
      </c>
      <c r="B181" s="5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>
      <c r="A182" s="3">
        <v>0</v>
      </c>
      <c r="B182" s="5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>
      <c r="A183" s="3">
        <v>0</v>
      </c>
      <c r="B183" s="5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>
      <c r="A184" s="3">
        <v>0</v>
      </c>
      <c r="B184" s="5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>
      <c r="A185" s="3">
        <v>0</v>
      </c>
      <c r="B185" s="5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>
      <c r="A186" s="3">
        <v>0</v>
      </c>
      <c r="B186" s="5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>
      <c r="A187" s="3">
        <v>0</v>
      </c>
      <c r="B187" s="5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>
      <c r="A188" s="3">
        <v>0</v>
      </c>
      <c r="B188" s="5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>
      <c r="A189" s="3">
        <v>0</v>
      </c>
      <c r="B189" s="5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>
      <c r="A190" s="3">
        <v>0</v>
      </c>
      <c r="B190" s="5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>
      <c r="A191" s="3">
        <v>0</v>
      </c>
      <c r="B191" s="5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>
      <c r="A192" s="3">
        <v>0</v>
      </c>
      <c r="B192" s="5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>
      <c r="A193" s="3">
        <v>0</v>
      </c>
      <c r="B193" s="5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>
      <c r="A194" s="3">
        <v>0</v>
      </c>
      <c r="B194" s="5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>
      <c r="A195" s="3">
        <v>0</v>
      </c>
      <c r="B195" s="5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>
      <c r="A196" s="3">
        <v>0</v>
      </c>
      <c r="B196" s="5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>
      <c r="A197" s="3">
        <v>0</v>
      </c>
      <c r="B197" s="5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>
      <c r="A198" s="3">
        <v>0</v>
      </c>
      <c r="B198" s="5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>
      <c r="A199" s="3">
        <v>0</v>
      </c>
      <c r="B199" s="5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>
      <c r="A200" s="3">
        <v>0</v>
      </c>
      <c r="B200" s="5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>
      <c r="A201" s="3">
        <v>0</v>
      </c>
      <c r="B201" s="5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>
      <c r="A202" s="3">
        <v>0</v>
      </c>
      <c r="B202" s="5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</sheetData>
  <conditionalFormatting sqref="A1:A1048576">
    <cfRule type="duplicateValues" dxfId="989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AS196"/>
  <sheetViews>
    <sheetView topLeftCell="P1" zoomScale="85" zoomScaleNormal="85" workbookViewId="0">
      <pane ySplit="4" topLeftCell="A5" activePane="bottomLeft" state="frozen"/>
      <selection pane="bottomLeft" activeCell="T36" sqref="T36"/>
    </sheetView>
  </sheetViews>
  <sheetFormatPr defaultRowHeight="15"/>
  <cols>
    <col min="1" max="1" width="11.75" bestFit="1" customWidth="1"/>
    <col min="2" max="3" width="10.125" customWidth="1"/>
    <col min="4" max="4" width="10.875" bestFit="1" customWidth="1"/>
    <col min="5" max="7" width="11.875" bestFit="1" customWidth="1"/>
    <col min="8" max="8" width="12.25" bestFit="1" customWidth="1"/>
    <col min="9" max="9" width="12.125" bestFit="1" customWidth="1"/>
    <col min="10" max="10" width="13" bestFit="1" customWidth="1"/>
    <col min="11" max="11" width="11.875" bestFit="1" customWidth="1"/>
    <col min="12" max="12" width="13.75" bestFit="1" customWidth="1"/>
    <col min="13" max="13" width="11" bestFit="1" customWidth="1"/>
    <col min="14" max="16" width="11.875" bestFit="1" customWidth="1"/>
    <col min="17" max="21" width="11.875" customWidth="1"/>
    <col min="22" max="22" width="13" bestFit="1" customWidth="1"/>
    <col min="23" max="32" width="11.875" customWidth="1"/>
    <col min="33" max="43" width="11.875" bestFit="1" customWidth="1"/>
  </cols>
  <sheetData>
    <row r="2" spans="1:45">
      <c r="A2" s="7" t="s">
        <v>44</v>
      </c>
    </row>
    <row r="3" spans="1:45" ht="15.75" thickBot="1"/>
    <row r="4" spans="1:45">
      <c r="A4" s="86" t="s">
        <v>0</v>
      </c>
      <c r="B4" s="87" t="str">
        <f t="array" ref="B4:AQ4">TRANSPOSE(general!G5:G50)</f>
        <v>01.GrS1</v>
      </c>
      <c r="C4" s="87" t="str">
        <v>02.POS1</v>
      </c>
      <c r="D4" s="87" t="str">
        <v>03.QC-S1</v>
      </c>
      <c r="E4" s="87" t="str">
        <v>04.QC-IRR</v>
      </c>
      <c r="F4" s="87" t="str">
        <v>05.QC-E</v>
      </c>
      <c r="G4" s="87" t="str">
        <v>06.MOS2</v>
      </c>
      <c r="H4" s="87" t="str">
        <v>07.GrS2-R</v>
      </c>
      <c r="I4" s="87" t="str">
        <v>08.GrS2-F</v>
      </c>
      <c r="J4" s="87" t="str">
        <v>09.POS2-R</v>
      </c>
      <c r="K4" s="87" t="str">
        <v>10.POS2-F</v>
      </c>
      <c r="L4" s="87" t="str">
        <v>11.DES2</v>
      </c>
      <c r="M4" s="87" t="str">
        <v>12.ClS2</v>
      </c>
      <c r="N4" s="87" t="str">
        <v>13.QC-Le</v>
      </c>
      <c r="O4" s="87" t="str">
        <v>14.QC-An</v>
      </c>
      <c r="P4" s="87" t="str">
        <v>15.QC-S1_S2</v>
      </c>
      <c r="Q4" s="87" t="str">
        <v>16.CLG1</v>
      </c>
      <c r="R4" s="87" t="str">
        <v>17.CTG1</v>
      </c>
      <c r="S4" s="87" t="str">
        <v>18.CLG2</v>
      </c>
      <c r="T4" s="87" t="str">
        <v>19.CTG2</v>
      </c>
      <c r="U4" s="87" t="str">
        <v>20.QC-FQA</v>
      </c>
      <c r="V4" s="87" t="str">
        <v>21.QC-PKG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87">
        <v>0</v>
      </c>
      <c r="AH4" s="87">
        <v>0</v>
      </c>
      <c r="AI4" s="87">
        <v>0</v>
      </c>
      <c r="AJ4" s="87">
        <v>0</v>
      </c>
      <c r="AK4" s="87">
        <v>0</v>
      </c>
      <c r="AL4" s="87">
        <v>0</v>
      </c>
      <c r="AM4" s="87">
        <v>0</v>
      </c>
      <c r="AN4" s="87">
        <v>0</v>
      </c>
      <c r="AO4" s="87">
        <v>0</v>
      </c>
      <c r="AP4" s="87">
        <v>0</v>
      </c>
      <c r="AQ4" s="88">
        <v>0</v>
      </c>
    </row>
    <row r="5" spans="1:45">
      <c r="A5" s="91">
        <v>30103753</v>
      </c>
      <c r="B5" s="99">
        <v>3.5850000000000001E-3</v>
      </c>
      <c r="C5" s="92">
        <v>1.434E-2</v>
      </c>
      <c r="D5" s="92">
        <v>2.9875000000000001E-3</v>
      </c>
      <c r="E5" s="92">
        <v>1.8184099999999999E-3</v>
      </c>
      <c r="F5" s="92">
        <v>1.7243899999999999E-3</v>
      </c>
      <c r="G5" s="92">
        <v>0</v>
      </c>
      <c r="H5" s="189">
        <v>5.7452000000000002E-4</v>
      </c>
      <c r="I5" s="189">
        <v>5.7452000000000002E-4</v>
      </c>
      <c r="J5" s="189">
        <v>5.5323999999999998E-4</v>
      </c>
      <c r="K5" s="189">
        <v>5.5323999999999998E-4</v>
      </c>
      <c r="L5" s="189">
        <v>4.6680000000000002E-4</v>
      </c>
      <c r="M5" s="187">
        <f t="shared" ref="M5:M24" si="0">7*5/60+0.1</f>
        <v>0.68333333333333335</v>
      </c>
      <c r="N5" s="92">
        <v>1.3333E-4</v>
      </c>
      <c r="O5" s="92">
        <v>1.25E-3</v>
      </c>
      <c r="P5" s="92">
        <v>1.31584E-3</v>
      </c>
      <c r="Q5" s="191">
        <v>3.2240200000000002E-3</v>
      </c>
      <c r="R5" s="191">
        <f>IFERROR(ROUND(((VLOOKUP(VLOOKUP(A5,PartRaw[#All],14,FALSE),'Coat Raw'!$C$2:$W$167,12,FALSE) + VLOOKUP(VLOOKUP(A5,PartRaw[#All],14,FALSE),'Coat Raw'!$C$2:$W$167,13,FALSE)+ VLOOKUP(VLOOKUP(A5,PartRaw[#All],14,FALSE),'Coat Raw'!$C$2:$W$167,14,FALSE))/0.85/60),4),0)</f>
        <v>2.7488999999999999</v>
      </c>
      <c r="S5" s="191">
        <v>2.1851499999999999E-3</v>
      </c>
      <c r="T5" s="191">
        <f>IF(VLOOKUP(A5,PartRaw[#All],4,FALSE)="1C",0,Table16[[#This Row],[Column17]])</f>
        <v>2.7488999999999999</v>
      </c>
      <c r="U5" s="92">
        <v>3.33359E-3</v>
      </c>
      <c r="V5" s="92">
        <v>3.0674000000000001E-4</v>
      </c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5"/>
      <c r="AS5" s="5"/>
    </row>
    <row r="6" spans="1:45">
      <c r="A6" s="93">
        <v>30103786</v>
      </c>
      <c r="B6" s="99">
        <v>3.5850000000000001E-3</v>
      </c>
      <c r="C6" s="92">
        <v>1.7925E-2</v>
      </c>
      <c r="D6" s="92">
        <v>2.9875000000000001E-3</v>
      </c>
      <c r="E6" s="92">
        <v>1.8184099999999999E-3</v>
      </c>
      <c r="F6" s="92">
        <v>1.7243899999999999E-3</v>
      </c>
      <c r="G6" s="92">
        <v>0</v>
      </c>
      <c r="H6" s="189">
        <v>3.2591E-4</v>
      </c>
      <c r="I6" s="189">
        <v>3.2591E-4</v>
      </c>
      <c r="J6" s="189">
        <v>2.7158999999999999E-4</v>
      </c>
      <c r="K6" s="189">
        <v>2.7158999999999999E-4</v>
      </c>
      <c r="L6" s="189">
        <v>2.3279E-4</v>
      </c>
      <c r="M6" s="187">
        <f t="shared" si="0"/>
        <v>0.68333333333333335</v>
      </c>
      <c r="N6" s="92">
        <v>1.6667E-4</v>
      </c>
      <c r="O6" s="92">
        <v>1.25E-3</v>
      </c>
      <c r="P6" s="92">
        <v>1.31584E-3</v>
      </c>
      <c r="Q6" s="191">
        <v>3.2240200000000002E-3</v>
      </c>
      <c r="R6" s="191">
        <f>IFERROR(ROUND(((VLOOKUP(VLOOKUP(A6,PartRaw[#All],14,FALSE),'Coat Raw'!$C$2:$W$167,12,FALSE) + VLOOKUP(VLOOKUP(A6,PartRaw[#All],14,FALSE),'Coat Raw'!$C$2:$W$167,13,FALSE)+ VLOOKUP(VLOOKUP(A6,PartRaw[#All],14,FALSE),'Coat Raw'!$C$2:$W$167,14,FALSE))/0.85/60),4),0)</f>
        <v>2.7488999999999999</v>
      </c>
      <c r="S6" s="191">
        <v>2.1851499999999999E-3</v>
      </c>
      <c r="T6" s="191">
        <f>IF(VLOOKUP(A6,PartRaw[#All],4,FALSE)="1C",0,Table16[[#This Row],[Column17]])</f>
        <v>2.7488999999999999</v>
      </c>
      <c r="U6" s="92">
        <v>3.33359E-3</v>
      </c>
      <c r="V6" s="92">
        <v>3.0674000000000001E-4</v>
      </c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5"/>
      <c r="AS6" s="5"/>
    </row>
    <row r="7" spans="1:45">
      <c r="A7" s="93">
        <v>30103801</v>
      </c>
      <c r="B7" s="99">
        <v>3.5850000000000001E-3</v>
      </c>
      <c r="C7" s="92">
        <v>1.434E-2</v>
      </c>
      <c r="D7" s="92">
        <v>2.9875000000000001E-3</v>
      </c>
      <c r="E7" s="92">
        <v>1.8184099999999999E-3</v>
      </c>
      <c r="F7" s="92">
        <v>1.7243899999999999E-3</v>
      </c>
      <c r="G7" s="92">
        <v>0</v>
      </c>
      <c r="H7" s="189">
        <v>5.7452000000000002E-4</v>
      </c>
      <c r="I7" s="189">
        <v>5.7452000000000002E-4</v>
      </c>
      <c r="J7" s="189">
        <v>5.5323999999999998E-4</v>
      </c>
      <c r="K7" s="189">
        <v>5.5323999999999998E-4</v>
      </c>
      <c r="L7" s="189">
        <v>4.6680000000000002E-4</v>
      </c>
      <c r="M7" s="187">
        <f t="shared" si="0"/>
        <v>0.68333333333333335</v>
      </c>
      <c r="N7" s="92">
        <v>1.3333E-4</v>
      </c>
      <c r="O7" s="92">
        <v>1.25E-3</v>
      </c>
      <c r="P7" s="92">
        <v>1.31584E-3</v>
      </c>
      <c r="Q7" s="191">
        <v>3.2240200000000002E-3</v>
      </c>
      <c r="R7" s="191">
        <f>IFERROR(ROUND(((VLOOKUP(VLOOKUP(A7,PartRaw[#All],14,FALSE),'Coat Raw'!$C$2:$W$167,12,FALSE) + VLOOKUP(VLOOKUP(A7,PartRaw[#All],14,FALSE),'Coat Raw'!$C$2:$W$167,13,FALSE)+ VLOOKUP(VLOOKUP(A7,PartRaw[#All],14,FALSE),'Coat Raw'!$C$2:$W$167,14,FALSE))/0.85/60),4),0)</f>
        <v>2.7488999999999999</v>
      </c>
      <c r="S7" s="191">
        <v>2.1851499999999999E-3</v>
      </c>
      <c r="T7" s="191">
        <f>IF(VLOOKUP(A7,PartRaw[#All],4,FALSE)="1C",0,Table16[[#This Row],[Column17]])</f>
        <v>2.7488999999999999</v>
      </c>
      <c r="U7" s="92">
        <v>3.33359E-3</v>
      </c>
      <c r="V7" s="92">
        <v>3.0674000000000001E-4</v>
      </c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5"/>
      <c r="AS7" s="5"/>
    </row>
    <row r="8" spans="1:45">
      <c r="A8" s="93">
        <v>30238079</v>
      </c>
      <c r="B8" s="99">
        <v>3.5850000000000001E-3</v>
      </c>
      <c r="C8" s="92">
        <v>1.434E-2</v>
      </c>
      <c r="D8" s="92">
        <v>2.9875000000000001E-3</v>
      </c>
      <c r="E8" s="92">
        <v>1.8184099999999999E-3</v>
      </c>
      <c r="F8" s="92">
        <v>1.7243899999999999E-3</v>
      </c>
      <c r="G8" s="92">
        <v>0</v>
      </c>
      <c r="H8" s="189">
        <v>5.7452000000000002E-4</v>
      </c>
      <c r="I8" s="189">
        <v>5.7452000000000002E-4</v>
      </c>
      <c r="J8" s="189">
        <v>5.5323999999999998E-4</v>
      </c>
      <c r="K8" s="189">
        <v>5.5323999999999998E-4</v>
      </c>
      <c r="L8" s="189">
        <v>4.6680000000000002E-4</v>
      </c>
      <c r="M8" s="187">
        <f t="shared" si="0"/>
        <v>0.68333333333333335</v>
      </c>
      <c r="N8" s="92">
        <v>1.3333E-4</v>
      </c>
      <c r="O8" s="92">
        <v>1.25E-3</v>
      </c>
      <c r="P8" s="92">
        <v>1.31584E-3</v>
      </c>
      <c r="Q8" s="191">
        <v>3.2240200000000002E-3</v>
      </c>
      <c r="R8" s="191">
        <f>IFERROR(ROUND(((VLOOKUP(VLOOKUP(A8,PartRaw[#All],14,FALSE),'Coat Raw'!$C$2:$W$167,12,FALSE) + VLOOKUP(VLOOKUP(A8,PartRaw[#All],14,FALSE),'Coat Raw'!$C$2:$W$167,13,FALSE)+ VLOOKUP(VLOOKUP(A8,PartRaw[#All],14,FALSE),'Coat Raw'!$C$2:$W$167,14,FALSE))/0.85/60),4),0)</f>
        <v>2.7488999999999999</v>
      </c>
      <c r="S8" s="191">
        <v>2.1851499999999999E-3</v>
      </c>
      <c r="T8" s="191">
        <f>IF(VLOOKUP(A8,PartRaw[#All],4,FALSE)="1C",0,Table16[[#This Row],[Column17]])</f>
        <v>2.7488999999999999</v>
      </c>
      <c r="U8" s="92">
        <v>3.33359E-3</v>
      </c>
      <c r="V8" s="92">
        <v>3.0674000000000001E-4</v>
      </c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5"/>
      <c r="AS8" s="5"/>
    </row>
    <row r="9" spans="1:45">
      <c r="A9" s="93">
        <v>30248669</v>
      </c>
      <c r="B9" s="99">
        <v>3.5850000000000001E-3</v>
      </c>
      <c r="C9" s="92">
        <v>1.7925E-2</v>
      </c>
      <c r="D9" s="92">
        <v>2.9875000000000001E-3</v>
      </c>
      <c r="E9" s="92">
        <v>1.8184099999999999E-3</v>
      </c>
      <c r="F9" s="92">
        <v>1.7243899999999999E-3</v>
      </c>
      <c r="G9" s="92">
        <v>0</v>
      </c>
      <c r="H9" s="189">
        <v>3.2591E-4</v>
      </c>
      <c r="I9" s="189">
        <v>3.2591E-4</v>
      </c>
      <c r="J9" s="189">
        <v>2.7158999999999999E-4</v>
      </c>
      <c r="K9" s="189">
        <v>2.7158999999999999E-4</v>
      </c>
      <c r="L9" s="189">
        <v>2.3279E-4</v>
      </c>
      <c r="M9" s="187">
        <f t="shared" si="0"/>
        <v>0.68333333333333335</v>
      </c>
      <c r="N9" s="92">
        <v>1.6667E-4</v>
      </c>
      <c r="O9" s="92">
        <v>1.25E-3</v>
      </c>
      <c r="P9" s="92">
        <v>1.31584E-3</v>
      </c>
      <c r="Q9" s="191">
        <v>3.2240200000000002E-3</v>
      </c>
      <c r="R9" s="191">
        <f>IFERROR(ROUND(((VLOOKUP(VLOOKUP(A9,PartRaw[#All],14,FALSE),'Coat Raw'!$C$2:$W$167,12,FALSE) + VLOOKUP(VLOOKUP(A9,PartRaw[#All],14,FALSE),'Coat Raw'!$C$2:$W$167,13,FALSE)+ VLOOKUP(VLOOKUP(A9,PartRaw[#All],14,FALSE),'Coat Raw'!$C$2:$W$167,14,FALSE))/0.85/60),4),0)</f>
        <v>2.7488999999999999</v>
      </c>
      <c r="S9" s="191">
        <v>2.1851499999999999E-3</v>
      </c>
      <c r="T9" s="191">
        <f>IF(VLOOKUP(A9,PartRaw[#All],4,FALSE)="1C",0,Table16[[#This Row],[Column17]])</f>
        <v>2.7488999999999999</v>
      </c>
      <c r="U9" s="92">
        <v>3.33359E-3</v>
      </c>
      <c r="V9" s="92">
        <v>3.0674000000000001E-4</v>
      </c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5"/>
      <c r="AS9" s="5"/>
    </row>
    <row r="10" spans="1:45">
      <c r="A10" s="93">
        <v>30255599</v>
      </c>
      <c r="B10" s="99">
        <v>3.5850000000000001E-3</v>
      </c>
      <c r="C10" s="92">
        <v>1.434E-2</v>
      </c>
      <c r="D10" s="92">
        <v>2.9875000000000001E-3</v>
      </c>
      <c r="E10" s="92">
        <v>1.8184099999999999E-3</v>
      </c>
      <c r="F10" s="92">
        <v>1.7243899999999999E-3</v>
      </c>
      <c r="G10" s="92">
        <v>0</v>
      </c>
      <c r="H10" s="189">
        <v>5.7452000000000002E-4</v>
      </c>
      <c r="I10" s="189">
        <v>5.7452000000000002E-4</v>
      </c>
      <c r="J10" s="189">
        <v>5.5323999999999998E-4</v>
      </c>
      <c r="K10" s="189">
        <v>5.5323999999999998E-4</v>
      </c>
      <c r="L10" s="189">
        <v>4.6680000000000002E-4</v>
      </c>
      <c r="M10" s="187">
        <f t="shared" si="0"/>
        <v>0.68333333333333335</v>
      </c>
      <c r="N10" s="92">
        <v>1.3333E-4</v>
      </c>
      <c r="O10" s="92">
        <v>1.25E-3</v>
      </c>
      <c r="P10" s="92">
        <v>1.31584E-3</v>
      </c>
      <c r="Q10" s="191">
        <v>3.2240200000000002E-3</v>
      </c>
      <c r="R10" s="191">
        <f>IFERROR(ROUND(((VLOOKUP(VLOOKUP(A10,PartRaw[#All],14,FALSE),'Coat Raw'!$C$2:$W$167,12,FALSE) + VLOOKUP(VLOOKUP(A10,PartRaw[#All],14,FALSE),'Coat Raw'!$C$2:$W$167,13,FALSE)+ VLOOKUP(VLOOKUP(A10,PartRaw[#All],14,FALSE),'Coat Raw'!$C$2:$W$167,14,FALSE))/0.85/60),4),0)</f>
        <v>2.7488999999999999</v>
      </c>
      <c r="S10" s="191">
        <v>2.1851499999999999E-3</v>
      </c>
      <c r="T10" s="191">
        <f>IF(VLOOKUP(A10,PartRaw[#All],4,FALSE)="1C",0,Table16[[#This Row],[Column17]])</f>
        <v>2.7488999999999999</v>
      </c>
      <c r="U10" s="92">
        <v>3.33359E-3</v>
      </c>
      <c r="V10" s="92">
        <v>3.0674000000000001E-4</v>
      </c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5"/>
      <c r="AS10" s="5"/>
    </row>
    <row r="11" spans="1:45">
      <c r="A11" s="93">
        <v>30255865</v>
      </c>
      <c r="B11" s="99">
        <v>3.5850000000000001E-3</v>
      </c>
      <c r="C11" s="92">
        <v>1.434E-2</v>
      </c>
      <c r="D11" s="92">
        <v>2.9875000000000001E-3</v>
      </c>
      <c r="E11" s="92">
        <v>1.8184099999999999E-3</v>
      </c>
      <c r="F11" s="92">
        <v>1.7243899999999999E-3</v>
      </c>
      <c r="G11" s="92">
        <v>0</v>
      </c>
      <c r="H11" s="189">
        <v>5.7452000000000002E-4</v>
      </c>
      <c r="I11" s="189">
        <v>5.7452000000000002E-4</v>
      </c>
      <c r="J11" s="189">
        <v>5.5323999999999998E-4</v>
      </c>
      <c r="K11" s="189">
        <v>5.5323999999999998E-4</v>
      </c>
      <c r="L11" s="189">
        <v>4.6680000000000002E-4</v>
      </c>
      <c r="M11" s="187">
        <f t="shared" si="0"/>
        <v>0.68333333333333335</v>
      </c>
      <c r="N11" s="92">
        <v>0</v>
      </c>
      <c r="O11" s="92">
        <v>1.25E-3</v>
      </c>
      <c r="P11" s="92">
        <v>1.31584E-3</v>
      </c>
      <c r="Q11" s="191">
        <v>0</v>
      </c>
      <c r="R11" s="191">
        <f>IFERROR(ROUND(((VLOOKUP(VLOOKUP(A11,PartRaw[#All],14,FALSE),'Coat Raw'!$C$2:$W$167,12,FALSE) + VLOOKUP(VLOOKUP(A11,PartRaw[#All],14,FALSE),'Coat Raw'!$C$2:$W$167,13,FALSE)+ VLOOKUP(VLOOKUP(A11,PartRaw[#All],14,FALSE),'Coat Raw'!$C$2:$W$167,14,FALSE))/0.85/60),4),0)</f>
        <v>0</v>
      </c>
      <c r="S11" s="191">
        <v>0</v>
      </c>
      <c r="T11" s="191">
        <f>IF(VLOOKUP(A11,PartRaw[#All],4,FALSE)="1C",0,Table16[[#This Row],[Column17]])</f>
        <v>0</v>
      </c>
      <c r="U11" s="92">
        <v>3.33359E-3</v>
      </c>
      <c r="V11" s="92">
        <v>3.0674000000000001E-4</v>
      </c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5"/>
      <c r="AS11" s="5"/>
    </row>
    <row r="12" spans="1:45">
      <c r="A12" s="93">
        <v>30256899</v>
      </c>
      <c r="B12" s="99">
        <v>3.5850000000000001E-3</v>
      </c>
      <c r="C12" s="92">
        <v>1.434E-2</v>
      </c>
      <c r="D12" s="92">
        <v>2.9875000000000001E-3</v>
      </c>
      <c r="E12" s="92">
        <v>1.8184099999999999E-3</v>
      </c>
      <c r="F12" s="92">
        <v>1.7243899999999999E-3</v>
      </c>
      <c r="G12" s="92">
        <v>0</v>
      </c>
      <c r="H12" s="189">
        <v>5.7452000000000002E-4</v>
      </c>
      <c r="I12" s="189">
        <v>5.7452000000000002E-4</v>
      </c>
      <c r="J12" s="189">
        <v>5.5323999999999998E-4</v>
      </c>
      <c r="K12" s="189">
        <v>5.5323999999999998E-4</v>
      </c>
      <c r="L12" s="189">
        <v>4.6680000000000002E-4</v>
      </c>
      <c r="M12" s="187">
        <f t="shared" si="0"/>
        <v>0.68333333333333335</v>
      </c>
      <c r="N12" s="92">
        <v>1.3333E-4</v>
      </c>
      <c r="O12" s="92">
        <v>1.25E-3</v>
      </c>
      <c r="P12" s="92">
        <v>1.31584E-3</v>
      </c>
      <c r="Q12" s="191">
        <v>3.2240200000000002E-3</v>
      </c>
      <c r="R12" s="191">
        <f>IFERROR(ROUND(((VLOOKUP(VLOOKUP(A12,PartRaw[#All],14,FALSE),'Coat Raw'!$C$2:$W$167,12,FALSE) + VLOOKUP(VLOOKUP(A12,PartRaw[#All],14,FALSE),'Coat Raw'!$C$2:$W$167,13,FALSE)+ VLOOKUP(VLOOKUP(A12,PartRaw[#All],14,FALSE),'Coat Raw'!$C$2:$W$167,14,FALSE))/0.85/60),4),0)</f>
        <v>2.7488999999999999</v>
      </c>
      <c r="S12" s="191">
        <v>2.1851499999999999E-3</v>
      </c>
      <c r="T12" s="191">
        <f>IF(VLOOKUP(A12,PartRaw[#All],4,FALSE)="1C",0,Table16[[#This Row],[Column17]])</f>
        <v>2.7488999999999999</v>
      </c>
      <c r="U12" s="92">
        <v>3.33359E-3</v>
      </c>
      <c r="V12" s="92">
        <v>3.0674000000000001E-4</v>
      </c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5"/>
      <c r="AS12" s="5"/>
    </row>
    <row r="13" spans="1:45">
      <c r="A13" s="93">
        <v>30256958</v>
      </c>
      <c r="B13" s="99">
        <v>3.5850000000000001E-3</v>
      </c>
      <c r="C13" s="92">
        <v>1.434E-2</v>
      </c>
      <c r="D13" s="92">
        <v>2.9875000000000001E-3</v>
      </c>
      <c r="E13" s="92">
        <v>1.8184099999999999E-3</v>
      </c>
      <c r="F13" s="92">
        <v>1.7243899999999999E-3</v>
      </c>
      <c r="G13" s="92">
        <v>0</v>
      </c>
      <c r="H13" s="189">
        <v>5.7452000000000002E-4</v>
      </c>
      <c r="I13" s="189">
        <v>5.7452000000000002E-4</v>
      </c>
      <c r="J13" s="189">
        <v>5.5323999999999998E-4</v>
      </c>
      <c r="K13" s="189">
        <v>5.5323999999999998E-4</v>
      </c>
      <c r="L13" s="189">
        <v>4.6680000000000002E-4</v>
      </c>
      <c r="M13" s="187">
        <f t="shared" si="0"/>
        <v>0.68333333333333335</v>
      </c>
      <c r="N13" s="92">
        <v>1.3333E-4</v>
      </c>
      <c r="O13" s="92">
        <v>1.25E-3</v>
      </c>
      <c r="P13" s="92">
        <v>1.31584E-3</v>
      </c>
      <c r="Q13" s="191">
        <v>3.2240200000000002E-3</v>
      </c>
      <c r="R13" s="191">
        <f>IFERROR(ROUND(((VLOOKUP(VLOOKUP(A13,PartRaw[#All],14,FALSE),'Coat Raw'!$C$2:$W$167,12,FALSE) + VLOOKUP(VLOOKUP(A13,PartRaw[#All],14,FALSE),'Coat Raw'!$C$2:$W$167,13,FALSE)+ VLOOKUP(VLOOKUP(A13,PartRaw[#All],14,FALSE),'Coat Raw'!$C$2:$W$167,14,FALSE))/0.85/60),4),0)</f>
        <v>2.7488999999999999</v>
      </c>
      <c r="S13" s="191">
        <v>2.1851499999999999E-3</v>
      </c>
      <c r="T13" s="191">
        <f>IF(VLOOKUP(A13,PartRaw[#All],4,FALSE)="1C",0,Table16[[#This Row],[Column17]])</f>
        <v>2.7488999999999999</v>
      </c>
      <c r="U13" s="92">
        <v>3.33359E-3</v>
      </c>
      <c r="V13" s="92">
        <v>3.0674000000000001E-4</v>
      </c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5"/>
      <c r="AS13" s="5"/>
    </row>
    <row r="14" spans="1:45">
      <c r="A14" s="93">
        <v>30274734</v>
      </c>
      <c r="B14" s="99">
        <v>3.5850000000000001E-3</v>
      </c>
      <c r="C14" s="92">
        <v>1.434E-2</v>
      </c>
      <c r="D14" s="92">
        <v>2.9875000000000001E-3</v>
      </c>
      <c r="E14" s="92">
        <v>1.8184099999999999E-3</v>
      </c>
      <c r="F14" s="92">
        <v>1.7243899999999999E-3</v>
      </c>
      <c r="G14" s="92">
        <v>0</v>
      </c>
      <c r="H14" s="189">
        <v>5.7452000000000002E-4</v>
      </c>
      <c r="I14" s="189">
        <v>5.7452000000000002E-4</v>
      </c>
      <c r="J14" s="189">
        <v>5.5323999999999998E-4</v>
      </c>
      <c r="K14" s="189">
        <v>5.5323999999999998E-4</v>
      </c>
      <c r="L14" s="189">
        <v>4.6680000000000002E-4</v>
      </c>
      <c r="M14" s="187">
        <f t="shared" si="0"/>
        <v>0.68333333333333335</v>
      </c>
      <c r="N14" s="92">
        <v>1.3333E-4</v>
      </c>
      <c r="O14" s="92">
        <v>1.25E-3</v>
      </c>
      <c r="P14" s="92">
        <v>1.31584E-3</v>
      </c>
      <c r="Q14" s="191">
        <v>3.2240200000000002E-3</v>
      </c>
      <c r="R14" s="191">
        <f>IFERROR(ROUND(((VLOOKUP(VLOOKUP(A14,PartRaw[#All],14,FALSE),'Coat Raw'!$C$2:$W$167,12,FALSE) + VLOOKUP(VLOOKUP(A14,PartRaw[#All],14,FALSE),'Coat Raw'!$C$2:$W$167,13,FALSE)+ VLOOKUP(VLOOKUP(A14,PartRaw[#All],14,FALSE),'Coat Raw'!$C$2:$W$167,14,FALSE))/0.85/60),4),0)</f>
        <v>2.5417000000000001</v>
      </c>
      <c r="S14" s="191">
        <v>2.1851499999999999E-3</v>
      </c>
      <c r="T14" s="191">
        <f>IF(VLOOKUP(A14,PartRaw[#All],4,FALSE)="1C",0,Table16[[#This Row],[Column17]])</f>
        <v>2.5417000000000001</v>
      </c>
      <c r="U14" s="92">
        <v>3.33359E-3</v>
      </c>
      <c r="V14" s="92">
        <v>3.0674000000000001E-4</v>
      </c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5"/>
      <c r="AS14" s="5"/>
    </row>
    <row r="15" spans="1:45">
      <c r="A15" s="93">
        <v>30293647</v>
      </c>
      <c r="B15" s="99">
        <v>3.5850000000000001E-3</v>
      </c>
      <c r="C15" s="92">
        <v>1.7925E-2</v>
      </c>
      <c r="D15" s="92">
        <v>2.9875000000000001E-3</v>
      </c>
      <c r="E15" s="92">
        <v>1.8184099999999999E-3</v>
      </c>
      <c r="F15" s="92">
        <v>1.7243899999999999E-3</v>
      </c>
      <c r="G15" s="92">
        <v>0</v>
      </c>
      <c r="H15" s="189">
        <v>3.2591E-4</v>
      </c>
      <c r="I15" s="189">
        <v>3.2591E-4</v>
      </c>
      <c r="J15" s="189">
        <v>2.7158999999999999E-4</v>
      </c>
      <c r="K15" s="189">
        <v>2.7158999999999999E-4</v>
      </c>
      <c r="L15" s="189">
        <v>2.3279E-4</v>
      </c>
      <c r="M15" s="187">
        <f t="shared" si="0"/>
        <v>0.68333333333333335</v>
      </c>
      <c r="N15" s="92">
        <v>0</v>
      </c>
      <c r="O15" s="92">
        <v>1.25E-3</v>
      </c>
      <c r="P15" s="92">
        <v>1.31584E-3</v>
      </c>
      <c r="Q15" s="191">
        <v>0</v>
      </c>
      <c r="R15" s="191">
        <f>IFERROR(ROUND(((VLOOKUP(VLOOKUP(A15,PartRaw[#All],14,FALSE),'Coat Raw'!$C$2:$W$167,12,FALSE) + VLOOKUP(VLOOKUP(A15,PartRaw[#All],14,FALSE),'Coat Raw'!$C$2:$W$167,13,FALSE)+ VLOOKUP(VLOOKUP(A15,PartRaw[#All],14,FALSE),'Coat Raw'!$C$2:$W$167,14,FALSE))/0.85/60),4),0)</f>
        <v>0</v>
      </c>
      <c r="S15" s="191">
        <v>0</v>
      </c>
      <c r="T15" s="191">
        <f>IF(VLOOKUP(A15,PartRaw[#All],4,FALSE)="1C",0,Table16[[#This Row],[Column17]])</f>
        <v>0</v>
      </c>
      <c r="U15" s="92">
        <v>3.33359E-3</v>
      </c>
      <c r="V15" s="92">
        <v>3.0674000000000001E-4</v>
      </c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5"/>
      <c r="AS15" s="5"/>
    </row>
    <row r="16" spans="1:45">
      <c r="A16" s="93">
        <v>30297135</v>
      </c>
      <c r="B16" s="99">
        <v>3.5850000000000001E-3</v>
      </c>
      <c r="C16" s="92">
        <v>1.7925E-2</v>
      </c>
      <c r="D16" s="92">
        <v>2.9875000000000001E-3</v>
      </c>
      <c r="E16" s="92">
        <v>1.8184099999999999E-3</v>
      </c>
      <c r="F16" s="92">
        <v>1.7243899999999999E-3</v>
      </c>
      <c r="G16" s="92">
        <v>3.7736800000000002E-3</v>
      </c>
      <c r="H16" s="189">
        <v>2.51579E-3</v>
      </c>
      <c r="I16" s="189">
        <v>2.51579E-3</v>
      </c>
      <c r="J16" s="189">
        <v>3.7736800000000002E-3</v>
      </c>
      <c r="K16" s="189">
        <v>3.7736800000000002E-3</v>
      </c>
      <c r="L16" s="189">
        <v>2.6316000000000002E-4</v>
      </c>
      <c r="M16" s="187">
        <f t="shared" si="0"/>
        <v>0.68333333333333335</v>
      </c>
      <c r="N16" s="92">
        <v>0</v>
      </c>
      <c r="O16" s="92">
        <v>2E-3</v>
      </c>
      <c r="P16" s="92">
        <v>2.5000000000000001E-3</v>
      </c>
      <c r="Q16" s="191">
        <v>0</v>
      </c>
      <c r="R16" s="191">
        <f>IFERROR(ROUND(((VLOOKUP(VLOOKUP(A16,PartRaw[#All],14,FALSE),'Coat Raw'!$C$2:$W$167,12,FALSE) + VLOOKUP(VLOOKUP(A16,PartRaw[#All],14,FALSE),'Coat Raw'!$C$2:$W$167,13,FALSE)+ VLOOKUP(VLOOKUP(A16,PartRaw[#All],14,FALSE),'Coat Raw'!$C$2:$W$167,14,FALSE))/0.85/60),4),0)</f>
        <v>2.0746000000000002</v>
      </c>
      <c r="S16" s="191">
        <v>0</v>
      </c>
      <c r="T16" s="191">
        <f>IF(VLOOKUP(A16,PartRaw[#All],4,FALSE)="1C",0,Table16[[#This Row],[Column17]])</f>
        <v>0</v>
      </c>
      <c r="U16" s="92">
        <v>6.65914E-3</v>
      </c>
      <c r="V16" s="92">
        <v>3.3442999999999998E-4</v>
      </c>
      <c r="W16" s="92"/>
      <c r="X16" s="92"/>
      <c r="Y16" s="92"/>
      <c r="Z16" s="92"/>
      <c r="AA16" s="92"/>
      <c r="AB16" s="92"/>
      <c r="AC16" s="92"/>
      <c r="AD16" s="92"/>
      <c r="AE16" s="92"/>
      <c r="AF16" s="92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5"/>
      <c r="AS16" s="5"/>
    </row>
    <row r="17" spans="1:45">
      <c r="A17" s="93">
        <v>30297881</v>
      </c>
      <c r="B17" s="99">
        <v>3.5850000000000001E-3</v>
      </c>
      <c r="C17" s="92">
        <v>1.7925E-2</v>
      </c>
      <c r="D17" s="92">
        <v>2.9875000000000001E-3</v>
      </c>
      <c r="E17" s="92">
        <v>1.8184099999999999E-3</v>
      </c>
      <c r="F17" s="92">
        <v>1.7243899999999999E-3</v>
      </c>
      <c r="G17" s="92">
        <v>0</v>
      </c>
      <c r="H17" s="189">
        <v>3.2591E-4</v>
      </c>
      <c r="I17" s="189">
        <v>3.2591E-4</v>
      </c>
      <c r="J17" s="189">
        <v>2.7158999999999999E-4</v>
      </c>
      <c r="K17" s="189">
        <v>2.7158999999999999E-4</v>
      </c>
      <c r="L17" s="189">
        <v>2.3279E-4</v>
      </c>
      <c r="M17" s="187">
        <f t="shared" si="0"/>
        <v>0.68333333333333335</v>
      </c>
      <c r="N17" s="92">
        <v>0</v>
      </c>
      <c r="O17" s="92">
        <v>1.25E-3</v>
      </c>
      <c r="P17" s="92">
        <v>1.31584E-3</v>
      </c>
      <c r="Q17" s="191">
        <v>0</v>
      </c>
      <c r="R17" s="191">
        <f>IFERROR(ROUND(((VLOOKUP(VLOOKUP(A17,PartRaw[#All],14,FALSE),'Coat Raw'!$C$2:$W$167,12,FALSE) + VLOOKUP(VLOOKUP(A17,PartRaw[#All],14,FALSE),'Coat Raw'!$C$2:$W$167,13,FALSE)+ VLOOKUP(VLOOKUP(A17,PartRaw[#All],14,FALSE),'Coat Raw'!$C$2:$W$167,14,FALSE))/0.85/60),4),0)</f>
        <v>0</v>
      </c>
      <c r="S17" s="191">
        <v>0</v>
      </c>
      <c r="T17" s="191">
        <f>IF(VLOOKUP(A17,PartRaw[#All],4,FALSE)="1C",0,Table16[[#This Row],[Column17]])</f>
        <v>0</v>
      </c>
      <c r="U17" s="92">
        <v>3.33359E-3</v>
      </c>
      <c r="V17" s="92">
        <v>3.0674000000000001E-4</v>
      </c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5"/>
      <c r="AS17" s="5"/>
    </row>
    <row r="18" spans="1:45">
      <c r="A18" s="93">
        <v>30313264</v>
      </c>
      <c r="B18" s="99">
        <v>3.5850000000000001E-3</v>
      </c>
      <c r="C18" s="92">
        <v>1.434E-2</v>
      </c>
      <c r="D18" s="92">
        <v>2.9875000000000001E-3</v>
      </c>
      <c r="E18" s="92">
        <v>1.8184099999999999E-3</v>
      </c>
      <c r="F18" s="92">
        <v>1.7243899999999999E-3</v>
      </c>
      <c r="G18" s="92">
        <v>0</v>
      </c>
      <c r="H18" s="189">
        <v>8.3332999999999996E-4</v>
      </c>
      <c r="I18" s="189">
        <v>8.3332999999999996E-4</v>
      </c>
      <c r="J18" s="189">
        <v>5.5323999999999998E-4</v>
      </c>
      <c r="K18" s="189">
        <v>5.5323999999999998E-4</v>
      </c>
      <c r="L18" s="189">
        <v>4.6680000000000002E-4</v>
      </c>
      <c r="M18" s="187">
        <f t="shared" si="0"/>
        <v>0.68333333333333335</v>
      </c>
      <c r="N18" s="92">
        <v>0</v>
      </c>
      <c r="O18" s="92">
        <v>1.25E-3</v>
      </c>
      <c r="P18" s="92">
        <v>1.31584E-3</v>
      </c>
      <c r="Q18" s="191">
        <v>0</v>
      </c>
      <c r="R18" s="191">
        <f>IFERROR(ROUND(((VLOOKUP(VLOOKUP(A18,PartRaw[#All],14,FALSE),'Coat Raw'!$C$2:$W$167,12,FALSE) + VLOOKUP(VLOOKUP(A18,PartRaw[#All],14,FALSE),'Coat Raw'!$C$2:$W$167,13,FALSE)+ VLOOKUP(VLOOKUP(A18,PartRaw[#All],14,FALSE),'Coat Raw'!$C$2:$W$167,14,FALSE))/0.85/60),4),0)</f>
        <v>0</v>
      </c>
      <c r="S18" s="191">
        <v>0</v>
      </c>
      <c r="T18" s="191">
        <f>IF(VLOOKUP(A18,PartRaw[#All],4,FALSE)="1C",0,Table16[[#This Row],[Column17]])</f>
        <v>0</v>
      </c>
      <c r="U18" s="92">
        <v>3.33359E-3</v>
      </c>
      <c r="V18" s="92">
        <v>3.0674000000000001E-4</v>
      </c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5"/>
      <c r="AS18" s="5"/>
    </row>
    <row r="19" spans="1:45">
      <c r="A19" s="93">
        <v>30313345</v>
      </c>
      <c r="B19" s="99">
        <v>3.5850000000000001E-3</v>
      </c>
      <c r="C19" s="92">
        <v>1.434E-2</v>
      </c>
      <c r="D19" s="92">
        <v>2.9875000000000001E-3</v>
      </c>
      <c r="E19" s="92">
        <v>1.8184099999999999E-3</v>
      </c>
      <c r="F19" s="92">
        <v>1.7243899999999999E-3</v>
      </c>
      <c r="G19" s="92">
        <v>0</v>
      </c>
      <c r="H19" s="189">
        <v>5.7452000000000002E-4</v>
      </c>
      <c r="I19" s="189">
        <v>5.7452000000000002E-4</v>
      </c>
      <c r="J19" s="189">
        <v>5.5323999999999998E-4</v>
      </c>
      <c r="K19" s="189">
        <v>5.5323999999999998E-4</v>
      </c>
      <c r="L19" s="189">
        <v>4.6680000000000002E-4</v>
      </c>
      <c r="M19" s="187">
        <f t="shared" si="0"/>
        <v>0.68333333333333335</v>
      </c>
      <c r="N19" s="92">
        <v>0</v>
      </c>
      <c r="O19" s="92">
        <v>1.25E-3</v>
      </c>
      <c r="P19" s="92">
        <v>1.31584E-3</v>
      </c>
      <c r="Q19" s="191">
        <v>0</v>
      </c>
      <c r="R19" s="191">
        <f>IFERROR(ROUND(((VLOOKUP(VLOOKUP(A19,PartRaw[#All],14,FALSE),'Coat Raw'!$C$2:$W$167,12,FALSE) + VLOOKUP(VLOOKUP(A19,PartRaw[#All],14,FALSE),'Coat Raw'!$C$2:$W$167,13,FALSE)+ VLOOKUP(VLOOKUP(A19,PartRaw[#All],14,FALSE),'Coat Raw'!$C$2:$W$167,14,FALSE))/0.85/60),4),0)</f>
        <v>0</v>
      </c>
      <c r="S19" s="191">
        <v>0</v>
      </c>
      <c r="T19" s="191">
        <f>IF(VLOOKUP(A19,PartRaw[#All],4,FALSE)="1C",0,Table16[[#This Row],[Column17]])</f>
        <v>0</v>
      </c>
      <c r="U19" s="92">
        <v>3.33359E-3</v>
      </c>
      <c r="V19" s="92">
        <v>3.0674000000000001E-4</v>
      </c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5"/>
      <c r="AS19" s="5"/>
    </row>
    <row r="20" spans="1:45">
      <c r="A20" s="93">
        <v>30321494</v>
      </c>
      <c r="B20" s="99">
        <v>3.5850000000000001E-3</v>
      </c>
      <c r="C20" s="92">
        <v>2.3900000000000001E-2</v>
      </c>
      <c r="D20" s="92">
        <v>2.9875000000000001E-3</v>
      </c>
      <c r="E20" s="92">
        <v>1.8184099999999999E-3</v>
      </c>
      <c r="F20" s="92">
        <v>1.7243899999999999E-3</v>
      </c>
      <c r="G20" s="92">
        <v>1.8868400000000001E-3</v>
      </c>
      <c r="H20" s="189">
        <v>9.4342000000000004E-4</v>
      </c>
      <c r="I20" s="189">
        <v>9.4342000000000004E-4</v>
      </c>
      <c r="J20" s="189">
        <v>7.8947000000000002E-4</v>
      </c>
      <c r="K20" s="189">
        <v>7.8947000000000002E-4</v>
      </c>
      <c r="L20" s="189">
        <v>1.7369E-4</v>
      </c>
      <c r="M20" s="187">
        <f t="shared" si="0"/>
        <v>0.68333333333333335</v>
      </c>
      <c r="N20" s="92">
        <v>0</v>
      </c>
      <c r="O20" s="92">
        <v>2E-3</v>
      </c>
      <c r="P20" s="92">
        <v>0</v>
      </c>
      <c r="Q20" s="191">
        <v>0</v>
      </c>
      <c r="R20" s="191">
        <f>IFERROR(ROUND(((VLOOKUP(VLOOKUP(A20,PartRaw[#All],14,FALSE),'Coat Raw'!$C$2:$W$167,12,FALSE) + VLOOKUP(VLOOKUP(A20,PartRaw[#All],14,FALSE),'Coat Raw'!$C$2:$W$167,13,FALSE)+ VLOOKUP(VLOOKUP(A20,PartRaw[#All],14,FALSE),'Coat Raw'!$C$2:$W$167,14,FALSE))/0.85/60),4),0)</f>
        <v>2.0746000000000002</v>
      </c>
      <c r="S20" s="191">
        <v>0</v>
      </c>
      <c r="T20" s="191">
        <f>IF(VLOOKUP(A20,PartRaw[#All],4,FALSE)="1C",0,Table16[[#This Row],[Column17]])</f>
        <v>0</v>
      </c>
      <c r="U20" s="92">
        <v>8.8247199999999994E-3</v>
      </c>
      <c r="V20" s="92">
        <v>3.3442999999999998E-4</v>
      </c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5"/>
      <c r="AS20" s="5"/>
    </row>
    <row r="21" spans="1:45">
      <c r="A21" s="93">
        <v>30331073</v>
      </c>
      <c r="B21" s="99">
        <v>3.5850000000000001E-3</v>
      </c>
      <c r="C21" s="92">
        <v>1.434E-2</v>
      </c>
      <c r="D21" s="92">
        <v>2.9875000000000001E-3</v>
      </c>
      <c r="E21" s="92">
        <v>1.8184099999999999E-3</v>
      </c>
      <c r="F21" s="92">
        <v>1.7243899999999999E-3</v>
      </c>
      <c r="G21" s="92">
        <v>0</v>
      </c>
      <c r="H21" s="189">
        <v>5.7452000000000002E-4</v>
      </c>
      <c r="I21" s="189">
        <v>5.7452000000000002E-4</v>
      </c>
      <c r="J21" s="189">
        <v>5.5323999999999998E-4</v>
      </c>
      <c r="K21" s="189">
        <v>5.5323999999999998E-4</v>
      </c>
      <c r="L21" s="189">
        <v>4.6680000000000002E-4</v>
      </c>
      <c r="M21" s="187">
        <f t="shared" si="0"/>
        <v>0.68333333333333335</v>
      </c>
      <c r="N21" s="92">
        <v>1.3333E-4</v>
      </c>
      <c r="O21" s="92">
        <v>1.25E-3</v>
      </c>
      <c r="P21" s="92">
        <v>1.31584E-3</v>
      </c>
      <c r="Q21" s="191">
        <v>3.2240200000000002E-3</v>
      </c>
      <c r="R21" s="191">
        <f>IFERROR(ROUND(((VLOOKUP(VLOOKUP(A21,PartRaw[#All],14,FALSE),'Coat Raw'!$C$2:$W$167,12,FALSE) + VLOOKUP(VLOOKUP(A21,PartRaw[#All],14,FALSE),'Coat Raw'!$C$2:$W$167,13,FALSE)+ VLOOKUP(VLOOKUP(A21,PartRaw[#All],14,FALSE),'Coat Raw'!$C$2:$W$167,14,FALSE))/0.85/60),4),0)</f>
        <v>2.7488999999999999</v>
      </c>
      <c r="S21" s="191">
        <v>2.1851499999999999E-3</v>
      </c>
      <c r="T21" s="191">
        <f>IF(VLOOKUP(A21,PartRaw[#All],4,FALSE)="1C",0,Table16[[#This Row],[Column17]])</f>
        <v>2.7488999999999999</v>
      </c>
      <c r="U21" s="92">
        <v>3.33359E-3</v>
      </c>
      <c r="V21" s="92">
        <v>3.0674000000000001E-4</v>
      </c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5"/>
      <c r="AS21" s="5"/>
    </row>
    <row r="22" spans="1:45">
      <c r="A22" s="93">
        <v>30339200</v>
      </c>
      <c r="B22" s="99">
        <v>3.5850000000000001E-3</v>
      </c>
      <c r="C22" s="92">
        <v>1.434E-2</v>
      </c>
      <c r="D22" s="92">
        <v>2.9875000000000001E-3</v>
      </c>
      <c r="E22" s="92">
        <v>1.8184099999999999E-3</v>
      </c>
      <c r="F22" s="92">
        <v>1.7243899999999999E-3</v>
      </c>
      <c r="G22" s="92">
        <v>0</v>
      </c>
      <c r="H22" s="189">
        <v>5.7452000000000002E-4</v>
      </c>
      <c r="I22" s="189">
        <v>5.7452000000000002E-4</v>
      </c>
      <c r="J22" s="189">
        <v>5.5323999999999998E-4</v>
      </c>
      <c r="K22" s="189">
        <v>5.5323999999999998E-4</v>
      </c>
      <c r="L22" s="189">
        <v>4.6680000000000002E-4</v>
      </c>
      <c r="M22" s="187">
        <f t="shared" si="0"/>
        <v>0.68333333333333335</v>
      </c>
      <c r="N22" s="92">
        <v>0</v>
      </c>
      <c r="O22" s="92">
        <v>1.25E-3</v>
      </c>
      <c r="P22" s="92">
        <v>1.31584E-3</v>
      </c>
      <c r="Q22" s="191">
        <v>0</v>
      </c>
      <c r="R22" s="191">
        <f>IFERROR(ROUND(((VLOOKUP(VLOOKUP(A22,PartRaw[#All],14,FALSE),'Coat Raw'!$C$2:$W$167,12,FALSE) + VLOOKUP(VLOOKUP(A22,PartRaw[#All],14,FALSE),'Coat Raw'!$C$2:$W$167,13,FALSE)+ VLOOKUP(VLOOKUP(A22,PartRaw[#All],14,FALSE),'Coat Raw'!$C$2:$W$167,14,FALSE))/0.85/60),4),0)</f>
        <v>0</v>
      </c>
      <c r="S22" s="191">
        <v>0</v>
      </c>
      <c r="T22" s="191">
        <f>IF(VLOOKUP(A22,PartRaw[#All],4,FALSE)="1C",0,Table16[[#This Row],[Column17]])</f>
        <v>0</v>
      </c>
      <c r="U22" s="92">
        <v>3.33359E-3</v>
      </c>
      <c r="V22" s="92">
        <v>3.0674000000000001E-4</v>
      </c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</row>
    <row r="23" spans="1:45">
      <c r="A23" s="93">
        <v>30342952</v>
      </c>
      <c r="B23" s="99">
        <v>3.5850000000000001E-3</v>
      </c>
      <c r="C23" s="92">
        <v>1.434E-2</v>
      </c>
      <c r="D23" s="92">
        <v>2.9875000000000001E-3</v>
      </c>
      <c r="E23" s="92">
        <v>1.8184099999999999E-3</v>
      </c>
      <c r="F23" s="92">
        <v>1.7243899999999999E-3</v>
      </c>
      <c r="G23" s="92">
        <v>0</v>
      </c>
      <c r="H23" s="189">
        <v>5.7452000000000002E-4</v>
      </c>
      <c r="I23" s="189">
        <v>5.7452000000000002E-4</v>
      </c>
      <c r="J23" s="189">
        <v>5.5323999999999998E-4</v>
      </c>
      <c r="K23" s="189">
        <v>5.5323999999999998E-4</v>
      </c>
      <c r="L23" s="189">
        <v>4.6680000000000002E-4</v>
      </c>
      <c r="M23" s="187">
        <f t="shared" si="0"/>
        <v>0.68333333333333335</v>
      </c>
      <c r="N23" s="92">
        <v>1.3333E-4</v>
      </c>
      <c r="O23" s="92">
        <v>1.25E-3</v>
      </c>
      <c r="P23" s="92">
        <v>1.31584E-3</v>
      </c>
      <c r="Q23" s="191">
        <v>3.2240200000000002E-3</v>
      </c>
      <c r="R23" s="191">
        <f>IFERROR(ROUND(((VLOOKUP(VLOOKUP(A23,PartRaw[#All],14,FALSE),'Coat Raw'!$C$2:$W$167,12,FALSE) + VLOOKUP(VLOOKUP(A23,PartRaw[#All],14,FALSE),'Coat Raw'!$C$2:$W$167,13,FALSE)+ VLOOKUP(VLOOKUP(A23,PartRaw[#All],14,FALSE),'Coat Raw'!$C$2:$W$167,14,FALSE))/0.85/60),4),0)</f>
        <v>2.7488999999999999</v>
      </c>
      <c r="S23" s="191">
        <v>2.1851499999999999E-3</v>
      </c>
      <c r="T23" s="191">
        <f>IF(VLOOKUP(A23,PartRaw[#All],4,FALSE)="1C",0,Table16[[#This Row],[Column17]])</f>
        <v>2.7488999999999999</v>
      </c>
      <c r="U23" s="92">
        <v>3.33359E-3</v>
      </c>
      <c r="V23" s="92">
        <v>3.0674000000000001E-4</v>
      </c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</row>
    <row r="24" spans="1:45">
      <c r="A24" s="93">
        <v>30390173</v>
      </c>
      <c r="B24" s="99">
        <v>3.6359999999999999E-3</v>
      </c>
      <c r="C24" s="92">
        <v>0.02</v>
      </c>
      <c r="D24" s="92">
        <v>2.9875000000000001E-3</v>
      </c>
      <c r="E24" s="92">
        <v>1.8184099999999999E-3</v>
      </c>
      <c r="F24" s="92">
        <v>1.7243899999999999E-3</v>
      </c>
      <c r="G24" s="92">
        <v>0</v>
      </c>
      <c r="H24" s="189">
        <v>5.5555999999999997E-4</v>
      </c>
      <c r="I24" s="189">
        <v>5.5555999999999997E-4</v>
      </c>
      <c r="J24" s="189">
        <v>5.5555999999999997E-4</v>
      </c>
      <c r="K24" s="189">
        <v>5.5555999999999997E-4</v>
      </c>
      <c r="L24" s="189">
        <v>4.6296E-4</v>
      </c>
      <c r="M24" s="187">
        <f t="shared" si="0"/>
        <v>0.68333333333333335</v>
      </c>
      <c r="N24" s="92">
        <v>1.3333E-4</v>
      </c>
      <c r="O24" s="92">
        <v>1.25E-3</v>
      </c>
      <c r="P24" s="92">
        <v>1.31584E-3</v>
      </c>
      <c r="Q24" s="191">
        <v>3.2240200000000002E-3</v>
      </c>
      <c r="R24" s="191">
        <f>IFERROR(ROUND(((VLOOKUP(VLOOKUP(A24,PartRaw[#All],14,FALSE),'Coat Raw'!$C$2:$W$167,12,FALSE) + VLOOKUP(VLOOKUP(A24,PartRaw[#All],14,FALSE),'Coat Raw'!$C$2:$W$167,13,FALSE)+ VLOOKUP(VLOOKUP(A24,PartRaw[#All],14,FALSE),'Coat Raw'!$C$2:$W$167,14,FALSE))/0.85/60),4),0)</f>
        <v>2.5417000000000001</v>
      </c>
      <c r="S24" s="191">
        <v>2.1851499999999999E-3</v>
      </c>
      <c r="T24" s="191">
        <f>IF(VLOOKUP(A24,PartRaw[#All],4,FALSE)="1C",0,Table16[[#This Row],[Column17]])</f>
        <v>2.5417000000000001</v>
      </c>
      <c r="U24" s="92">
        <v>3.33359E-3</v>
      </c>
      <c r="V24" s="92">
        <v>3.0674000000000001E-4</v>
      </c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</row>
    <row r="25" spans="1:45">
      <c r="A25" s="94"/>
      <c r="B25" s="100"/>
      <c r="C25" s="95"/>
      <c r="D25" s="95"/>
      <c r="E25" s="95"/>
      <c r="F25" s="95"/>
      <c r="G25" s="95"/>
      <c r="H25" s="190"/>
      <c r="I25" s="190"/>
      <c r="J25" s="190"/>
      <c r="K25" s="190"/>
      <c r="L25" s="190"/>
      <c r="M25" s="188"/>
      <c r="N25" s="95"/>
      <c r="O25" s="95"/>
      <c r="P25" s="95"/>
      <c r="Q25" s="192"/>
      <c r="R25" s="192">
        <f>IFERROR(ROUND(((VLOOKUP(VLOOKUP(A25,PartRaw[#All],14,FALSE),'Coat Raw'!$C$2:$W$167,12,FALSE) + VLOOKUP(VLOOKUP(A25,PartRaw[#All],14,FALSE),'Coat Raw'!$C$2:$W$167,13,FALSE)+ VLOOKUP(VLOOKUP(A25,PartRaw[#All],14,FALSE),'Coat Raw'!$C$2:$W$167,14,FALSE))/0.85/60),4),0)</f>
        <v>0</v>
      </c>
      <c r="S25" s="192"/>
      <c r="T25" s="192" t="e">
        <f>IF(VLOOKUP(A25,PartRaw[#All],4,FALSE)="1C",0,Table16[[#This Row],[Column17]])</f>
        <v>#N/A</v>
      </c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</row>
    <row r="26" spans="1:45">
      <c r="A26" s="94"/>
      <c r="B26" s="100"/>
      <c r="C26" s="95"/>
      <c r="D26" s="95"/>
      <c r="E26" s="95"/>
      <c r="F26" s="95"/>
      <c r="G26" s="95"/>
      <c r="H26" s="190"/>
      <c r="I26" s="190"/>
      <c r="J26" s="190"/>
      <c r="K26" s="190"/>
      <c r="L26" s="190"/>
      <c r="M26" s="188"/>
      <c r="N26" s="95"/>
      <c r="O26" s="95"/>
      <c r="P26" s="95"/>
      <c r="Q26" s="192"/>
      <c r="R26" s="192">
        <f>IFERROR(ROUND(((VLOOKUP(VLOOKUP(A26,PartRaw[#All],14,FALSE),'Coat Raw'!$C$2:$W$167,12,FALSE) + VLOOKUP(VLOOKUP(A26,PartRaw[#All],14,FALSE),'Coat Raw'!$C$2:$W$167,13,FALSE)+ VLOOKUP(VLOOKUP(A26,PartRaw[#All],14,FALSE),'Coat Raw'!$C$2:$W$167,14,FALSE))/0.85/60),4),0)</f>
        <v>0</v>
      </c>
      <c r="S26" s="192"/>
      <c r="T26" s="192" t="e">
        <f>IF(VLOOKUP(A26,PartRaw[#All],4,FALSE)="1C",0,Table16[[#This Row],[Column17]])</f>
        <v>#N/A</v>
      </c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</row>
    <row r="27" spans="1:45">
      <c r="A27" s="94"/>
      <c r="B27" s="100"/>
      <c r="C27" s="95"/>
      <c r="D27" s="95"/>
      <c r="E27" s="95"/>
      <c r="F27" s="95"/>
      <c r="G27" s="95"/>
      <c r="H27" s="190"/>
      <c r="I27" s="190"/>
      <c r="J27" s="190"/>
      <c r="K27" s="190"/>
      <c r="L27" s="190"/>
      <c r="M27" s="188"/>
      <c r="N27" s="95"/>
      <c r="O27" s="95"/>
      <c r="P27" s="95"/>
      <c r="Q27" s="192"/>
      <c r="R27" s="192">
        <f>IFERROR(ROUND(((VLOOKUP(VLOOKUP(A27,PartRaw[#All],14,FALSE),'Coat Raw'!$C$2:$W$167,12,FALSE) + VLOOKUP(VLOOKUP(A27,PartRaw[#All],14,FALSE),'Coat Raw'!$C$2:$W$167,13,FALSE)+ VLOOKUP(VLOOKUP(A27,PartRaw[#All],14,FALSE),'Coat Raw'!$C$2:$W$167,14,FALSE))/0.85/60),4),0)</f>
        <v>0</v>
      </c>
      <c r="S27" s="192"/>
      <c r="T27" s="192" t="e">
        <f>IF(VLOOKUP(A27,PartRaw[#All],4,FALSE)="1C",0,Table16[[#This Row],[Column17]])</f>
        <v>#N/A</v>
      </c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</row>
    <row r="28" spans="1:45">
      <c r="A28" s="94"/>
      <c r="B28" s="100"/>
      <c r="C28" s="95"/>
      <c r="D28" s="95"/>
      <c r="E28" s="95"/>
      <c r="F28" s="95"/>
      <c r="G28" s="95"/>
      <c r="H28" s="190"/>
      <c r="I28" s="190"/>
      <c r="J28" s="190"/>
      <c r="K28" s="190"/>
      <c r="L28" s="190"/>
      <c r="M28" s="188"/>
      <c r="N28" s="95"/>
      <c r="O28" s="95"/>
      <c r="P28" s="95"/>
      <c r="Q28" s="192"/>
      <c r="R28" s="192">
        <f>IFERROR(ROUND(((VLOOKUP(VLOOKUP(A28,PartRaw[#All],14,FALSE),'Coat Raw'!$C$2:$W$167,12,FALSE) + VLOOKUP(VLOOKUP(A28,PartRaw[#All],14,FALSE),'Coat Raw'!$C$2:$W$167,13,FALSE)+ VLOOKUP(VLOOKUP(A28,PartRaw[#All],14,FALSE),'Coat Raw'!$C$2:$W$167,14,FALSE))/0.85/60),4),0)</f>
        <v>0</v>
      </c>
      <c r="S28" s="192"/>
      <c r="T28" s="192" t="e">
        <f>IF(VLOOKUP(A28,PartRaw[#All],4,FALSE)="1C",0,Table16[[#This Row],[Column17]])</f>
        <v>#N/A</v>
      </c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</row>
    <row r="29" spans="1:45">
      <c r="A29" s="94"/>
      <c r="B29" s="100"/>
      <c r="C29" s="95"/>
      <c r="D29" s="95"/>
      <c r="E29" s="95"/>
      <c r="F29" s="95"/>
      <c r="G29" s="95"/>
      <c r="H29" s="190"/>
      <c r="I29" s="190"/>
      <c r="J29" s="190"/>
      <c r="K29" s="190"/>
      <c r="L29" s="190"/>
      <c r="M29" s="188"/>
      <c r="N29" s="95"/>
      <c r="O29" s="95"/>
      <c r="P29" s="95"/>
      <c r="Q29" s="192"/>
      <c r="R29" s="192">
        <f>IFERROR(ROUND(((VLOOKUP(VLOOKUP(A29,PartRaw[#All],14,FALSE),'Coat Raw'!$C$2:$W$167,12,FALSE) + VLOOKUP(VLOOKUP(A29,PartRaw[#All],14,FALSE),'Coat Raw'!$C$2:$W$167,13,FALSE)+ VLOOKUP(VLOOKUP(A29,PartRaw[#All],14,FALSE),'Coat Raw'!$C$2:$W$167,14,FALSE))/0.85/60),4),0)</f>
        <v>0</v>
      </c>
      <c r="S29" s="192"/>
      <c r="T29" s="192" t="e">
        <f>IF(VLOOKUP(A29,PartRaw[#All],4,FALSE)="1C",0,Table16[[#This Row],[Column17]])</f>
        <v>#N/A</v>
      </c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</row>
    <row r="30" spans="1:45">
      <c r="A30" s="94"/>
      <c r="B30" s="100"/>
      <c r="C30" s="95"/>
      <c r="D30" s="95"/>
      <c r="E30" s="95"/>
      <c r="F30" s="95"/>
      <c r="G30" s="95"/>
      <c r="H30" s="190"/>
      <c r="I30" s="190"/>
      <c r="J30" s="190"/>
      <c r="K30" s="190"/>
      <c r="L30" s="190"/>
      <c r="M30" s="188"/>
      <c r="N30" s="95"/>
      <c r="O30" s="95"/>
      <c r="P30" s="95"/>
      <c r="Q30" s="192"/>
      <c r="R30" s="192">
        <f>IFERROR(ROUND(((VLOOKUP(VLOOKUP(A30,PartRaw[#All],14,FALSE),'Coat Raw'!$C$2:$W$167,12,FALSE) + VLOOKUP(VLOOKUP(A30,PartRaw[#All],14,FALSE),'Coat Raw'!$C$2:$W$167,13,FALSE)+ VLOOKUP(VLOOKUP(A30,PartRaw[#All],14,FALSE),'Coat Raw'!$C$2:$W$167,14,FALSE))/0.85/60),4),0)</f>
        <v>0</v>
      </c>
      <c r="S30" s="192"/>
      <c r="T30" s="192" t="e">
        <f>IF(VLOOKUP(A30,PartRaw[#All],4,FALSE)="1C",0,Table16[[#This Row],[Column17]])</f>
        <v>#N/A</v>
      </c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</row>
    <row r="31" spans="1:45">
      <c r="A31" s="94"/>
      <c r="B31" s="100"/>
      <c r="C31" s="95"/>
      <c r="D31" s="95"/>
      <c r="E31" s="95"/>
      <c r="F31" s="95"/>
      <c r="G31" s="95"/>
      <c r="H31" s="190"/>
      <c r="I31" s="190"/>
      <c r="J31" s="190"/>
      <c r="K31" s="190"/>
      <c r="L31" s="190"/>
      <c r="M31" s="188"/>
      <c r="N31" s="95"/>
      <c r="O31" s="95"/>
      <c r="P31" s="95"/>
      <c r="Q31" s="192"/>
      <c r="R31" s="192">
        <f>IFERROR(ROUND(((VLOOKUP(VLOOKUP(A31,PartRaw[#All],14,FALSE),'Coat Raw'!$C$2:$W$167,12,FALSE) + VLOOKUP(VLOOKUP(A31,PartRaw[#All],14,FALSE),'Coat Raw'!$C$2:$W$167,13,FALSE)+ VLOOKUP(VLOOKUP(A31,PartRaw[#All],14,FALSE),'Coat Raw'!$C$2:$W$167,14,FALSE))/0.85/60),4),0)</f>
        <v>0</v>
      </c>
      <c r="S31" s="192"/>
      <c r="T31" s="192" t="e">
        <f>IF(VLOOKUP(A31,PartRaw[#All],4,FALSE)="1C",0,Table16[[#This Row],[Column17]])</f>
        <v>#N/A</v>
      </c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</row>
    <row r="32" spans="1:45">
      <c r="A32" s="94"/>
      <c r="B32" s="100"/>
      <c r="C32" s="95"/>
      <c r="D32" s="95"/>
      <c r="E32" s="95"/>
      <c r="F32" s="95"/>
      <c r="G32" s="95"/>
      <c r="H32" s="190"/>
      <c r="I32" s="190"/>
      <c r="J32" s="190"/>
      <c r="K32" s="190"/>
      <c r="L32" s="190"/>
      <c r="M32" s="188"/>
      <c r="N32" s="95"/>
      <c r="O32" s="95"/>
      <c r="P32" s="95"/>
      <c r="Q32" s="192"/>
      <c r="R32" s="192">
        <f>IFERROR(ROUND(((VLOOKUP(VLOOKUP(A32,PartRaw[#All],14,FALSE),'Coat Raw'!$C$2:$W$167,12,FALSE) + VLOOKUP(VLOOKUP(A32,PartRaw[#All],14,FALSE),'Coat Raw'!$C$2:$W$167,13,FALSE)+ VLOOKUP(VLOOKUP(A32,PartRaw[#All],14,FALSE),'Coat Raw'!$C$2:$W$167,14,FALSE))/0.85/60),4),0)</f>
        <v>0</v>
      </c>
      <c r="S32" s="192"/>
      <c r="T32" s="192" t="e">
        <f>IF(VLOOKUP(A32,PartRaw[#All],4,FALSE)="1C",0,Table16[[#This Row],[Column17]])</f>
        <v>#N/A</v>
      </c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</row>
    <row r="33" spans="1:43">
      <c r="A33" s="94"/>
      <c r="B33" s="100"/>
      <c r="C33" s="95"/>
      <c r="D33" s="95"/>
      <c r="E33" s="95"/>
      <c r="F33" s="95"/>
      <c r="G33" s="95"/>
      <c r="H33" s="190"/>
      <c r="I33" s="190"/>
      <c r="J33" s="190"/>
      <c r="K33" s="190"/>
      <c r="L33" s="190"/>
      <c r="M33" s="188"/>
      <c r="N33" s="95"/>
      <c r="O33" s="95"/>
      <c r="P33" s="95"/>
      <c r="Q33" s="192"/>
      <c r="R33" s="192">
        <f>IFERROR(ROUND(((VLOOKUP(VLOOKUP(A33,PartRaw[#All],14,FALSE),'Coat Raw'!$C$2:$W$167,12,FALSE) + VLOOKUP(VLOOKUP(A33,PartRaw[#All],14,FALSE),'Coat Raw'!$C$2:$W$167,13,FALSE)+ VLOOKUP(VLOOKUP(A33,PartRaw[#All],14,FALSE),'Coat Raw'!$C$2:$W$167,14,FALSE))/0.85/60),4),0)</f>
        <v>0</v>
      </c>
      <c r="S33" s="192"/>
      <c r="T33" s="192" t="e">
        <f>IF(VLOOKUP(A33,PartRaw[#All],4,FALSE)="1C",0,Table16[[#This Row],[Column17]])</f>
        <v>#N/A</v>
      </c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</row>
    <row r="34" spans="1:43">
      <c r="A34" s="94"/>
      <c r="B34" s="100"/>
      <c r="C34" s="95"/>
      <c r="D34" s="95"/>
      <c r="E34" s="95"/>
      <c r="F34" s="95"/>
      <c r="G34" s="95"/>
      <c r="H34" s="190"/>
      <c r="I34" s="190"/>
      <c r="J34" s="190"/>
      <c r="K34" s="190"/>
      <c r="L34" s="190"/>
      <c r="M34" s="188"/>
      <c r="N34" s="95"/>
      <c r="O34" s="95"/>
      <c r="P34" s="95"/>
      <c r="Q34" s="192"/>
      <c r="R34" s="192">
        <f>IFERROR(ROUND(((VLOOKUP(VLOOKUP(A34,PartRaw[#All],14,FALSE),'Coat Raw'!$C$2:$W$167,12,FALSE) + VLOOKUP(VLOOKUP(A34,PartRaw[#All],14,FALSE),'Coat Raw'!$C$2:$W$167,13,FALSE)+ VLOOKUP(VLOOKUP(A34,PartRaw[#All],14,FALSE),'Coat Raw'!$C$2:$W$167,14,FALSE))/0.85/60),4),0)</f>
        <v>0</v>
      </c>
      <c r="S34" s="192"/>
      <c r="T34" s="192" t="e">
        <f>IF(VLOOKUP(A34,PartRaw[#All],4,FALSE)="1C",0,Table16[[#This Row],[Column17]])</f>
        <v>#N/A</v>
      </c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</row>
    <row r="35" spans="1:43">
      <c r="A35" s="94"/>
      <c r="B35" s="100"/>
      <c r="C35" s="95"/>
      <c r="D35" s="95"/>
      <c r="E35" s="95"/>
      <c r="F35" s="95"/>
      <c r="G35" s="95"/>
      <c r="H35" s="190"/>
      <c r="I35" s="190"/>
      <c r="J35" s="190"/>
      <c r="K35" s="190"/>
      <c r="L35" s="190"/>
      <c r="M35" s="188"/>
      <c r="N35" s="95"/>
      <c r="O35" s="95"/>
      <c r="P35" s="95"/>
      <c r="Q35" s="192"/>
      <c r="R35" s="192">
        <f>IFERROR(ROUND(((VLOOKUP(VLOOKUP(A35,PartRaw[#All],14,FALSE),'Coat Raw'!$C$2:$W$167,12,FALSE) + VLOOKUP(VLOOKUP(A35,PartRaw[#All],14,FALSE),'Coat Raw'!$C$2:$W$167,13,FALSE)+ VLOOKUP(VLOOKUP(A35,PartRaw[#All],14,FALSE),'Coat Raw'!$C$2:$W$167,14,FALSE))/0.85/60),4),0)</f>
        <v>0</v>
      </c>
      <c r="S35" s="192"/>
      <c r="T35" s="192" t="e">
        <f>IF(VLOOKUP(A35,PartRaw[#All],4,FALSE)="1C",0,Table16[[#This Row],[Column17]])</f>
        <v>#N/A</v>
      </c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</row>
    <row r="36" spans="1:43">
      <c r="A36" s="94"/>
      <c r="B36" s="100"/>
      <c r="C36" s="95"/>
      <c r="D36" s="95"/>
      <c r="E36" s="95"/>
      <c r="F36" s="95"/>
      <c r="G36" s="95"/>
      <c r="H36" s="190"/>
      <c r="I36" s="190"/>
      <c r="J36" s="190"/>
      <c r="K36" s="190"/>
      <c r="L36" s="190"/>
      <c r="M36" s="188"/>
      <c r="N36" s="95"/>
      <c r="O36" s="95"/>
      <c r="P36" s="95"/>
      <c r="Q36" s="192"/>
      <c r="R36" s="192">
        <f>IFERROR(ROUND(((VLOOKUP(VLOOKUP(A36,PartRaw[#All],14,FALSE),'Coat Raw'!$C$2:$W$167,12,FALSE) + VLOOKUP(VLOOKUP(A36,PartRaw[#All],14,FALSE),'Coat Raw'!$C$2:$W$167,13,FALSE)+ VLOOKUP(VLOOKUP(A36,PartRaw[#All],14,FALSE),'Coat Raw'!$C$2:$W$167,14,FALSE))/0.85/60),4),0)</f>
        <v>0</v>
      </c>
      <c r="S36" s="192"/>
      <c r="T36" s="192" t="e">
        <f>IF(VLOOKUP(A36,PartRaw[#All],4,FALSE)="1C",0,Table16[[#This Row],[Column17]])</f>
        <v>#N/A</v>
      </c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</row>
    <row r="37" spans="1:43">
      <c r="A37" s="94"/>
      <c r="B37" s="100"/>
      <c r="C37" s="95"/>
      <c r="D37" s="95"/>
      <c r="E37" s="95"/>
      <c r="F37" s="95"/>
      <c r="G37" s="95"/>
      <c r="H37" s="190"/>
      <c r="I37" s="190"/>
      <c r="J37" s="190"/>
      <c r="K37" s="190"/>
      <c r="L37" s="190"/>
      <c r="M37" s="188"/>
      <c r="N37" s="95"/>
      <c r="O37" s="95"/>
      <c r="P37" s="95"/>
      <c r="Q37" s="192"/>
      <c r="R37" s="192">
        <f>IFERROR(ROUND(((VLOOKUP(VLOOKUP(A37,PartRaw[#All],14,FALSE),'Coat Raw'!$C$2:$W$167,12,FALSE) + VLOOKUP(VLOOKUP(A37,PartRaw[#All],14,FALSE),'Coat Raw'!$C$2:$W$167,13,FALSE)+ VLOOKUP(VLOOKUP(A37,PartRaw[#All],14,FALSE),'Coat Raw'!$C$2:$W$167,14,FALSE))/0.85/60),4),0)</f>
        <v>0</v>
      </c>
      <c r="S37" s="192"/>
      <c r="T37" s="192" t="e">
        <f>IF(VLOOKUP(A37,PartRaw[#All],4,FALSE)="1C",0,Table16[[#This Row],[Column17]])</f>
        <v>#N/A</v>
      </c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</row>
    <row r="38" spans="1:43">
      <c r="A38" s="94"/>
      <c r="B38" s="100"/>
      <c r="C38" s="95"/>
      <c r="D38" s="95"/>
      <c r="E38" s="95"/>
      <c r="F38" s="95"/>
      <c r="G38" s="95"/>
      <c r="H38" s="190"/>
      <c r="I38" s="190"/>
      <c r="J38" s="190"/>
      <c r="K38" s="190"/>
      <c r="L38" s="190"/>
      <c r="M38" s="188"/>
      <c r="N38" s="95"/>
      <c r="O38" s="95"/>
      <c r="P38" s="95"/>
      <c r="Q38" s="192"/>
      <c r="R38" s="192">
        <f>IFERROR(ROUND(((VLOOKUP(VLOOKUP(A38,PartRaw[#All],14,FALSE),'Coat Raw'!$C$2:$W$167,12,FALSE) + VLOOKUP(VLOOKUP(A38,PartRaw[#All],14,FALSE),'Coat Raw'!$C$2:$W$167,13,FALSE)+ VLOOKUP(VLOOKUP(A38,PartRaw[#All],14,FALSE),'Coat Raw'!$C$2:$W$167,14,FALSE))/0.85/60),4),0)</f>
        <v>0</v>
      </c>
      <c r="S38" s="192"/>
      <c r="T38" s="192" t="e">
        <f>IF(VLOOKUP(A38,PartRaw[#All],4,FALSE)="1C",0,Table16[[#This Row],[Column17]])</f>
        <v>#N/A</v>
      </c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</row>
    <row r="39" spans="1:43">
      <c r="A39" s="94"/>
      <c r="B39" s="100"/>
      <c r="C39" s="95"/>
      <c r="D39" s="95"/>
      <c r="E39" s="95"/>
      <c r="F39" s="95"/>
      <c r="G39" s="95"/>
      <c r="H39" s="190"/>
      <c r="I39" s="190"/>
      <c r="J39" s="190"/>
      <c r="K39" s="190"/>
      <c r="L39" s="190"/>
      <c r="M39" s="188"/>
      <c r="N39" s="95"/>
      <c r="O39" s="95"/>
      <c r="P39" s="95"/>
      <c r="Q39" s="192"/>
      <c r="R39" s="192">
        <f>IFERROR(ROUND(((VLOOKUP(VLOOKUP(A39,PartRaw[#All],14,FALSE),'Coat Raw'!$C$2:$W$167,12,FALSE) + VLOOKUP(VLOOKUP(A39,PartRaw[#All],14,FALSE),'Coat Raw'!$C$2:$W$167,13,FALSE)+ VLOOKUP(VLOOKUP(A39,PartRaw[#All],14,FALSE),'Coat Raw'!$C$2:$W$167,14,FALSE))/0.85/60),4),0)</f>
        <v>0</v>
      </c>
      <c r="S39" s="192"/>
      <c r="T39" s="192" t="e">
        <f>IF(VLOOKUP(A39,PartRaw[#All],4,FALSE)="1C",0,Table16[[#This Row],[Column17]])</f>
        <v>#N/A</v>
      </c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</row>
    <row r="40" spans="1:43">
      <c r="A40" s="94"/>
      <c r="B40" s="100"/>
      <c r="C40" s="95"/>
      <c r="D40" s="95"/>
      <c r="E40" s="95"/>
      <c r="F40" s="95"/>
      <c r="G40" s="95"/>
      <c r="H40" s="190"/>
      <c r="I40" s="190"/>
      <c r="J40" s="190"/>
      <c r="K40" s="190"/>
      <c r="L40" s="190"/>
      <c r="M40" s="188"/>
      <c r="N40" s="95"/>
      <c r="O40" s="95"/>
      <c r="P40" s="95"/>
      <c r="Q40" s="192"/>
      <c r="R40" s="192">
        <f>IFERROR(ROUND(((VLOOKUP(VLOOKUP(A40,PartRaw[#All],14,FALSE),'Coat Raw'!$C$2:$W$167,12,FALSE) + VLOOKUP(VLOOKUP(A40,PartRaw[#All],14,FALSE),'Coat Raw'!$C$2:$W$167,13,FALSE)+ VLOOKUP(VLOOKUP(A40,PartRaw[#All],14,FALSE),'Coat Raw'!$C$2:$W$167,14,FALSE))/0.85/60),4),0)</f>
        <v>0</v>
      </c>
      <c r="S40" s="192"/>
      <c r="T40" s="192" t="e">
        <f>IF(VLOOKUP(A40,PartRaw[#All],4,FALSE)="1C",0,Table16[[#This Row],[Column17]])</f>
        <v>#N/A</v>
      </c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</row>
    <row r="41" spans="1:43">
      <c r="A41" s="94"/>
      <c r="B41" s="100"/>
      <c r="C41" s="95"/>
      <c r="D41" s="95"/>
      <c r="E41" s="95"/>
      <c r="F41" s="95"/>
      <c r="G41" s="95"/>
      <c r="H41" s="190"/>
      <c r="I41" s="190"/>
      <c r="J41" s="190"/>
      <c r="K41" s="190"/>
      <c r="L41" s="190"/>
      <c r="M41" s="188"/>
      <c r="N41" s="95"/>
      <c r="O41" s="95"/>
      <c r="P41" s="95"/>
      <c r="Q41" s="192"/>
      <c r="R41" s="192">
        <f>IFERROR(ROUND(((VLOOKUP(VLOOKUP(A41,PartRaw[#All],14,FALSE),'Coat Raw'!$C$2:$W$167,12,FALSE) + VLOOKUP(VLOOKUP(A41,PartRaw[#All],14,FALSE),'Coat Raw'!$C$2:$W$167,13,FALSE)+ VLOOKUP(VLOOKUP(A41,PartRaw[#All],14,FALSE),'Coat Raw'!$C$2:$W$167,14,FALSE))/0.85/60),4),0)</f>
        <v>0</v>
      </c>
      <c r="S41" s="192"/>
      <c r="T41" s="192" t="e">
        <f>IF(VLOOKUP(A41,PartRaw[#All],4,FALSE)="1C",0,Table16[[#This Row],[Column17]])</f>
        <v>#N/A</v>
      </c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</row>
    <row r="42" spans="1:43">
      <c r="A42" s="94"/>
      <c r="B42" s="100"/>
      <c r="C42" s="95"/>
      <c r="D42" s="95"/>
      <c r="E42" s="95"/>
      <c r="F42" s="95"/>
      <c r="G42" s="95"/>
      <c r="H42" s="190"/>
      <c r="I42" s="190"/>
      <c r="J42" s="190"/>
      <c r="K42" s="190"/>
      <c r="L42" s="190"/>
      <c r="M42" s="188"/>
      <c r="N42" s="95"/>
      <c r="O42" s="95"/>
      <c r="P42" s="95"/>
      <c r="Q42" s="192"/>
      <c r="R42" s="192">
        <f>IFERROR(ROUND(((VLOOKUP(VLOOKUP(A42,PartRaw[#All],14,FALSE),'Coat Raw'!$C$2:$W$167,12,FALSE) + VLOOKUP(VLOOKUP(A42,PartRaw[#All],14,FALSE),'Coat Raw'!$C$2:$W$167,13,FALSE)+ VLOOKUP(VLOOKUP(A42,PartRaw[#All],14,FALSE),'Coat Raw'!$C$2:$W$167,14,FALSE))/0.85/60),4),0)</f>
        <v>0</v>
      </c>
      <c r="S42" s="192"/>
      <c r="T42" s="192" t="e">
        <f>IF(VLOOKUP(A42,PartRaw[#All],4,FALSE)="1C",0,Table16[[#This Row],[Column17]])</f>
        <v>#N/A</v>
      </c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</row>
    <row r="43" spans="1:43">
      <c r="A43" s="94"/>
      <c r="B43" s="100"/>
      <c r="C43" s="95"/>
      <c r="D43" s="95"/>
      <c r="E43" s="95"/>
      <c r="F43" s="95"/>
      <c r="G43" s="95"/>
      <c r="H43" s="190"/>
      <c r="I43" s="190"/>
      <c r="J43" s="190"/>
      <c r="K43" s="190"/>
      <c r="L43" s="190"/>
      <c r="M43" s="188"/>
      <c r="N43" s="95"/>
      <c r="O43" s="95"/>
      <c r="P43" s="95"/>
      <c r="Q43" s="192"/>
      <c r="R43" s="192">
        <f>IFERROR(ROUND(((VLOOKUP(VLOOKUP(A43,PartRaw[#All],14,FALSE),'Coat Raw'!$C$2:$W$167,12,FALSE) + VLOOKUP(VLOOKUP(A43,PartRaw[#All],14,FALSE),'Coat Raw'!$C$2:$W$167,13,FALSE)+ VLOOKUP(VLOOKUP(A43,PartRaw[#All],14,FALSE),'Coat Raw'!$C$2:$W$167,14,FALSE))/0.85/60),4),0)</f>
        <v>0</v>
      </c>
      <c r="S43" s="192"/>
      <c r="T43" s="192" t="e">
        <f>IF(VLOOKUP(A43,PartRaw[#All],4,FALSE)="1C",0,Table16[[#This Row],[Column17]])</f>
        <v>#N/A</v>
      </c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</row>
    <row r="44" spans="1:43">
      <c r="A44" s="94"/>
      <c r="B44" s="100"/>
      <c r="C44" s="95"/>
      <c r="D44" s="95"/>
      <c r="E44" s="95"/>
      <c r="F44" s="95"/>
      <c r="G44" s="95"/>
      <c r="H44" s="190"/>
      <c r="I44" s="190"/>
      <c r="J44" s="190"/>
      <c r="K44" s="190"/>
      <c r="L44" s="190"/>
      <c r="M44" s="188"/>
      <c r="N44" s="95"/>
      <c r="O44" s="95"/>
      <c r="P44" s="95"/>
      <c r="Q44" s="192"/>
      <c r="R44" s="192">
        <f>IFERROR(ROUND(((VLOOKUP(VLOOKUP(A44,PartRaw[#All],14,FALSE),'Coat Raw'!$C$2:$W$167,12,FALSE) + VLOOKUP(VLOOKUP(A44,PartRaw[#All],14,FALSE),'Coat Raw'!$C$2:$W$167,13,FALSE)+ VLOOKUP(VLOOKUP(A44,PartRaw[#All],14,FALSE),'Coat Raw'!$C$2:$W$167,14,FALSE))/0.85/60),4),0)</f>
        <v>0</v>
      </c>
      <c r="S44" s="192"/>
      <c r="T44" s="192" t="e">
        <f>IF(VLOOKUP(A44,PartRaw[#All],4,FALSE)="1C",0,Table16[[#This Row],[Column17]])</f>
        <v>#N/A</v>
      </c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</row>
    <row r="45" spans="1:43">
      <c r="A45" s="94"/>
      <c r="B45" s="100"/>
      <c r="C45" s="95"/>
      <c r="D45" s="95"/>
      <c r="E45" s="95"/>
      <c r="F45" s="95"/>
      <c r="G45" s="95"/>
      <c r="H45" s="190"/>
      <c r="I45" s="190"/>
      <c r="J45" s="190"/>
      <c r="K45" s="190"/>
      <c r="L45" s="190"/>
      <c r="M45" s="188"/>
      <c r="N45" s="95"/>
      <c r="O45" s="95"/>
      <c r="P45" s="95"/>
      <c r="Q45" s="192"/>
      <c r="R45" s="192">
        <f>IFERROR(ROUND(((VLOOKUP(VLOOKUP(A45,PartRaw[#All],14,FALSE),'Coat Raw'!$C$2:$W$167,12,FALSE) + VLOOKUP(VLOOKUP(A45,PartRaw[#All],14,FALSE),'Coat Raw'!$C$2:$W$167,13,FALSE)+ VLOOKUP(VLOOKUP(A45,PartRaw[#All],14,FALSE),'Coat Raw'!$C$2:$W$167,14,FALSE))/0.85/60),4),0)</f>
        <v>0</v>
      </c>
      <c r="S45" s="192"/>
      <c r="T45" s="192" t="e">
        <f>IF(VLOOKUP(A45,PartRaw[#All],4,FALSE)="1C",0,Table16[[#This Row],[Column17]])</f>
        <v>#N/A</v>
      </c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</row>
    <row r="46" spans="1:43">
      <c r="A46" s="94"/>
      <c r="B46" s="100"/>
      <c r="C46" s="95"/>
      <c r="D46" s="95"/>
      <c r="E46" s="95"/>
      <c r="F46" s="95"/>
      <c r="G46" s="95"/>
      <c r="H46" s="190"/>
      <c r="I46" s="190"/>
      <c r="J46" s="190"/>
      <c r="K46" s="190"/>
      <c r="L46" s="190"/>
      <c r="M46" s="188"/>
      <c r="N46" s="95"/>
      <c r="O46" s="95"/>
      <c r="P46" s="95"/>
      <c r="Q46" s="192"/>
      <c r="R46" s="192">
        <f>IFERROR(ROUND(((VLOOKUP(VLOOKUP(A46,PartRaw[#All],14,FALSE),'Coat Raw'!$C$2:$W$167,12,FALSE) + VLOOKUP(VLOOKUP(A46,PartRaw[#All],14,FALSE),'Coat Raw'!$C$2:$W$167,13,FALSE)+ VLOOKUP(VLOOKUP(A46,PartRaw[#All],14,FALSE),'Coat Raw'!$C$2:$W$167,14,FALSE))/0.85/60),4),0)</f>
        <v>0</v>
      </c>
      <c r="S46" s="192"/>
      <c r="T46" s="192" t="e">
        <f>IF(VLOOKUP(A46,PartRaw[#All],4,FALSE)="1C",0,Table16[[#This Row],[Column17]])</f>
        <v>#N/A</v>
      </c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</row>
    <row r="47" spans="1:43">
      <c r="A47" s="94"/>
      <c r="B47" s="100"/>
      <c r="C47" s="95"/>
      <c r="D47" s="95"/>
      <c r="E47" s="95"/>
      <c r="F47" s="95"/>
      <c r="G47" s="95"/>
      <c r="H47" s="190"/>
      <c r="I47" s="190"/>
      <c r="J47" s="190"/>
      <c r="K47" s="190"/>
      <c r="L47" s="190"/>
      <c r="M47" s="188"/>
      <c r="N47" s="95"/>
      <c r="O47" s="95"/>
      <c r="P47" s="95"/>
      <c r="Q47" s="192"/>
      <c r="R47" s="192">
        <f>IFERROR(ROUND(((VLOOKUP(VLOOKUP(A47,PartRaw[#All],14,FALSE),'Coat Raw'!$C$2:$W$167,12,FALSE) + VLOOKUP(VLOOKUP(A47,PartRaw[#All],14,FALSE),'Coat Raw'!$C$2:$W$167,13,FALSE)+ VLOOKUP(VLOOKUP(A47,PartRaw[#All],14,FALSE),'Coat Raw'!$C$2:$W$167,14,FALSE))/0.85/60),4),0)</f>
        <v>0</v>
      </c>
      <c r="S47" s="192"/>
      <c r="T47" s="192" t="e">
        <f>IF(VLOOKUP(A47,PartRaw[#All],4,FALSE)="1C",0,Table16[[#This Row],[Column17]])</f>
        <v>#N/A</v>
      </c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</row>
    <row r="48" spans="1:43">
      <c r="A48" s="94"/>
      <c r="B48" s="100"/>
      <c r="C48" s="95"/>
      <c r="D48" s="95"/>
      <c r="E48" s="95"/>
      <c r="F48" s="95"/>
      <c r="G48" s="95"/>
      <c r="H48" s="190"/>
      <c r="I48" s="190"/>
      <c r="J48" s="190"/>
      <c r="K48" s="190"/>
      <c r="L48" s="190"/>
      <c r="M48" s="188"/>
      <c r="N48" s="95"/>
      <c r="O48" s="95"/>
      <c r="P48" s="95"/>
      <c r="Q48" s="192"/>
      <c r="R48" s="192">
        <f>IFERROR(ROUND(((VLOOKUP(VLOOKUP(A48,PartRaw[#All],14,FALSE),'Coat Raw'!$C$2:$W$167,12,FALSE) + VLOOKUP(VLOOKUP(A48,PartRaw[#All],14,FALSE),'Coat Raw'!$C$2:$W$167,13,FALSE)+ VLOOKUP(VLOOKUP(A48,PartRaw[#All],14,FALSE),'Coat Raw'!$C$2:$W$167,14,FALSE))/0.85/60),4),0)</f>
        <v>0</v>
      </c>
      <c r="S48" s="192"/>
      <c r="T48" s="192" t="e">
        <f>IF(VLOOKUP(A48,PartRaw[#All],4,FALSE)="1C",0,Table16[[#This Row],[Column17]])</f>
        <v>#N/A</v>
      </c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</row>
    <row r="49" spans="1:43">
      <c r="A49" s="94"/>
      <c r="B49" s="100"/>
      <c r="C49" s="95"/>
      <c r="D49" s="95"/>
      <c r="E49" s="95"/>
      <c r="F49" s="95"/>
      <c r="G49" s="95"/>
      <c r="H49" s="190"/>
      <c r="I49" s="190"/>
      <c r="J49" s="190"/>
      <c r="K49" s="190"/>
      <c r="L49" s="190"/>
      <c r="M49" s="188"/>
      <c r="N49" s="95"/>
      <c r="O49" s="95"/>
      <c r="P49" s="95"/>
      <c r="Q49" s="192"/>
      <c r="R49" s="192">
        <f>IFERROR(ROUND(((VLOOKUP(VLOOKUP(A49,PartRaw[#All],14,FALSE),'Coat Raw'!$C$2:$W$167,12,FALSE) + VLOOKUP(VLOOKUP(A49,PartRaw[#All],14,FALSE),'Coat Raw'!$C$2:$W$167,13,FALSE)+ VLOOKUP(VLOOKUP(A49,PartRaw[#All],14,FALSE),'Coat Raw'!$C$2:$W$167,14,FALSE))/0.85/60),4),0)</f>
        <v>0</v>
      </c>
      <c r="S49" s="192"/>
      <c r="T49" s="192" t="e">
        <f>IF(VLOOKUP(A49,PartRaw[#All],4,FALSE)="1C",0,Table16[[#This Row],[Column17]])</f>
        <v>#N/A</v>
      </c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</row>
    <row r="50" spans="1:43">
      <c r="A50" s="94"/>
      <c r="B50" s="100"/>
      <c r="C50" s="95"/>
      <c r="D50" s="95"/>
      <c r="E50" s="95"/>
      <c r="F50" s="95"/>
      <c r="G50" s="95"/>
      <c r="H50" s="190"/>
      <c r="I50" s="190"/>
      <c r="J50" s="190"/>
      <c r="K50" s="190"/>
      <c r="L50" s="190"/>
      <c r="M50" s="188"/>
      <c r="N50" s="95"/>
      <c r="O50" s="95"/>
      <c r="P50" s="95"/>
      <c r="Q50" s="192"/>
      <c r="R50" s="192">
        <f>IFERROR(ROUND(((VLOOKUP(VLOOKUP(A50,PartRaw[#All],14,FALSE),'Coat Raw'!$C$2:$W$167,12,FALSE) + VLOOKUP(VLOOKUP(A50,PartRaw[#All],14,FALSE),'Coat Raw'!$C$2:$W$167,13,FALSE)+ VLOOKUP(VLOOKUP(A50,PartRaw[#All],14,FALSE),'Coat Raw'!$C$2:$W$167,14,FALSE))/0.85/60),4),0)</f>
        <v>0</v>
      </c>
      <c r="S50" s="192"/>
      <c r="T50" s="192" t="e">
        <f>IF(VLOOKUP(A50,PartRaw[#All],4,FALSE)="1C",0,Table16[[#This Row],[Column17]])</f>
        <v>#N/A</v>
      </c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</row>
    <row r="51" spans="1:43">
      <c r="A51" s="94"/>
      <c r="B51" s="100"/>
      <c r="C51" s="95"/>
      <c r="D51" s="95"/>
      <c r="E51" s="95"/>
      <c r="F51" s="95"/>
      <c r="G51" s="95"/>
      <c r="H51" s="190"/>
      <c r="I51" s="190"/>
      <c r="J51" s="190"/>
      <c r="K51" s="190"/>
      <c r="L51" s="190"/>
      <c r="M51" s="188"/>
      <c r="N51" s="95"/>
      <c r="O51" s="95"/>
      <c r="P51" s="95"/>
      <c r="Q51" s="192"/>
      <c r="R51" s="192">
        <f>IFERROR(ROUND(((VLOOKUP(VLOOKUP(A51,PartRaw[#All],14,FALSE),'Coat Raw'!$C$2:$W$167,12,FALSE) + VLOOKUP(VLOOKUP(A51,PartRaw[#All],14,FALSE),'Coat Raw'!$C$2:$W$167,13,FALSE)+ VLOOKUP(VLOOKUP(A51,PartRaw[#All],14,FALSE),'Coat Raw'!$C$2:$W$167,14,FALSE))/0.85/60),4),0)</f>
        <v>0</v>
      </c>
      <c r="S51" s="192"/>
      <c r="T51" s="192" t="e">
        <f>IF(VLOOKUP(A51,PartRaw[#All],4,FALSE)="1C",0,Table16[[#This Row],[Column17]])</f>
        <v>#N/A</v>
      </c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</row>
    <row r="52" spans="1:43">
      <c r="A52" s="94"/>
      <c r="B52" s="100"/>
      <c r="C52" s="95"/>
      <c r="D52" s="95"/>
      <c r="E52" s="95"/>
      <c r="F52" s="95"/>
      <c r="G52" s="95"/>
      <c r="H52" s="190"/>
      <c r="I52" s="190"/>
      <c r="J52" s="190"/>
      <c r="K52" s="190"/>
      <c r="L52" s="190"/>
      <c r="M52" s="188"/>
      <c r="N52" s="95"/>
      <c r="O52" s="95"/>
      <c r="P52" s="95"/>
      <c r="Q52" s="192"/>
      <c r="R52" s="192">
        <f>IFERROR(ROUND(((VLOOKUP(VLOOKUP(A52,PartRaw[#All],14,FALSE),'Coat Raw'!$C$2:$W$167,12,FALSE) + VLOOKUP(VLOOKUP(A52,PartRaw[#All],14,FALSE),'Coat Raw'!$C$2:$W$167,13,FALSE)+ VLOOKUP(VLOOKUP(A52,PartRaw[#All],14,FALSE),'Coat Raw'!$C$2:$W$167,14,FALSE))/0.85/60),4),0)</f>
        <v>0</v>
      </c>
      <c r="S52" s="192"/>
      <c r="T52" s="192" t="e">
        <f>IF(VLOOKUP(A52,PartRaw[#All],4,FALSE)="1C",0,Table16[[#This Row],[Column17]])</f>
        <v>#N/A</v>
      </c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</row>
    <row r="53" spans="1:43">
      <c r="A53" s="94"/>
      <c r="B53" s="100"/>
      <c r="C53" s="95"/>
      <c r="D53" s="95"/>
      <c r="E53" s="95"/>
      <c r="F53" s="95"/>
      <c r="G53" s="95"/>
      <c r="H53" s="190"/>
      <c r="I53" s="190"/>
      <c r="J53" s="190"/>
      <c r="K53" s="190"/>
      <c r="L53" s="190"/>
      <c r="M53" s="188"/>
      <c r="N53" s="95"/>
      <c r="O53" s="95"/>
      <c r="P53" s="95"/>
      <c r="Q53" s="192"/>
      <c r="R53" s="192">
        <f>IFERROR(ROUND(((VLOOKUP(VLOOKUP(A53,PartRaw[#All],14,FALSE),'Coat Raw'!$C$2:$W$167,12,FALSE) + VLOOKUP(VLOOKUP(A53,PartRaw[#All],14,FALSE),'Coat Raw'!$C$2:$W$167,13,FALSE)+ VLOOKUP(VLOOKUP(A53,PartRaw[#All],14,FALSE),'Coat Raw'!$C$2:$W$167,14,FALSE))/0.85/60),4),0)</f>
        <v>0</v>
      </c>
      <c r="S53" s="192"/>
      <c r="T53" s="192" t="e">
        <f>IF(VLOOKUP(A53,PartRaw[#All],4,FALSE)="1C",0,Table16[[#This Row],[Column17]])</f>
        <v>#N/A</v>
      </c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</row>
    <row r="54" spans="1:43">
      <c r="A54" s="94"/>
      <c r="B54" s="100"/>
      <c r="C54" s="95"/>
      <c r="D54" s="95"/>
      <c r="E54" s="95"/>
      <c r="F54" s="95"/>
      <c r="G54" s="95"/>
      <c r="H54" s="190"/>
      <c r="I54" s="190"/>
      <c r="J54" s="190"/>
      <c r="K54" s="190"/>
      <c r="L54" s="190"/>
      <c r="M54" s="188"/>
      <c r="N54" s="95"/>
      <c r="O54" s="95"/>
      <c r="P54" s="95"/>
      <c r="Q54" s="192"/>
      <c r="R54" s="192">
        <f>IFERROR(ROUND(((VLOOKUP(VLOOKUP(A54,PartRaw[#All],14,FALSE),'Coat Raw'!$C$2:$W$167,12,FALSE) + VLOOKUP(VLOOKUP(A54,PartRaw[#All],14,FALSE),'Coat Raw'!$C$2:$W$167,13,FALSE)+ VLOOKUP(VLOOKUP(A54,PartRaw[#All],14,FALSE),'Coat Raw'!$C$2:$W$167,14,FALSE))/0.85/60),4),0)</f>
        <v>0</v>
      </c>
      <c r="S54" s="192"/>
      <c r="T54" s="192" t="e">
        <f>IF(VLOOKUP(A54,PartRaw[#All],4,FALSE)="1C",0,Table16[[#This Row],[Column17]])</f>
        <v>#N/A</v>
      </c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</row>
    <row r="55" spans="1:43">
      <c r="A55" s="94"/>
      <c r="B55" s="100"/>
      <c r="C55" s="95"/>
      <c r="D55" s="95"/>
      <c r="E55" s="95"/>
      <c r="F55" s="95"/>
      <c r="G55" s="95"/>
      <c r="H55" s="190"/>
      <c r="I55" s="190"/>
      <c r="J55" s="190"/>
      <c r="K55" s="190"/>
      <c r="L55" s="190"/>
      <c r="M55" s="188"/>
      <c r="N55" s="95"/>
      <c r="O55" s="95"/>
      <c r="P55" s="95"/>
      <c r="Q55" s="192"/>
      <c r="R55" s="192">
        <f>IFERROR(ROUND(((VLOOKUP(VLOOKUP(A55,PartRaw[#All],14,FALSE),'Coat Raw'!$C$2:$W$167,12,FALSE) + VLOOKUP(VLOOKUP(A55,PartRaw[#All],14,FALSE),'Coat Raw'!$C$2:$W$167,13,FALSE)+ VLOOKUP(VLOOKUP(A55,PartRaw[#All],14,FALSE),'Coat Raw'!$C$2:$W$167,14,FALSE))/0.85/60),4),0)</f>
        <v>0</v>
      </c>
      <c r="S55" s="192"/>
      <c r="T55" s="192" t="e">
        <f>IF(VLOOKUP(A55,PartRaw[#All],4,FALSE)="1C",0,Table16[[#This Row],[Column17]])</f>
        <v>#N/A</v>
      </c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</row>
    <row r="56" spans="1:43">
      <c r="A56" s="94"/>
      <c r="B56" s="100"/>
      <c r="C56" s="95"/>
      <c r="D56" s="95"/>
      <c r="E56" s="95"/>
      <c r="F56" s="95"/>
      <c r="G56" s="95"/>
      <c r="H56" s="190"/>
      <c r="I56" s="190"/>
      <c r="J56" s="190"/>
      <c r="K56" s="190"/>
      <c r="L56" s="190"/>
      <c r="M56" s="188"/>
      <c r="N56" s="95"/>
      <c r="O56" s="95"/>
      <c r="P56" s="95"/>
      <c r="Q56" s="192"/>
      <c r="R56" s="192">
        <f>IFERROR(ROUND(((VLOOKUP(VLOOKUP(A56,PartRaw[#All],14,FALSE),'Coat Raw'!$C$2:$W$167,12,FALSE) + VLOOKUP(VLOOKUP(A56,PartRaw[#All],14,FALSE),'Coat Raw'!$C$2:$W$167,13,FALSE)+ VLOOKUP(VLOOKUP(A56,PartRaw[#All],14,FALSE),'Coat Raw'!$C$2:$W$167,14,FALSE))/0.85/60),4),0)</f>
        <v>0</v>
      </c>
      <c r="S56" s="192"/>
      <c r="T56" s="192" t="e">
        <f>IF(VLOOKUP(A56,PartRaw[#All],4,FALSE)="1C",0,Table16[[#This Row],[Column17]])</f>
        <v>#N/A</v>
      </c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</row>
    <row r="57" spans="1:43">
      <c r="A57" s="94"/>
      <c r="B57" s="100"/>
      <c r="C57" s="95"/>
      <c r="D57" s="95"/>
      <c r="E57" s="95"/>
      <c r="F57" s="95"/>
      <c r="G57" s="95"/>
      <c r="H57" s="190"/>
      <c r="I57" s="190"/>
      <c r="J57" s="190"/>
      <c r="K57" s="190"/>
      <c r="L57" s="190"/>
      <c r="M57" s="188"/>
      <c r="N57" s="95"/>
      <c r="O57" s="95"/>
      <c r="P57" s="95"/>
      <c r="Q57" s="192"/>
      <c r="R57" s="192">
        <f>IFERROR(ROUND(((VLOOKUP(VLOOKUP(A57,PartRaw[#All],14,FALSE),'Coat Raw'!$C$2:$W$167,12,FALSE) + VLOOKUP(VLOOKUP(A57,PartRaw[#All],14,FALSE),'Coat Raw'!$C$2:$W$167,13,FALSE)+ VLOOKUP(VLOOKUP(A57,PartRaw[#All],14,FALSE),'Coat Raw'!$C$2:$W$167,14,FALSE))/0.85/60),4),0)</f>
        <v>0</v>
      </c>
      <c r="S57" s="192"/>
      <c r="T57" s="192" t="e">
        <f>IF(VLOOKUP(A57,PartRaw[#All],4,FALSE)="1C",0,Table16[[#This Row],[Column17]])</f>
        <v>#N/A</v>
      </c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</row>
    <row r="58" spans="1:43">
      <c r="A58" s="94"/>
      <c r="B58" s="100"/>
      <c r="C58" s="95"/>
      <c r="D58" s="95"/>
      <c r="E58" s="95"/>
      <c r="F58" s="95"/>
      <c r="G58" s="95"/>
      <c r="H58" s="190"/>
      <c r="I58" s="190"/>
      <c r="J58" s="190"/>
      <c r="K58" s="190"/>
      <c r="L58" s="190"/>
      <c r="M58" s="188"/>
      <c r="N58" s="95"/>
      <c r="O58" s="95"/>
      <c r="P58" s="95"/>
      <c r="Q58" s="192"/>
      <c r="R58" s="192">
        <f>IFERROR(ROUND(((VLOOKUP(VLOOKUP(A58,PartRaw[#All],14,FALSE),'Coat Raw'!$C$2:$W$167,12,FALSE) + VLOOKUP(VLOOKUP(A58,PartRaw[#All],14,FALSE),'Coat Raw'!$C$2:$W$167,13,FALSE)+ VLOOKUP(VLOOKUP(A58,PartRaw[#All],14,FALSE),'Coat Raw'!$C$2:$W$167,14,FALSE))/0.85/60),4),0)</f>
        <v>0</v>
      </c>
      <c r="S58" s="192"/>
      <c r="T58" s="192" t="e">
        <f>IF(VLOOKUP(A58,PartRaw[#All],4,FALSE)="1C",0,Table16[[#This Row],[Column17]])</f>
        <v>#N/A</v>
      </c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</row>
    <row r="59" spans="1:43">
      <c r="A59" s="94"/>
      <c r="B59" s="100"/>
      <c r="C59" s="95"/>
      <c r="D59" s="95"/>
      <c r="E59" s="95"/>
      <c r="F59" s="95"/>
      <c r="G59" s="95"/>
      <c r="H59" s="190"/>
      <c r="I59" s="190"/>
      <c r="J59" s="190"/>
      <c r="K59" s="190"/>
      <c r="L59" s="190"/>
      <c r="M59" s="188"/>
      <c r="N59" s="95"/>
      <c r="O59" s="95"/>
      <c r="P59" s="95"/>
      <c r="Q59" s="192"/>
      <c r="R59" s="192">
        <f>IFERROR(ROUND(((VLOOKUP(VLOOKUP(A59,PartRaw[#All],14,FALSE),'Coat Raw'!$C$2:$W$167,12,FALSE) + VLOOKUP(VLOOKUP(A59,PartRaw[#All],14,FALSE),'Coat Raw'!$C$2:$W$167,13,FALSE)+ VLOOKUP(VLOOKUP(A59,PartRaw[#All],14,FALSE),'Coat Raw'!$C$2:$W$167,14,FALSE))/0.85/60),4),0)</f>
        <v>0</v>
      </c>
      <c r="S59" s="192"/>
      <c r="T59" s="192" t="e">
        <f>IF(VLOOKUP(A59,PartRaw[#All],4,FALSE)="1C",0,Table16[[#This Row],[Column17]])</f>
        <v>#N/A</v>
      </c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</row>
    <row r="60" spans="1:43">
      <c r="A60" s="94"/>
      <c r="B60" s="100"/>
      <c r="C60" s="95"/>
      <c r="D60" s="95"/>
      <c r="E60" s="95"/>
      <c r="F60" s="95"/>
      <c r="G60" s="95"/>
      <c r="H60" s="190"/>
      <c r="I60" s="190"/>
      <c r="J60" s="190"/>
      <c r="K60" s="190"/>
      <c r="L60" s="190"/>
      <c r="M60" s="188"/>
      <c r="N60" s="95"/>
      <c r="O60" s="95"/>
      <c r="P60" s="95"/>
      <c r="Q60" s="192"/>
      <c r="R60" s="192">
        <f>IFERROR(ROUND(((VLOOKUP(VLOOKUP(A60,PartRaw[#All],14,FALSE),'Coat Raw'!$C$2:$W$167,12,FALSE) + VLOOKUP(VLOOKUP(A60,PartRaw[#All],14,FALSE),'Coat Raw'!$C$2:$W$167,13,FALSE)+ VLOOKUP(VLOOKUP(A60,PartRaw[#All],14,FALSE),'Coat Raw'!$C$2:$W$167,14,FALSE))/0.85/60),4),0)</f>
        <v>0</v>
      </c>
      <c r="S60" s="192"/>
      <c r="T60" s="192" t="e">
        <f>IF(VLOOKUP(A60,PartRaw[#All],4,FALSE)="1C",0,Table16[[#This Row],[Column17]])</f>
        <v>#N/A</v>
      </c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</row>
    <row r="61" spans="1:43">
      <c r="A61" s="94"/>
      <c r="B61" s="100"/>
      <c r="C61" s="95"/>
      <c r="D61" s="95"/>
      <c r="E61" s="95"/>
      <c r="F61" s="95"/>
      <c r="G61" s="95"/>
      <c r="H61" s="190"/>
      <c r="I61" s="190"/>
      <c r="J61" s="190"/>
      <c r="K61" s="190"/>
      <c r="L61" s="190"/>
      <c r="M61" s="188"/>
      <c r="N61" s="95"/>
      <c r="O61" s="95"/>
      <c r="P61" s="95"/>
      <c r="Q61" s="192"/>
      <c r="R61" s="192">
        <f>IFERROR(ROUND(((VLOOKUP(VLOOKUP(A61,PartRaw[#All],14,FALSE),'Coat Raw'!$C$2:$W$167,12,FALSE) + VLOOKUP(VLOOKUP(A61,PartRaw[#All],14,FALSE),'Coat Raw'!$C$2:$W$167,13,FALSE)+ VLOOKUP(VLOOKUP(A61,PartRaw[#All],14,FALSE),'Coat Raw'!$C$2:$W$167,14,FALSE))/0.85/60),4),0)</f>
        <v>0</v>
      </c>
      <c r="S61" s="192"/>
      <c r="T61" s="192" t="e">
        <f>IF(VLOOKUP(A61,PartRaw[#All],4,FALSE)="1C",0,Table16[[#This Row],[Column17]])</f>
        <v>#N/A</v>
      </c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</row>
    <row r="62" spans="1:43">
      <c r="A62" s="94"/>
      <c r="B62" s="100"/>
      <c r="C62" s="95"/>
      <c r="D62" s="95"/>
      <c r="E62" s="95"/>
      <c r="F62" s="95"/>
      <c r="G62" s="95"/>
      <c r="H62" s="190"/>
      <c r="I62" s="190"/>
      <c r="J62" s="190"/>
      <c r="K62" s="190"/>
      <c r="L62" s="190"/>
      <c r="M62" s="188"/>
      <c r="N62" s="95"/>
      <c r="O62" s="95"/>
      <c r="P62" s="95"/>
      <c r="Q62" s="192"/>
      <c r="R62" s="192">
        <f>IFERROR(ROUND(((VLOOKUP(VLOOKUP(A62,PartRaw[#All],14,FALSE),'Coat Raw'!$C$2:$W$167,12,FALSE) + VLOOKUP(VLOOKUP(A62,PartRaw[#All],14,FALSE),'Coat Raw'!$C$2:$W$167,13,FALSE)+ VLOOKUP(VLOOKUP(A62,PartRaw[#All],14,FALSE),'Coat Raw'!$C$2:$W$167,14,FALSE))/0.85/60),4),0)</f>
        <v>0</v>
      </c>
      <c r="S62" s="192"/>
      <c r="T62" s="192" t="e">
        <f>IF(VLOOKUP(A62,PartRaw[#All],4,FALSE)="1C",0,Table16[[#This Row],[Column17]])</f>
        <v>#N/A</v>
      </c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</row>
    <row r="63" spans="1:43">
      <c r="A63" s="94"/>
      <c r="B63" s="100"/>
      <c r="C63" s="95"/>
      <c r="D63" s="95"/>
      <c r="E63" s="95"/>
      <c r="F63" s="95"/>
      <c r="G63" s="95"/>
      <c r="H63" s="190"/>
      <c r="I63" s="190"/>
      <c r="J63" s="190"/>
      <c r="K63" s="190"/>
      <c r="L63" s="190"/>
      <c r="M63" s="188"/>
      <c r="N63" s="95"/>
      <c r="O63" s="95"/>
      <c r="P63" s="95"/>
      <c r="Q63" s="192"/>
      <c r="R63" s="192">
        <f>IFERROR(ROUND(((VLOOKUP(VLOOKUP(A63,PartRaw[#All],14,FALSE),'Coat Raw'!$C$2:$W$167,12,FALSE) + VLOOKUP(VLOOKUP(A63,PartRaw[#All],14,FALSE),'Coat Raw'!$C$2:$W$167,13,FALSE)+ VLOOKUP(VLOOKUP(A63,PartRaw[#All],14,FALSE),'Coat Raw'!$C$2:$W$167,14,FALSE))/0.85/60),4),0)</f>
        <v>0</v>
      </c>
      <c r="S63" s="192"/>
      <c r="T63" s="192" t="e">
        <f>IF(VLOOKUP(A63,PartRaw[#All],4,FALSE)="1C",0,Table16[[#This Row],[Column17]])</f>
        <v>#N/A</v>
      </c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</row>
    <row r="64" spans="1:43">
      <c r="A64" s="94"/>
      <c r="B64" s="100"/>
      <c r="C64" s="95"/>
      <c r="D64" s="95"/>
      <c r="E64" s="95"/>
      <c r="F64" s="95"/>
      <c r="G64" s="95"/>
      <c r="H64" s="190"/>
      <c r="I64" s="190"/>
      <c r="J64" s="190"/>
      <c r="K64" s="190"/>
      <c r="L64" s="190"/>
      <c r="M64" s="188"/>
      <c r="N64" s="95"/>
      <c r="O64" s="95"/>
      <c r="P64" s="95"/>
      <c r="Q64" s="192"/>
      <c r="R64" s="192">
        <f>IFERROR(ROUND(((VLOOKUP(VLOOKUP(A64,PartRaw[#All],14,FALSE),'Coat Raw'!$C$2:$W$167,12,FALSE) + VLOOKUP(VLOOKUP(A64,PartRaw[#All],14,FALSE),'Coat Raw'!$C$2:$W$167,13,FALSE)+ VLOOKUP(VLOOKUP(A64,PartRaw[#All],14,FALSE),'Coat Raw'!$C$2:$W$167,14,FALSE))/0.85/60),4),0)</f>
        <v>0</v>
      </c>
      <c r="S64" s="192"/>
      <c r="T64" s="192" t="e">
        <f>IF(VLOOKUP(A64,PartRaw[#All],4,FALSE)="1C",0,Table16[[#This Row],[Column17]])</f>
        <v>#N/A</v>
      </c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</row>
    <row r="65" spans="1:43">
      <c r="A65" s="94"/>
      <c r="B65" s="100"/>
      <c r="C65" s="95"/>
      <c r="D65" s="95"/>
      <c r="E65" s="95"/>
      <c r="F65" s="95"/>
      <c r="G65" s="95"/>
      <c r="H65" s="190"/>
      <c r="I65" s="190"/>
      <c r="J65" s="190"/>
      <c r="K65" s="190"/>
      <c r="L65" s="190"/>
      <c r="M65" s="188"/>
      <c r="N65" s="95"/>
      <c r="O65" s="95"/>
      <c r="P65" s="95"/>
      <c r="Q65" s="192"/>
      <c r="R65" s="192">
        <f>IFERROR(ROUND(((VLOOKUP(VLOOKUP(A65,PartRaw[#All],14,FALSE),'Coat Raw'!$C$2:$W$167,12,FALSE) + VLOOKUP(VLOOKUP(A65,PartRaw[#All],14,FALSE),'Coat Raw'!$C$2:$W$167,13,FALSE)+ VLOOKUP(VLOOKUP(A65,PartRaw[#All],14,FALSE),'Coat Raw'!$C$2:$W$167,14,FALSE))/0.85/60),4),0)</f>
        <v>0</v>
      </c>
      <c r="S65" s="192"/>
      <c r="T65" s="192" t="e">
        <f>IF(VLOOKUP(A65,PartRaw[#All],4,FALSE)="1C",0,Table16[[#This Row],[Column17]])</f>
        <v>#N/A</v>
      </c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</row>
    <row r="66" spans="1:43">
      <c r="A66" s="94"/>
      <c r="B66" s="100"/>
      <c r="C66" s="95"/>
      <c r="D66" s="95"/>
      <c r="E66" s="95"/>
      <c r="F66" s="95"/>
      <c r="G66" s="95"/>
      <c r="H66" s="190"/>
      <c r="I66" s="190"/>
      <c r="J66" s="190"/>
      <c r="K66" s="190"/>
      <c r="L66" s="190"/>
      <c r="M66" s="188"/>
      <c r="N66" s="95"/>
      <c r="O66" s="95"/>
      <c r="P66" s="95"/>
      <c r="Q66" s="192"/>
      <c r="R66" s="192">
        <f>IFERROR(ROUND(((VLOOKUP(VLOOKUP(A66,PartRaw[#All],14,FALSE),'Coat Raw'!$C$2:$W$167,12,FALSE) + VLOOKUP(VLOOKUP(A66,PartRaw[#All],14,FALSE),'Coat Raw'!$C$2:$W$167,13,FALSE)+ VLOOKUP(VLOOKUP(A66,PartRaw[#All],14,FALSE),'Coat Raw'!$C$2:$W$167,14,FALSE))/0.85/60),4),0)</f>
        <v>0</v>
      </c>
      <c r="S66" s="192"/>
      <c r="T66" s="192" t="e">
        <f>IF(VLOOKUP(A66,PartRaw[#All],4,FALSE)="1C",0,Table16[[#This Row],[Column17]])</f>
        <v>#N/A</v>
      </c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</row>
    <row r="67" spans="1:43">
      <c r="A67" s="94"/>
      <c r="B67" s="100"/>
      <c r="C67" s="95"/>
      <c r="D67" s="95"/>
      <c r="E67" s="95"/>
      <c r="F67" s="95"/>
      <c r="G67" s="95"/>
      <c r="H67" s="190"/>
      <c r="I67" s="190"/>
      <c r="J67" s="190"/>
      <c r="K67" s="190"/>
      <c r="L67" s="190"/>
      <c r="M67" s="188"/>
      <c r="N67" s="95"/>
      <c r="O67" s="95"/>
      <c r="P67" s="95"/>
      <c r="Q67" s="192"/>
      <c r="R67" s="192">
        <f>IFERROR(ROUND(((VLOOKUP(VLOOKUP(A67,PartRaw[#All],14,FALSE),'Coat Raw'!$C$2:$W$167,12,FALSE) + VLOOKUP(VLOOKUP(A67,PartRaw[#All],14,FALSE),'Coat Raw'!$C$2:$W$167,13,FALSE)+ VLOOKUP(VLOOKUP(A67,PartRaw[#All],14,FALSE),'Coat Raw'!$C$2:$W$167,14,FALSE))/0.85/60),4),0)</f>
        <v>0</v>
      </c>
      <c r="S67" s="192"/>
      <c r="T67" s="192" t="e">
        <f>IF(VLOOKUP(A67,PartRaw[#All],4,FALSE)="1C",0,Table16[[#This Row],[Column17]])</f>
        <v>#N/A</v>
      </c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</row>
    <row r="68" spans="1:43">
      <c r="A68" s="94"/>
      <c r="B68" s="100"/>
      <c r="C68" s="95"/>
      <c r="D68" s="95"/>
      <c r="E68" s="95"/>
      <c r="F68" s="95"/>
      <c r="G68" s="95"/>
      <c r="H68" s="190"/>
      <c r="I68" s="190"/>
      <c r="J68" s="190"/>
      <c r="K68" s="190"/>
      <c r="L68" s="190"/>
      <c r="M68" s="188"/>
      <c r="N68" s="95"/>
      <c r="O68" s="95"/>
      <c r="P68" s="95"/>
      <c r="Q68" s="192"/>
      <c r="R68" s="192">
        <f>IFERROR(ROUND(((VLOOKUP(VLOOKUP(A68,PartRaw[#All],14,FALSE),'Coat Raw'!$C$2:$W$167,12,FALSE) + VLOOKUP(VLOOKUP(A68,PartRaw[#All],14,FALSE),'Coat Raw'!$C$2:$W$167,13,FALSE)+ VLOOKUP(VLOOKUP(A68,PartRaw[#All],14,FALSE),'Coat Raw'!$C$2:$W$167,14,FALSE))/0.85/60),4),0)</f>
        <v>0</v>
      </c>
      <c r="S68" s="192"/>
      <c r="T68" s="192" t="e">
        <f>IF(VLOOKUP(A68,PartRaw[#All],4,FALSE)="1C",0,Table16[[#This Row],[Column17]])</f>
        <v>#N/A</v>
      </c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</row>
    <row r="69" spans="1:43">
      <c r="A69" s="94"/>
      <c r="B69" s="100"/>
      <c r="C69" s="95"/>
      <c r="D69" s="95"/>
      <c r="E69" s="95"/>
      <c r="F69" s="95"/>
      <c r="G69" s="95"/>
      <c r="H69" s="190"/>
      <c r="I69" s="190"/>
      <c r="J69" s="190"/>
      <c r="K69" s="190"/>
      <c r="L69" s="190"/>
      <c r="M69" s="188"/>
      <c r="N69" s="95"/>
      <c r="O69" s="95"/>
      <c r="P69" s="95"/>
      <c r="Q69" s="192"/>
      <c r="R69" s="192">
        <f>IFERROR(ROUND(((VLOOKUP(VLOOKUP(A69,PartRaw[#All],14,FALSE),'Coat Raw'!$C$2:$W$167,12,FALSE) + VLOOKUP(VLOOKUP(A69,PartRaw[#All],14,FALSE),'Coat Raw'!$C$2:$W$167,13,FALSE)+ VLOOKUP(VLOOKUP(A69,PartRaw[#All],14,FALSE),'Coat Raw'!$C$2:$W$167,14,FALSE))/0.85/60),4),0)</f>
        <v>0</v>
      </c>
      <c r="S69" s="192"/>
      <c r="T69" s="192" t="e">
        <f>IF(VLOOKUP(A69,PartRaw[#All],4,FALSE)="1C",0,Table16[[#This Row],[Column17]])</f>
        <v>#N/A</v>
      </c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</row>
    <row r="70" spans="1:43">
      <c r="A70" s="94"/>
      <c r="B70" s="100"/>
      <c r="C70" s="95"/>
      <c r="D70" s="95"/>
      <c r="E70" s="95"/>
      <c r="F70" s="95"/>
      <c r="G70" s="95"/>
      <c r="H70" s="190"/>
      <c r="I70" s="190"/>
      <c r="J70" s="190"/>
      <c r="K70" s="190"/>
      <c r="L70" s="190"/>
      <c r="M70" s="188"/>
      <c r="N70" s="95"/>
      <c r="O70" s="95"/>
      <c r="P70" s="95"/>
      <c r="Q70" s="192"/>
      <c r="R70" s="192">
        <f>IFERROR(ROUND(((VLOOKUP(VLOOKUP(A70,PartRaw[#All],14,FALSE),'Coat Raw'!$C$2:$W$167,12,FALSE) + VLOOKUP(VLOOKUP(A70,PartRaw[#All],14,FALSE),'Coat Raw'!$C$2:$W$167,13,FALSE)+ VLOOKUP(VLOOKUP(A70,PartRaw[#All],14,FALSE),'Coat Raw'!$C$2:$W$167,14,FALSE))/0.85/60),4),0)</f>
        <v>0</v>
      </c>
      <c r="S70" s="192"/>
      <c r="T70" s="192" t="e">
        <f>IF(VLOOKUP(A70,PartRaw[#All],4,FALSE)="1C",0,Table16[[#This Row],[Column17]])</f>
        <v>#N/A</v>
      </c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</row>
    <row r="71" spans="1:43">
      <c r="A71" s="94"/>
      <c r="B71" s="100"/>
      <c r="C71" s="95"/>
      <c r="D71" s="95"/>
      <c r="E71" s="95"/>
      <c r="F71" s="95"/>
      <c r="G71" s="95"/>
      <c r="H71" s="190"/>
      <c r="I71" s="190"/>
      <c r="J71" s="190"/>
      <c r="K71" s="190"/>
      <c r="L71" s="190"/>
      <c r="M71" s="188"/>
      <c r="N71" s="95"/>
      <c r="O71" s="95"/>
      <c r="P71" s="95"/>
      <c r="Q71" s="192"/>
      <c r="R71" s="192">
        <f>IFERROR(ROUND(((VLOOKUP(VLOOKUP(A71,PartRaw[#All],14,FALSE),'Coat Raw'!$C$2:$W$167,12,FALSE) + VLOOKUP(VLOOKUP(A71,PartRaw[#All],14,FALSE),'Coat Raw'!$C$2:$W$167,13,FALSE)+ VLOOKUP(VLOOKUP(A71,PartRaw[#All],14,FALSE),'Coat Raw'!$C$2:$W$167,14,FALSE))/0.85/60),4),0)</f>
        <v>0</v>
      </c>
      <c r="S71" s="192"/>
      <c r="T71" s="192" t="e">
        <f>IF(VLOOKUP(A71,PartRaw[#All],4,FALSE)="1C",0,Table16[[#This Row],[Column17]])</f>
        <v>#N/A</v>
      </c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</row>
    <row r="72" spans="1:43">
      <c r="A72" s="94"/>
      <c r="B72" s="100"/>
      <c r="C72" s="95"/>
      <c r="D72" s="95"/>
      <c r="E72" s="95"/>
      <c r="F72" s="95"/>
      <c r="G72" s="95"/>
      <c r="H72" s="190"/>
      <c r="I72" s="190"/>
      <c r="J72" s="190"/>
      <c r="K72" s="190"/>
      <c r="L72" s="190"/>
      <c r="M72" s="188"/>
      <c r="N72" s="95"/>
      <c r="O72" s="95"/>
      <c r="P72" s="95"/>
      <c r="Q72" s="192"/>
      <c r="R72" s="192">
        <f>IFERROR(ROUND(((VLOOKUP(VLOOKUP(A72,PartRaw[#All],14,FALSE),'Coat Raw'!$C$2:$W$167,12,FALSE) + VLOOKUP(VLOOKUP(A72,PartRaw[#All],14,FALSE),'Coat Raw'!$C$2:$W$167,13,FALSE)+ VLOOKUP(VLOOKUP(A72,PartRaw[#All],14,FALSE),'Coat Raw'!$C$2:$W$167,14,FALSE))/0.85/60),4),0)</f>
        <v>0</v>
      </c>
      <c r="S72" s="192"/>
      <c r="T72" s="192" t="e">
        <f>IF(VLOOKUP(A72,PartRaw[#All],4,FALSE)="1C",0,Table16[[#This Row],[Column17]])</f>
        <v>#N/A</v>
      </c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</row>
    <row r="73" spans="1:43">
      <c r="A73" s="94"/>
      <c r="B73" s="100"/>
      <c r="C73" s="95"/>
      <c r="D73" s="95"/>
      <c r="E73" s="95"/>
      <c r="F73" s="95"/>
      <c r="G73" s="95"/>
      <c r="H73" s="190"/>
      <c r="I73" s="190"/>
      <c r="J73" s="190"/>
      <c r="K73" s="190"/>
      <c r="L73" s="190"/>
      <c r="M73" s="188"/>
      <c r="N73" s="95"/>
      <c r="O73" s="95"/>
      <c r="P73" s="95"/>
      <c r="Q73" s="192"/>
      <c r="R73" s="192">
        <f>IFERROR(ROUND(((VLOOKUP(VLOOKUP(A73,PartRaw[#All],14,FALSE),'Coat Raw'!$C$2:$W$167,12,FALSE) + VLOOKUP(VLOOKUP(A73,PartRaw[#All],14,FALSE),'Coat Raw'!$C$2:$W$167,13,FALSE)+ VLOOKUP(VLOOKUP(A73,PartRaw[#All],14,FALSE),'Coat Raw'!$C$2:$W$167,14,FALSE))/0.85/60),4),0)</f>
        <v>0</v>
      </c>
      <c r="S73" s="192"/>
      <c r="T73" s="192" t="e">
        <f>IF(VLOOKUP(A73,PartRaw[#All],4,FALSE)="1C",0,Table16[[#This Row],[Column17]])</f>
        <v>#N/A</v>
      </c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</row>
    <row r="74" spans="1:43">
      <c r="A74" s="94"/>
      <c r="B74" s="100"/>
      <c r="C74" s="95"/>
      <c r="D74" s="95"/>
      <c r="E74" s="95"/>
      <c r="F74" s="95"/>
      <c r="G74" s="95"/>
      <c r="H74" s="190"/>
      <c r="I74" s="190"/>
      <c r="J74" s="190"/>
      <c r="K74" s="190"/>
      <c r="L74" s="190"/>
      <c r="M74" s="188"/>
      <c r="N74" s="95"/>
      <c r="O74" s="95"/>
      <c r="P74" s="95"/>
      <c r="Q74" s="192"/>
      <c r="R74" s="192">
        <f>IFERROR(ROUND(((VLOOKUP(VLOOKUP(A74,PartRaw[#All],14,FALSE),'Coat Raw'!$C$2:$W$167,12,FALSE) + VLOOKUP(VLOOKUP(A74,PartRaw[#All],14,FALSE),'Coat Raw'!$C$2:$W$167,13,FALSE)+ VLOOKUP(VLOOKUP(A74,PartRaw[#All],14,FALSE),'Coat Raw'!$C$2:$W$167,14,FALSE))/0.85/60),4),0)</f>
        <v>0</v>
      </c>
      <c r="S74" s="192"/>
      <c r="T74" s="192" t="e">
        <f>IF(VLOOKUP(A74,PartRaw[#All],4,FALSE)="1C",0,Table16[[#This Row],[Column17]])</f>
        <v>#N/A</v>
      </c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</row>
    <row r="75" spans="1:43">
      <c r="A75" s="94"/>
      <c r="B75" s="100"/>
      <c r="C75" s="95"/>
      <c r="D75" s="95"/>
      <c r="E75" s="95"/>
      <c r="F75" s="95"/>
      <c r="G75" s="95"/>
      <c r="H75" s="190"/>
      <c r="I75" s="190"/>
      <c r="J75" s="190"/>
      <c r="K75" s="190"/>
      <c r="L75" s="190"/>
      <c r="M75" s="188"/>
      <c r="N75" s="95"/>
      <c r="O75" s="95"/>
      <c r="P75" s="95"/>
      <c r="Q75" s="192"/>
      <c r="R75" s="192">
        <f>IFERROR(ROUND(((VLOOKUP(VLOOKUP(A75,PartRaw[#All],14,FALSE),'Coat Raw'!$C$2:$W$167,12,FALSE) + VLOOKUP(VLOOKUP(A75,PartRaw[#All],14,FALSE),'Coat Raw'!$C$2:$W$167,13,FALSE)+ VLOOKUP(VLOOKUP(A75,PartRaw[#All],14,FALSE),'Coat Raw'!$C$2:$W$167,14,FALSE))/0.85/60),4),0)</f>
        <v>0</v>
      </c>
      <c r="S75" s="192"/>
      <c r="T75" s="192" t="e">
        <f>IF(VLOOKUP(A75,PartRaw[#All],4,FALSE)="1C",0,Table16[[#This Row],[Column17]])</f>
        <v>#N/A</v>
      </c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</row>
    <row r="76" spans="1:43">
      <c r="A76" s="94"/>
      <c r="B76" s="100"/>
      <c r="C76" s="95"/>
      <c r="D76" s="95"/>
      <c r="E76" s="95"/>
      <c r="F76" s="95"/>
      <c r="G76" s="95"/>
      <c r="H76" s="190"/>
      <c r="I76" s="190"/>
      <c r="J76" s="190"/>
      <c r="K76" s="190"/>
      <c r="L76" s="190"/>
      <c r="M76" s="188"/>
      <c r="N76" s="95"/>
      <c r="O76" s="95"/>
      <c r="P76" s="95"/>
      <c r="Q76" s="192"/>
      <c r="R76" s="192">
        <f>IFERROR(ROUND(((VLOOKUP(VLOOKUP(A76,PartRaw[#All],14,FALSE),'Coat Raw'!$C$2:$W$167,12,FALSE) + VLOOKUP(VLOOKUP(A76,PartRaw[#All],14,FALSE),'Coat Raw'!$C$2:$W$167,13,FALSE)+ VLOOKUP(VLOOKUP(A76,PartRaw[#All],14,FALSE),'Coat Raw'!$C$2:$W$167,14,FALSE))/0.85/60),4),0)</f>
        <v>0</v>
      </c>
      <c r="S76" s="192"/>
      <c r="T76" s="192" t="e">
        <f>IF(VLOOKUP(A76,PartRaw[#All],4,FALSE)="1C",0,Table16[[#This Row],[Column17]])</f>
        <v>#N/A</v>
      </c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</row>
    <row r="77" spans="1:43">
      <c r="A77" s="94"/>
      <c r="B77" s="100"/>
      <c r="C77" s="95"/>
      <c r="D77" s="95"/>
      <c r="E77" s="95"/>
      <c r="F77" s="95"/>
      <c r="G77" s="95"/>
      <c r="H77" s="190"/>
      <c r="I77" s="190"/>
      <c r="J77" s="190"/>
      <c r="K77" s="190"/>
      <c r="L77" s="190"/>
      <c r="M77" s="188"/>
      <c r="N77" s="95"/>
      <c r="O77" s="95"/>
      <c r="P77" s="95"/>
      <c r="Q77" s="192"/>
      <c r="R77" s="192">
        <f>IFERROR(ROUND(((VLOOKUP(VLOOKUP(A77,PartRaw[#All],14,FALSE),'Coat Raw'!$C$2:$W$167,12,FALSE) + VLOOKUP(VLOOKUP(A77,PartRaw[#All],14,FALSE),'Coat Raw'!$C$2:$W$167,13,FALSE)+ VLOOKUP(VLOOKUP(A77,PartRaw[#All],14,FALSE),'Coat Raw'!$C$2:$W$167,14,FALSE))/0.85/60),4),0)</f>
        <v>0</v>
      </c>
      <c r="S77" s="192"/>
      <c r="T77" s="192" t="e">
        <f>IF(VLOOKUP(A77,PartRaw[#All],4,FALSE)="1C",0,Table16[[#This Row],[Column17]])</f>
        <v>#N/A</v>
      </c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</row>
    <row r="78" spans="1:43">
      <c r="A78" s="94"/>
      <c r="B78" s="100"/>
      <c r="C78" s="95"/>
      <c r="D78" s="95"/>
      <c r="E78" s="95"/>
      <c r="F78" s="95"/>
      <c r="G78" s="95"/>
      <c r="H78" s="190"/>
      <c r="I78" s="190"/>
      <c r="J78" s="190"/>
      <c r="K78" s="190"/>
      <c r="L78" s="190"/>
      <c r="M78" s="188"/>
      <c r="N78" s="95"/>
      <c r="O78" s="95"/>
      <c r="P78" s="95"/>
      <c r="Q78" s="192"/>
      <c r="R78" s="192">
        <f>IFERROR(ROUND(((VLOOKUP(VLOOKUP(A78,PartRaw[#All],14,FALSE),'Coat Raw'!$C$2:$W$167,12,FALSE) + VLOOKUP(VLOOKUP(A78,PartRaw[#All],14,FALSE),'Coat Raw'!$C$2:$W$167,13,FALSE)+ VLOOKUP(VLOOKUP(A78,PartRaw[#All],14,FALSE),'Coat Raw'!$C$2:$W$167,14,FALSE))/0.85/60),4),0)</f>
        <v>0</v>
      </c>
      <c r="S78" s="192"/>
      <c r="T78" s="192" t="e">
        <f>IF(VLOOKUP(A78,PartRaw[#All],4,FALSE)="1C",0,Table16[[#This Row],[Column17]])</f>
        <v>#N/A</v>
      </c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</row>
    <row r="79" spans="1:43">
      <c r="A79" s="94"/>
      <c r="B79" s="100"/>
      <c r="C79" s="95"/>
      <c r="D79" s="95"/>
      <c r="E79" s="95"/>
      <c r="F79" s="95"/>
      <c r="G79" s="95"/>
      <c r="H79" s="190"/>
      <c r="I79" s="190"/>
      <c r="J79" s="190"/>
      <c r="K79" s="190"/>
      <c r="L79" s="190"/>
      <c r="M79" s="188"/>
      <c r="N79" s="95"/>
      <c r="O79" s="95"/>
      <c r="P79" s="95"/>
      <c r="Q79" s="192"/>
      <c r="R79" s="192">
        <f>IFERROR(ROUND(((VLOOKUP(VLOOKUP(A79,PartRaw[#All],14,FALSE),'Coat Raw'!$C$2:$W$167,12,FALSE) + VLOOKUP(VLOOKUP(A79,PartRaw[#All],14,FALSE),'Coat Raw'!$C$2:$W$167,13,FALSE)+ VLOOKUP(VLOOKUP(A79,PartRaw[#All],14,FALSE),'Coat Raw'!$C$2:$W$167,14,FALSE))/0.85/60),4),0)</f>
        <v>0</v>
      </c>
      <c r="S79" s="192"/>
      <c r="T79" s="192" t="e">
        <f>IF(VLOOKUP(A79,PartRaw[#All],4,FALSE)="1C",0,Table16[[#This Row],[Column17]])</f>
        <v>#N/A</v>
      </c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</row>
    <row r="80" spans="1:43">
      <c r="A80" s="94"/>
      <c r="B80" s="100"/>
      <c r="C80" s="95"/>
      <c r="D80" s="95"/>
      <c r="E80" s="95"/>
      <c r="F80" s="95"/>
      <c r="G80" s="95"/>
      <c r="H80" s="190"/>
      <c r="I80" s="190"/>
      <c r="J80" s="190"/>
      <c r="K80" s="190"/>
      <c r="L80" s="190"/>
      <c r="M80" s="188"/>
      <c r="N80" s="95"/>
      <c r="O80" s="95"/>
      <c r="P80" s="95"/>
      <c r="Q80" s="192"/>
      <c r="R80" s="192">
        <f>IFERROR(ROUND(((VLOOKUP(VLOOKUP(A80,PartRaw[#All],14,FALSE),'Coat Raw'!$C$2:$W$167,12,FALSE) + VLOOKUP(VLOOKUP(A80,PartRaw[#All],14,FALSE),'Coat Raw'!$C$2:$W$167,13,FALSE)+ VLOOKUP(VLOOKUP(A80,PartRaw[#All],14,FALSE),'Coat Raw'!$C$2:$W$167,14,FALSE))/0.85/60),4),0)</f>
        <v>0</v>
      </c>
      <c r="S80" s="192"/>
      <c r="T80" s="192" t="e">
        <f>IF(VLOOKUP(A80,PartRaw[#All],4,FALSE)="1C",0,Table16[[#This Row],[Column17]])</f>
        <v>#N/A</v>
      </c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</row>
    <row r="81" spans="1:43">
      <c r="A81" s="94"/>
      <c r="B81" s="100"/>
      <c r="C81" s="95"/>
      <c r="D81" s="95"/>
      <c r="E81" s="95"/>
      <c r="F81" s="95"/>
      <c r="G81" s="95"/>
      <c r="H81" s="190"/>
      <c r="I81" s="190"/>
      <c r="J81" s="190"/>
      <c r="K81" s="190"/>
      <c r="L81" s="190"/>
      <c r="M81" s="188"/>
      <c r="N81" s="95"/>
      <c r="O81" s="95"/>
      <c r="P81" s="95"/>
      <c r="Q81" s="192"/>
      <c r="R81" s="192">
        <f>IFERROR(ROUND(((VLOOKUP(VLOOKUP(A81,PartRaw[#All],14,FALSE),'Coat Raw'!$C$2:$W$167,12,FALSE) + VLOOKUP(VLOOKUP(A81,PartRaw[#All],14,FALSE),'Coat Raw'!$C$2:$W$167,13,FALSE)+ VLOOKUP(VLOOKUP(A81,PartRaw[#All],14,FALSE),'Coat Raw'!$C$2:$W$167,14,FALSE))/0.85/60),4),0)</f>
        <v>0</v>
      </c>
      <c r="S81" s="192"/>
      <c r="T81" s="192" t="e">
        <f>IF(VLOOKUP(A81,PartRaw[#All],4,FALSE)="1C",0,Table16[[#This Row],[Column17]])</f>
        <v>#N/A</v>
      </c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</row>
    <row r="82" spans="1:43">
      <c r="A82" s="94"/>
      <c r="B82" s="100"/>
      <c r="C82" s="95"/>
      <c r="D82" s="95"/>
      <c r="E82" s="95"/>
      <c r="F82" s="95"/>
      <c r="G82" s="95"/>
      <c r="H82" s="190"/>
      <c r="I82" s="190"/>
      <c r="J82" s="190"/>
      <c r="K82" s="190"/>
      <c r="L82" s="190"/>
      <c r="M82" s="188"/>
      <c r="N82" s="95"/>
      <c r="O82" s="95"/>
      <c r="P82" s="95"/>
      <c r="Q82" s="192"/>
      <c r="R82" s="192">
        <f>IFERROR(ROUND(((VLOOKUP(VLOOKUP(A82,PartRaw[#All],14,FALSE),'Coat Raw'!$C$2:$W$167,12,FALSE) + VLOOKUP(VLOOKUP(A82,PartRaw[#All],14,FALSE),'Coat Raw'!$C$2:$W$167,13,FALSE)+ VLOOKUP(VLOOKUP(A82,PartRaw[#All],14,FALSE),'Coat Raw'!$C$2:$W$167,14,FALSE))/0.85/60),4),0)</f>
        <v>0</v>
      </c>
      <c r="S82" s="192"/>
      <c r="T82" s="192" t="e">
        <f>IF(VLOOKUP(A82,PartRaw[#All],4,FALSE)="1C",0,Table16[[#This Row],[Column17]])</f>
        <v>#N/A</v>
      </c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</row>
    <row r="83" spans="1:43">
      <c r="A83" s="94"/>
      <c r="B83" s="100"/>
      <c r="C83" s="95"/>
      <c r="D83" s="95"/>
      <c r="E83" s="95"/>
      <c r="F83" s="95"/>
      <c r="G83" s="95"/>
      <c r="H83" s="190"/>
      <c r="I83" s="190"/>
      <c r="J83" s="190"/>
      <c r="K83" s="190"/>
      <c r="L83" s="190"/>
      <c r="M83" s="188"/>
      <c r="N83" s="95"/>
      <c r="O83" s="95"/>
      <c r="P83" s="95"/>
      <c r="Q83" s="192"/>
      <c r="R83" s="192">
        <f>IFERROR(ROUND(((VLOOKUP(VLOOKUP(A83,PartRaw[#All],14,FALSE),'Coat Raw'!$C$2:$W$167,12,FALSE) + VLOOKUP(VLOOKUP(A83,PartRaw[#All],14,FALSE),'Coat Raw'!$C$2:$W$167,13,FALSE)+ VLOOKUP(VLOOKUP(A83,PartRaw[#All],14,FALSE),'Coat Raw'!$C$2:$W$167,14,FALSE))/0.85/60),4),0)</f>
        <v>0</v>
      </c>
      <c r="S83" s="192"/>
      <c r="T83" s="192" t="e">
        <f>IF(VLOOKUP(A83,PartRaw[#All],4,FALSE)="1C",0,Table16[[#This Row],[Column17]])</f>
        <v>#N/A</v>
      </c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</row>
    <row r="84" spans="1:43">
      <c r="A84" s="94"/>
      <c r="B84" s="100"/>
      <c r="C84" s="95"/>
      <c r="D84" s="95"/>
      <c r="E84" s="95"/>
      <c r="F84" s="95"/>
      <c r="G84" s="95"/>
      <c r="H84" s="190"/>
      <c r="I84" s="190"/>
      <c r="J84" s="190"/>
      <c r="K84" s="190"/>
      <c r="L84" s="190"/>
      <c r="M84" s="188"/>
      <c r="N84" s="95"/>
      <c r="O84" s="95"/>
      <c r="P84" s="95"/>
      <c r="Q84" s="192"/>
      <c r="R84" s="192">
        <f>IFERROR(ROUND(((VLOOKUP(VLOOKUP(A84,PartRaw[#All],14,FALSE),'Coat Raw'!$C$2:$W$167,12,FALSE) + VLOOKUP(VLOOKUP(A84,PartRaw[#All],14,FALSE),'Coat Raw'!$C$2:$W$167,13,FALSE)+ VLOOKUP(VLOOKUP(A84,PartRaw[#All],14,FALSE),'Coat Raw'!$C$2:$W$167,14,FALSE))/0.85/60),4),0)</f>
        <v>0</v>
      </c>
      <c r="S84" s="192"/>
      <c r="T84" s="192" t="e">
        <f>IF(VLOOKUP(A84,PartRaw[#All],4,FALSE)="1C",0,Table16[[#This Row],[Column17]])</f>
        <v>#N/A</v>
      </c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</row>
    <row r="85" spans="1:43">
      <c r="A85" s="94"/>
      <c r="B85" s="100"/>
      <c r="C85" s="95"/>
      <c r="D85" s="95"/>
      <c r="E85" s="95"/>
      <c r="F85" s="95"/>
      <c r="G85" s="95"/>
      <c r="H85" s="190"/>
      <c r="I85" s="190"/>
      <c r="J85" s="190"/>
      <c r="K85" s="190"/>
      <c r="L85" s="190"/>
      <c r="M85" s="188"/>
      <c r="N85" s="95"/>
      <c r="O85" s="95"/>
      <c r="P85" s="95"/>
      <c r="Q85" s="192"/>
      <c r="R85" s="192">
        <f>IFERROR(ROUND(((VLOOKUP(VLOOKUP(A85,PartRaw[#All],14,FALSE),'Coat Raw'!$C$2:$W$167,12,FALSE) + VLOOKUP(VLOOKUP(A85,PartRaw[#All],14,FALSE),'Coat Raw'!$C$2:$W$167,13,FALSE)+ VLOOKUP(VLOOKUP(A85,PartRaw[#All],14,FALSE),'Coat Raw'!$C$2:$W$167,14,FALSE))/0.85/60),4),0)</f>
        <v>0</v>
      </c>
      <c r="S85" s="192"/>
      <c r="T85" s="192" t="e">
        <f>IF(VLOOKUP(A85,PartRaw[#All],4,FALSE)="1C",0,Table16[[#This Row],[Column17]])</f>
        <v>#N/A</v>
      </c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</row>
    <row r="86" spans="1:43">
      <c r="A86" s="94"/>
      <c r="B86" s="100"/>
      <c r="C86" s="95"/>
      <c r="D86" s="95"/>
      <c r="E86" s="95"/>
      <c r="F86" s="95"/>
      <c r="G86" s="95"/>
      <c r="H86" s="190"/>
      <c r="I86" s="190"/>
      <c r="J86" s="190"/>
      <c r="K86" s="190"/>
      <c r="L86" s="190"/>
      <c r="M86" s="188"/>
      <c r="N86" s="95"/>
      <c r="O86" s="95"/>
      <c r="P86" s="95"/>
      <c r="Q86" s="192"/>
      <c r="R86" s="192">
        <f>IFERROR(ROUND(((VLOOKUP(VLOOKUP(A86,PartRaw[#All],14,FALSE),'Coat Raw'!$C$2:$W$167,12,FALSE) + VLOOKUP(VLOOKUP(A86,PartRaw[#All],14,FALSE),'Coat Raw'!$C$2:$W$167,13,FALSE)+ VLOOKUP(VLOOKUP(A86,PartRaw[#All],14,FALSE),'Coat Raw'!$C$2:$W$167,14,FALSE))/0.85/60),4),0)</f>
        <v>0</v>
      </c>
      <c r="S86" s="192"/>
      <c r="T86" s="192" t="e">
        <f>IF(VLOOKUP(A86,PartRaw[#All],4,FALSE)="1C",0,Table16[[#This Row],[Column17]])</f>
        <v>#N/A</v>
      </c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</row>
    <row r="87" spans="1:43">
      <c r="A87" s="94"/>
      <c r="B87" s="100"/>
      <c r="C87" s="95"/>
      <c r="D87" s="95"/>
      <c r="E87" s="95"/>
      <c r="F87" s="95"/>
      <c r="G87" s="95"/>
      <c r="H87" s="190"/>
      <c r="I87" s="190"/>
      <c r="J87" s="190"/>
      <c r="K87" s="190"/>
      <c r="L87" s="190"/>
      <c r="M87" s="188"/>
      <c r="N87" s="95"/>
      <c r="O87" s="95"/>
      <c r="P87" s="95"/>
      <c r="Q87" s="192"/>
      <c r="R87" s="192">
        <f>IFERROR(ROUND(((VLOOKUP(VLOOKUP(A87,PartRaw[#All],14,FALSE),'Coat Raw'!$C$2:$W$167,12,FALSE) + VLOOKUP(VLOOKUP(A87,PartRaw[#All],14,FALSE),'Coat Raw'!$C$2:$W$167,13,FALSE)+ VLOOKUP(VLOOKUP(A87,PartRaw[#All],14,FALSE),'Coat Raw'!$C$2:$W$167,14,FALSE))/0.85/60),4),0)</f>
        <v>0</v>
      </c>
      <c r="S87" s="192"/>
      <c r="T87" s="192" t="e">
        <f>IF(VLOOKUP(A87,PartRaw[#All],4,FALSE)="1C",0,Table16[[#This Row],[Column17]])</f>
        <v>#N/A</v>
      </c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</row>
    <row r="88" spans="1:43">
      <c r="A88" s="94"/>
      <c r="B88" s="100"/>
      <c r="C88" s="95"/>
      <c r="D88" s="95"/>
      <c r="E88" s="95"/>
      <c r="F88" s="95"/>
      <c r="G88" s="95"/>
      <c r="H88" s="190"/>
      <c r="I88" s="190"/>
      <c r="J88" s="190"/>
      <c r="K88" s="190"/>
      <c r="L88" s="190"/>
      <c r="M88" s="188"/>
      <c r="N88" s="95"/>
      <c r="O88" s="95"/>
      <c r="P88" s="95"/>
      <c r="Q88" s="192"/>
      <c r="R88" s="192">
        <f>IFERROR(ROUND(((VLOOKUP(VLOOKUP(A88,PartRaw[#All],14,FALSE),'Coat Raw'!$C$2:$W$167,12,FALSE) + VLOOKUP(VLOOKUP(A88,PartRaw[#All],14,FALSE),'Coat Raw'!$C$2:$W$167,13,FALSE)+ VLOOKUP(VLOOKUP(A88,PartRaw[#All],14,FALSE),'Coat Raw'!$C$2:$W$167,14,FALSE))/0.85/60),4),0)</f>
        <v>0</v>
      </c>
      <c r="S88" s="192"/>
      <c r="T88" s="192" t="e">
        <f>IF(VLOOKUP(A88,PartRaw[#All],4,FALSE)="1C",0,Table16[[#This Row],[Column17]])</f>
        <v>#N/A</v>
      </c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</row>
    <row r="89" spans="1:43">
      <c r="A89" s="94"/>
      <c r="B89" s="100"/>
      <c r="C89" s="95"/>
      <c r="D89" s="95"/>
      <c r="E89" s="95"/>
      <c r="F89" s="95"/>
      <c r="G89" s="95"/>
      <c r="H89" s="190"/>
      <c r="I89" s="190"/>
      <c r="J89" s="190"/>
      <c r="K89" s="190"/>
      <c r="L89" s="190"/>
      <c r="M89" s="188"/>
      <c r="N89" s="95"/>
      <c r="O89" s="95"/>
      <c r="P89" s="95"/>
      <c r="Q89" s="192"/>
      <c r="R89" s="192">
        <f>IFERROR(ROUND(((VLOOKUP(VLOOKUP(A89,PartRaw[#All],14,FALSE),'Coat Raw'!$C$2:$W$167,12,FALSE) + VLOOKUP(VLOOKUP(A89,PartRaw[#All],14,FALSE),'Coat Raw'!$C$2:$W$167,13,FALSE)+ VLOOKUP(VLOOKUP(A89,PartRaw[#All],14,FALSE),'Coat Raw'!$C$2:$W$167,14,FALSE))/0.85/60),4),0)</f>
        <v>0</v>
      </c>
      <c r="S89" s="192"/>
      <c r="T89" s="192" t="e">
        <f>IF(VLOOKUP(A89,PartRaw[#All],4,FALSE)="1C",0,Table16[[#This Row],[Column17]])</f>
        <v>#N/A</v>
      </c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</row>
    <row r="90" spans="1:43">
      <c r="A90" s="94"/>
      <c r="B90" s="100"/>
      <c r="C90" s="95"/>
      <c r="D90" s="95"/>
      <c r="E90" s="95"/>
      <c r="F90" s="95"/>
      <c r="G90" s="95"/>
      <c r="H90" s="190"/>
      <c r="I90" s="190"/>
      <c r="J90" s="190"/>
      <c r="K90" s="190"/>
      <c r="L90" s="190"/>
      <c r="M90" s="188"/>
      <c r="N90" s="95"/>
      <c r="O90" s="95"/>
      <c r="P90" s="95"/>
      <c r="Q90" s="192"/>
      <c r="R90" s="192">
        <f>IFERROR(ROUND(((VLOOKUP(VLOOKUP(A90,PartRaw[#All],14,FALSE),'Coat Raw'!$C$2:$W$167,12,FALSE) + VLOOKUP(VLOOKUP(A90,PartRaw[#All],14,FALSE),'Coat Raw'!$C$2:$W$167,13,FALSE)+ VLOOKUP(VLOOKUP(A90,PartRaw[#All],14,FALSE),'Coat Raw'!$C$2:$W$167,14,FALSE))/0.85/60),4),0)</f>
        <v>0</v>
      </c>
      <c r="S90" s="192"/>
      <c r="T90" s="192" t="e">
        <f>IF(VLOOKUP(A90,PartRaw[#All],4,FALSE)="1C",0,Table16[[#This Row],[Column17]])</f>
        <v>#N/A</v>
      </c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</row>
    <row r="91" spans="1:43">
      <c r="A91" s="94"/>
      <c r="B91" s="100"/>
      <c r="C91" s="95"/>
      <c r="D91" s="95"/>
      <c r="E91" s="95"/>
      <c r="F91" s="95"/>
      <c r="G91" s="95"/>
      <c r="H91" s="190"/>
      <c r="I91" s="190"/>
      <c r="J91" s="190"/>
      <c r="K91" s="190"/>
      <c r="L91" s="190"/>
      <c r="M91" s="188"/>
      <c r="N91" s="95"/>
      <c r="O91" s="95"/>
      <c r="P91" s="95"/>
      <c r="Q91" s="192"/>
      <c r="R91" s="192">
        <f>IFERROR(ROUND(((VLOOKUP(VLOOKUP(A91,PartRaw[#All],14,FALSE),'Coat Raw'!$C$2:$W$167,12,FALSE) + VLOOKUP(VLOOKUP(A91,PartRaw[#All],14,FALSE),'Coat Raw'!$C$2:$W$167,13,FALSE)+ VLOOKUP(VLOOKUP(A91,PartRaw[#All],14,FALSE),'Coat Raw'!$C$2:$W$167,14,FALSE))/0.85/60),4),0)</f>
        <v>0</v>
      </c>
      <c r="S91" s="192"/>
      <c r="T91" s="192" t="e">
        <f>IF(VLOOKUP(A91,PartRaw[#All],4,FALSE)="1C",0,Table16[[#This Row],[Column17]])</f>
        <v>#N/A</v>
      </c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</row>
    <row r="92" spans="1:43">
      <c r="A92" s="94"/>
      <c r="B92" s="100"/>
      <c r="C92" s="95"/>
      <c r="D92" s="95"/>
      <c r="E92" s="95"/>
      <c r="F92" s="95"/>
      <c r="G92" s="95"/>
      <c r="H92" s="190"/>
      <c r="I92" s="190"/>
      <c r="J92" s="190"/>
      <c r="K92" s="190"/>
      <c r="L92" s="190"/>
      <c r="M92" s="188"/>
      <c r="N92" s="95"/>
      <c r="O92" s="95"/>
      <c r="P92" s="95"/>
      <c r="Q92" s="192"/>
      <c r="R92" s="192">
        <f>IFERROR(ROUND(((VLOOKUP(VLOOKUP(A92,PartRaw[#All],14,FALSE),'Coat Raw'!$C$2:$W$167,12,FALSE) + VLOOKUP(VLOOKUP(A92,PartRaw[#All],14,FALSE),'Coat Raw'!$C$2:$W$167,13,FALSE)+ VLOOKUP(VLOOKUP(A92,PartRaw[#All],14,FALSE),'Coat Raw'!$C$2:$W$167,14,FALSE))/0.85/60),4),0)</f>
        <v>0</v>
      </c>
      <c r="S92" s="192"/>
      <c r="T92" s="192" t="e">
        <f>IF(VLOOKUP(A92,PartRaw[#All],4,FALSE)="1C",0,Table16[[#This Row],[Column17]])</f>
        <v>#N/A</v>
      </c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</row>
    <row r="93" spans="1:43">
      <c r="A93" s="94"/>
      <c r="B93" s="100"/>
      <c r="C93" s="95"/>
      <c r="D93" s="95"/>
      <c r="E93" s="95"/>
      <c r="F93" s="95"/>
      <c r="G93" s="95"/>
      <c r="H93" s="190"/>
      <c r="I93" s="190"/>
      <c r="J93" s="190"/>
      <c r="K93" s="190"/>
      <c r="L93" s="190"/>
      <c r="M93" s="188"/>
      <c r="N93" s="95"/>
      <c r="O93" s="95"/>
      <c r="P93" s="95"/>
      <c r="Q93" s="192"/>
      <c r="R93" s="192">
        <f>IFERROR(ROUND(((VLOOKUP(VLOOKUP(A93,PartRaw[#All],14,FALSE),'Coat Raw'!$C$2:$W$167,12,FALSE) + VLOOKUP(VLOOKUP(A93,PartRaw[#All],14,FALSE),'Coat Raw'!$C$2:$W$167,13,FALSE)+ VLOOKUP(VLOOKUP(A93,PartRaw[#All],14,FALSE),'Coat Raw'!$C$2:$W$167,14,FALSE))/0.85/60),4),0)</f>
        <v>0</v>
      </c>
      <c r="S93" s="192"/>
      <c r="T93" s="192" t="e">
        <f>IF(VLOOKUP(A93,PartRaw[#All],4,FALSE)="1C",0,Table16[[#This Row],[Column17]])</f>
        <v>#N/A</v>
      </c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</row>
    <row r="94" spans="1:43">
      <c r="A94" s="94"/>
      <c r="B94" s="100"/>
      <c r="C94" s="95"/>
      <c r="D94" s="95"/>
      <c r="E94" s="95"/>
      <c r="F94" s="95"/>
      <c r="G94" s="95"/>
      <c r="H94" s="190"/>
      <c r="I94" s="190"/>
      <c r="J94" s="190"/>
      <c r="K94" s="190"/>
      <c r="L94" s="190"/>
      <c r="M94" s="188"/>
      <c r="N94" s="95"/>
      <c r="O94" s="95"/>
      <c r="P94" s="95"/>
      <c r="Q94" s="192"/>
      <c r="R94" s="192">
        <f>IFERROR(ROUND(((VLOOKUP(VLOOKUP(A94,PartRaw[#All],14,FALSE),'Coat Raw'!$C$2:$W$167,12,FALSE) + VLOOKUP(VLOOKUP(A94,PartRaw[#All],14,FALSE),'Coat Raw'!$C$2:$W$167,13,FALSE)+ VLOOKUP(VLOOKUP(A94,PartRaw[#All],14,FALSE),'Coat Raw'!$C$2:$W$167,14,FALSE))/0.85/60),4),0)</f>
        <v>0</v>
      </c>
      <c r="S94" s="192"/>
      <c r="T94" s="192" t="e">
        <f>IF(VLOOKUP(A94,PartRaw[#All],4,FALSE)="1C",0,Table16[[#This Row],[Column17]])</f>
        <v>#N/A</v>
      </c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</row>
    <row r="95" spans="1:43">
      <c r="A95" s="94"/>
      <c r="B95" s="100"/>
      <c r="C95" s="95"/>
      <c r="D95" s="95"/>
      <c r="E95" s="95"/>
      <c r="F95" s="95"/>
      <c r="G95" s="95"/>
      <c r="H95" s="190"/>
      <c r="I95" s="190"/>
      <c r="J95" s="190"/>
      <c r="K95" s="190"/>
      <c r="L95" s="190"/>
      <c r="M95" s="188"/>
      <c r="N95" s="95"/>
      <c r="O95" s="95"/>
      <c r="P95" s="95"/>
      <c r="Q95" s="192"/>
      <c r="R95" s="192">
        <f>IFERROR(ROUND(((VLOOKUP(VLOOKUP(A95,PartRaw[#All],14,FALSE),'Coat Raw'!$C$2:$W$167,12,FALSE) + VLOOKUP(VLOOKUP(A95,PartRaw[#All],14,FALSE),'Coat Raw'!$C$2:$W$167,13,FALSE)+ VLOOKUP(VLOOKUP(A95,PartRaw[#All],14,FALSE),'Coat Raw'!$C$2:$W$167,14,FALSE))/0.85/60),4),0)</f>
        <v>0</v>
      </c>
      <c r="S95" s="192"/>
      <c r="T95" s="192" t="e">
        <f>IF(VLOOKUP(A95,PartRaw[#All],4,FALSE)="1C",0,Table16[[#This Row],[Column17]])</f>
        <v>#N/A</v>
      </c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</row>
    <row r="96" spans="1:43">
      <c r="A96" s="94"/>
      <c r="B96" s="100"/>
      <c r="C96" s="95"/>
      <c r="D96" s="95"/>
      <c r="E96" s="95"/>
      <c r="F96" s="95"/>
      <c r="G96" s="95"/>
      <c r="H96" s="190"/>
      <c r="I96" s="190"/>
      <c r="J96" s="190"/>
      <c r="K96" s="190"/>
      <c r="L96" s="190"/>
      <c r="M96" s="188"/>
      <c r="N96" s="95"/>
      <c r="O96" s="95"/>
      <c r="P96" s="95"/>
      <c r="Q96" s="192"/>
      <c r="R96" s="192">
        <f>IFERROR(ROUND(((VLOOKUP(VLOOKUP(A96,PartRaw[#All],14,FALSE),'Coat Raw'!$C$2:$W$167,12,FALSE) + VLOOKUP(VLOOKUP(A96,PartRaw[#All],14,FALSE),'Coat Raw'!$C$2:$W$167,13,FALSE)+ VLOOKUP(VLOOKUP(A96,PartRaw[#All],14,FALSE),'Coat Raw'!$C$2:$W$167,14,FALSE))/0.85/60),4),0)</f>
        <v>0</v>
      </c>
      <c r="S96" s="192"/>
      <c r="T96" s="192" t="e">
        <f>IF(VLOOKUP(A96,PartRaw[#All],4,FALSE)="1C",0,Table16[[#This Row],[Column17]])</f>
        <v>#N/A</v>
      </c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</row>
    <row r="97" spans="1:43">
      <c r="A97" s="94"/>
      <c r="B97" s="100"/>
      <c r="C97" s="95"/>
      <c r="D97" s="95"/>
      <c r="E97" s="95"/>
      <c r="F97" s="95"/>
      <c r="G97" s="95"/>
      <c r="H97" s="190"/>
      <c r="I97" s="190"/>
      <c r="J97" s="190"/>
      <c r="K97" s="190"/>
      <c r="L97" s="190"/>
      <c r="M97" s="188"/>
      <c r="N97" s="95"/>
      <c r="O97" s="95"/>
      <c r="P97" s="95"/>
      <c r="Q97" s="192"/>
      <c r="R97" s="192">
        <f>IFERROR(ROUND(((VLOOKUP(VLOOKUP(A97,PartRaw[#All],14,FALSE),'Coat Raw'!$C$2:$W$167,12,FALSE) + VLOOKUP(VLOOKUP(A97,PartRaw[#All],14,FALSE),'Coat Raw'!$C$2:$W$167,13,FALSE)+ VLOOKUP(VLOOKUP(A97,PartRaw[#All],14,FALSE),'Coat Raw'!$C$2:$W$167,14,FALSE))/0.85/60),4),0)</f>
        <v>0</v>
      </c>
      <c r="S97" s="192"/>
      <c r="T97" s="192" t="e">
        <f>IF(VLOOKUP(A97,PartRaw[#All],4,FALSE)="1C",0,Table16[[#This Row],[Column17]])</f>
        <v>#N/A</v>
      </c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</row>
    <row r="98" spans="1:43">
      <c r="A98" s="94"/>
      <c r="B98" s="100"/>
      <c r="C98" s="95"/>
      <c r="D98" s="95"/>
      <c r="E98" s="95"/>
      <c r="F98" s="95"/>
      <c r="G98" s="95"/>
      <c r="H98" s="190"/>
      <c r="I98" s="190"/>
      <c r="J98" s="190"/>
      <c r="K98" s="190"/>
      <c r="L98" s="190"/>
      <c r="M98" s="188"/>
      <c r="N98" s="95"/>
      <c r="O98" s="95"/>
      <c r="P98" s="95"/>
      <c r="Q98" s="192"/>
      <c r="R98" s="192">
        <f>IFERROR(ROUND(((VLOOKUP(VLOOKUP(A98,PartRaw[#All],14,FALSE),'Coat Raw'!$C$2:$W$167,12,FALSE) + VLOOKUP(VLOOKUP(A98,PartRaw[#All],14,FALSE),'Coat Raw'!$C$2:$W$167,13,FALSE)+ VLOOKUP(VLOOKUP(A98,PartRaw[#All],14,FALSE),'Coat Raw'!$C$2:$W$167,14,FALSE))/0.85/60),4),0)</f>
        <v>0</v>
      </c>
      <c r="S98" s="192"/>
      <c r="T98" s="192" t="e">
        <f>IF(VLOOKUP(A98,PartRaw[#All],4,FALSE)="1C",0,Table16[[#This Row],[Column17]])</f>
        <v>#N/A</v>
      </c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</row>
    <row r="99" spans="1:43">
      <c r="A99" s="94"/>
      <c r="B99" s="100"/>
      <c r="C99" s="95"/>
      <c r="D99" s="95"/>
      <c r="E99" s="95"/>
      <c r="F99" s="95"/>
      <c r="G99" s="95"/>
      <c r="H99" s="190"/>
      <c r="I99" s="190"/>
      <c r="J99" s="190"/>
      <c r="K99" s="190"/>
      <c r="L99" s="190"/>
      <c r="M99" s="188"/>
      <c r="N99" s="95"/>
      <c r="O99" s="95"/>
      <c r="P99" s="95"/>
      <c r="Q99" s="192"/>
      <c r="R99" s="192">
        <f>IFERROR(ROUND(((VLOOKUP(VLOOKUP(A99,PartRaw[#All],14,FALSE),'Coat Raw'!$C$2:$W$167,12,FALSE) + VLOOKUP(VLOOKUP(A99,PartRaw[#All],14,FALSE),'Coat Raw'!$C$2:$W$167,13,FALSE)+ VLOOKUP(VLOOKUP(A99,PartRaw[#All],14,FALSE),'Coat Raw'!$C$2:$W$167,14,FALSE))/0.85/60),4),0)</f>
        <v>0</v>
      </c>
      <c r="S99" s="192"/>
      <c r="T99" s="192" t="e">
        <f>IF(VLOOKUP(A99,PartRaw[#All],4,FALSE)="1C",0,Table16[[#This Row],[Column17]])</f>
        <v>#N/A</v>
      </c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</row>
    <row r="100" spans="1:43">
      <c r="A100" s="94"/>
      <c r="B100" s="100"/>
      <c r="C100" s="95"/>
      <c r="D100" s="95"/>
      <c r="E100" s="95"/>
      <c r="F100" s="95"/>
      <c r="G100" s="95"/>
      <c r="H100" s="190"/>
      <c r="I100" s="190"/>
      <c r="J100" s="190"/>
      <c r="K100" s="190"/>
      <c r="L100" s="190"/>
      <c r="M100" s="188"/>
      <c r="N100" s="95"/>
      <c r="O100" s="95"/>
      <c r="P100" s="95"/>
      <c r="Q100" s="192"/>
      <c r="R100" s="192">
        <f>IFERROR(ROUND(((VLOOKUP(VLOOKUP(A100,PartRaw[#All],14,FALSE),'Coat Raw'!$C$2:$W$167,12,FALSE) + VLOOKUP(VLOOKUP(A100,PartRaw[#All],14,FALSE),'Coat Raw'!$C$2:$W$167,13,FALSE)+ VLOOKUP(VLOOKUP(A100,PartRaw[#All],14,FALSE),'Coat Raw'!$C$2:$W$167,14,FALSE))/0.85/60),4),0)</f>
        <v>0</v>
      </c>
      <c r="S100" s="192"/>
      <c r="T100" s="192" t="e">
        <f>IF(VLOOKUP(A100,PartRaw[#All],4,FALSE)="1C",0,Table16[[#This Row],[Column17]])</f>
        <v>#N/A</v>
      </c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</row>
    <row r="101" spans="1:43">
      <c r="A101" s="94"/>
      <c r="B101" s="100"/>
      <c r="C101" s="95"/>
      <c r="D101" s="95"/>
      <c r="E101" s="95"/>
      <c r="F101" s="95"/>
      <c r="G101" s="95"/>
      <c r="H101" s="190"/>
      <c r="I101" s="190"/>
      <c r="J101" s="190"/>
      <c r="K101" s="190"/>
      <c r="L101" s="190"/>
      <c r="M101" s="188"/>
      <c r="N101" s="95"/>
      <c r="O101" s="95"/>
      <c r="P101" s="95"/>
      <c r="Q101" s="192"/>
      <c r="R101" s="192">
        <f>IFERROR(ROUND(((VLOOKUP(VLOOKUP(A101,PartRaw[#All],14,FALSE),'Coat Raw'!$C$2:$W$167,12,FALSE) + VLOOKUP(VLOOKUP(A101,PartRaw[#All],14,FALSE),'Coat Raw'!$C$2:$W$167,13,FALSE)+ VLOOKUP(VLOOKUP(A101,PartRaw[#All],14,FALSE),'Coat Raw'!$C$2:$W$167,14,FALSE))/0.85/60),4),0)</f>
        <v>0</v>
      </c>
      <c r="S101" s="192"/>
      <c r="T101" s="192" t="e">
        <f>IF(VLOOKUP(A101,PartRaw[#All],4,FALSE)="1C",0,Table16[[#This Row],[Column17]])</f>
        <v>#N/A</v>
      </c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</row>
    <row r="102" spans="1:43">
      <c r="A102" s="94"/>
      <c r="B102" s="100"/>
      <c r="C102" s="95"/>
      <c r="D102" s="95"/>
      <c r="E102" s="95"/>
      <c r="F102" s="95"/>
      <c r="G102" s="95"/>
      <c r="H102" s="190"/>
      <c r="I102" s="190"/>
      <c r="J102" s="190"/>
      <c r="K102" s="190"/>
      <c r="L102" s="190"/>
      <c r="M102" s="188"/>
      <c r="N102" s="95"/>
      <c r="O102" s="95"/>
      <c r="P102" s="95"/>
      <c r="Q102" s="192"/>
      <c r="R102" s="192">
        <f>IFERROR(ROUND(((VLOOKUP(VLOOKUP(A102,PartRaw[#All],14,FALSE),'Coat Raw'!$C$2:$W$167,12,FALSE) + VLOOKUP(VLOOKUP(A102,PartRaw[#All],14,FALSE),'Coat Raw'!$C$2:$W$167,13,FALSE)+ VLOOKUP(VLOOKUP(A102,PartRaw[#All],14,FALSE),'Coat Raw'!$C$2:$W$167,14,FALSE))/0.85/60),4),0)</f>
        <v>0</v>
      </c>
      <c r="S102" s="192"/>
      <c r="T102" s="192" t="e">
        <f>IF(VLOOKUP(A102,PartRaw[#All],4,FALSE)="1C",0,Table16[[#This Row],[Column17]])</f>
        <v>#N/A</v>
      </c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</row>
    <row r="103" spans="1:43">
      <c r="A103" s="94"/>
      <c r="B103" s="100"/>
      <c r="C103" s="95"/>
      <c r="D103" s="95"/>
      <c r="E103" s="95"/>
      <c r="F103" s="95"/>
      <c r="G103" s="95"/>
      <c r="H103" s="190"/>
      <c r="I103" s="190"/>
      <c r="J103" s="190"/>
      <c r="K103" s="190"/>
      <c r="L103" s="190"/>
      <c r="M103" s="188"/>
      <c r="N103" s="95"/>
      <c r="O103" s="95"/>
      <c r="P103" s="95"/>
      <c r="Q103" s="192"/>
      <c r="R103" s="192">
        <f>IFERROR(ROUND(((VLOOKUP(VLOOKUP(A103,PartRaw[#All],14,FALSE),'Coat Raw'!$C$2:$W$167,12,FALSE) + VLOOKUP(VLOOKUP(A103,PartRaw[#All],14,FALSE),'Coat Raw'!$C$2:$W$167,13,FALSE)+ VLOOKUP(VLOOKUP(A103,PartRaw[#All],14,FALSE),'Coat Raw'!$C$2:$W$167,14,FALSE))/0.85/60),4),0)</f>
        <v>0</v>
      </c>
      <c r="S103" s="192"/>
      <c r="T103" s="192" t="e">
        <f>IF(VLOOKUP(A103,PartRaw[#All],4,FALSE)="1C",0,Table16[[#This Row],[Column17]])</f>
        <v>#N/A</v>
      </c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</row>
    <row r="104" spans="1:43">
      <c r="A104" s="94"/>
      <c r="B104" s="100"/>
      <c r="C104" s="95"/>
      <c r="D104" s="95"/>
      <c r="E104" s="95"/>
      <c r="F104" s="95"/>
      <c r="G104" s="95"/>
      <c r="H104" s="190"/>
      <c r="I104" s="190"/>
      <c r="J104" s="190"/>
      <c r="K104" s="190"/>
      <c r="L104" s="190"/>
      <c r="M104" s="188"/>
      <c r="N104" s="95"/>
      <c r="O104" s="95"/>
      <c r="P104" s="95"/>
      <c r="Q104" s="192"/>
      <c r="R104" s="192">
        <f>IFERROR(ROUND(((VLOOKUP(VLOOKUP(A104,PartRaw[#All],14,FALSE),'Coat Raw'!$C$2:$W$167,12,FALSE) + VLOOKUP(VLOOKUP(A104,PartRaw[#All],14,FALSE),'Coat Raw'!$C$2:$W$167,13,FALSE)+ VLOOKUP(VLOOKUP(A104,PartRaw[#All],14,FALSE),'Coat Raw'!$C$2:$W$167,14,FALSE))/0.85/60),4),0)</f>
        <v>0</v>
      </c>
      <c r="S104" s="192"/>
      <c r="T104" s="192" t="e">
        <f>IF(VLOOKUP(A104,PartRaw[#All],4,FALSE)="1C",0,Table16[[#This Row],[Column17]])</f>
        <v>#N/A</v>
      </c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</row>
    <row r="105" spans="1:43">
      <c r="A105" s="94"/>
      <c r="B105" s="100"/>
      <c r="C105" s="95"/>
      <c r="D105" s="95"/>
      <c r="E105" s="95"/>
      <c r="F105" s="95"/>
      <c r="G105" s="95"/>
      <c r="H105" s="190"/>
      <c r="I105" s="190"/>
      <c r="J105" s="190"/>
      <c r="K105" s="190"/>
      <c r="L105" s="190"/>
      <c r="M105" s="188"/>
      <c r="N105" s="95"/>
      <c r="O105" s="95"/>
      <c r="P105" s="95"/>
      <c r="Q105" s="192"/>
      <c r="R105" s="192">
        <f>IFERROR(ROUND(((VLOOKUP(VLOOKUP(A105,PartRaw[#All],14,FALSE),'Coat Raw'!$C$2:$W$167,12,FALSE) + VLOOKUP(VLOOKUP(A105,PartRaw[#All],14,FALSE),'Coat Raw'!$C$2:$W$167,13,FALSE)+ VLOOKUP(VLOOKUP(A105,PartRaw[#All],14,FALSE),'Coat Raw'!$C$2:$W$167,14,FALSE))/0.85/60),4),0)</f>
        <v>0</v>
      </c>
      <c r="S105" s="192"/>
      <c r="T105" s="192" t="e">
        <f>IF(VLOOKUP(A105,PartRaw[#All],4,FALSE)="1C",0,Table16[[#This Row],[Column17]])</f>
        <v>#N/A</v>
      </c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</row>
    <row r="106" spans="1:43">
      <c r="A106" s="94"/>
      <c r="B106" s="100"/>
      <c r="C106" s="95"/>
      <c r="D106" s="95"/>
      <c r="E106" s="95"/>
      <c r="F106" s="95"/>
      <c r="G106" s="95"/>
      <c r="H106" s="190"/>
      <c r="I106" s="190"/>
      <c r="J106" s="190"/>
      <c r="K106" s="190"/>
      <c r="L106" s="190"/>
      <c r="M106" s="188"/>
      <c r="N106" s="95"/>
      <c r="O106" s="95"/>
      <c r="P106" s="95"/>
      <c r="Q106" s="192"/>
      <c r="R106" s="192">
        <f>IFERROR(ROUND(((VLOOKUP(VLOOKUP(A106,PartRaw[#All],14,FALSE),'Coat Raw'!$C$2:$W$167,12,FALSE) + VLOOKUP(VLOOKUP(A106,PartRaw[#All],14,FALSE),'Coat Raw'!$C$2:$W$167,13,FALSE)+ VLOOKUP(VLOOKUP(A106,PartRaw[#All],14,FALSE),'Coat Raw'!$C$2:$W$167,14,FALSE))/0.85/60),4),0)</f>
        <v>0</v>
      </c>
      <c r="S106" s="192"/>
      <c r="T106" s="192" t="e">
        <f>IF(VLOOKUP(A106,PartRaw[#All],4,FALSE)="1C",0,Table16[[#This Row],[Column17]])</f>
        <v>#N/A</v>
      </c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</row>
    <row r="107" spans="1:43">
      <c r="A107" s="94"/>
      <c r="B107" s="100"/>
      <c r="C107" s="95"/>
      <c r="D107" s="95"/>
      <c r="E107" s="95"/>
      <c r="F107" s="95"/>
      <c r="G107" s="95"/>
      <c r="H107" s="190"/>
      <c r="I107" s="190"/>
      <c r="J107" s="190"/>
      <c r="K107" s="190"/>
      <c r="L107" s="190"/>
      <c r="M107" s="188"/>
      <c r="N107" s="95"/>
      <c r="O107" s="95"/>
      <c r="P107" s="95"/>
      <c r="Q107" s="192"/>
      <c r="R107" s="192">
        <f>IFERROR(ROUND(((VLOOKUP(VLOOKUP(A107,PartRaw[#All],14,FALSE),'Coat Raw'!$C$2:$W$167,12,FALSE) + VLOOKUP(VLOOKUP(A107,PartRaw[#All],14,FALSE),'Coat Raw'!$C$2:$W$167,13,FALSE)+ VLOOKUP(VLOOKUP(A107,PartRaw[#All],14,FALSE),'Coat Raw'!$C$2:$W$167,14,FALSE))/0.85/60),4),0)</f>
        <v>0</v>
      </c>
      <c r="S107" s="192"/>
      <c r="T107" s="192" t="e">
        <f>IF(VLOOKUP(A107,PartRaw[#All],4,FALSE)="1C",0,Table16[[#This Row],[Column17]])</f>
        <v>#N/A</v>
      </c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5"/>
    </row>
    <row r="108" spans="1:43">
      <c r="A108" s="94"/>
      <c r="B108" s="100"/>
      <c r="C108" s="95"/>
      <c r="D108" s="95"/>
      <c r="E108" s="95"/>
      <c r="F108" s="95"/>
      <c r="G108" s="95"/>
      <c r="H108" s="190"/>
      <c r="I108" s="190"/>
      <c r="J108" s="190"/>
      <c r="K108" s="190"/>
      <c r="L108" s="190"/>
      <c r="M108" s="188"/>
      <c r="N108" s="95"/>
      <c r="O108" s="95"/>
      <c r="P108" s="95"/>
      <c r="Q108" s="192"/>
      <c r="R108" s="192">
        <f>IFERROR(ROUND(((VLOOKUP(VLOOKUP(A108,PartRaw[#All],14,FALSE),'Coat Raw'!$C$2:$W$167,12,FALSE) + VLOOKUP(VLOOKUP(A108,PartRaw[#All],14,FALSE),'Coat Raw'!$C$2:$W$167,13,FALSE)+ VLOOKUP(VLOOKUP(A108,PartRaw[#All],14,FALSE),'Coat Raw'!$C$2:$W$167,14,FALSE))/0.85/60),4),0)</f>
        <v>0</v>
      </c>
      <c r="S108" s="192"/>
      <c r="T108" s="192" t="e">
        <f>IF(VLOOKUP(A108,PartRaw[#All],4,FALSE)="1C",0,Table16[[#This Row],[Column17]])</f>
        <v>#N/A</v>
      </c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</row>
    <row r="109" spans="1:43">
      <c r="A109" s="94"/>
      <c r="B109" s="100"/>
      <c r="C109" s="95"/>
      <c r="D109" s="95"/>
      <c r="E109" s="95"/>
      <c r="F109" s="95"/>
      <c r="G109" s="95"/>
      <c r="H109" s="190"/>
      <c r="I109" s="190"/>
      <c r="J109" s="190"/>
      <c r="K109" s="190"/>
      <c r="L109" s="190"/>
      <c r="M109" s="188"/>
      <c r="N109" s="95"/>
      <c r="O109" s="95"/>
      <c r="P109" s="95"/>
      <c r="Q109" s="192"/>
      <c r="R109" s="192">
        <f>IFERROR(ROUND(((VLOOKUP(VLOOKUP(A109,PartRaw[#All],14,FALSE),'Coat Raw'!$C$2:$W$167,12,FALSE) + VLOOKUP(VLOOKUP(A109,PartRaw[#All],14,FALSE),'Coat Raw'!$C$2:$W$167,13,FALSE)+ VLOOKUP(VLOOKUP(A109,PartRaw[#All],14,FALSE),'Coat Raw'!$C$2:$W$167,14,FALSE))/0.85/60),4),0)</f>
        <v>0</v>
      </c>
      <c r="S109" s="192"/>
      <c r="T109" s="192" t="e">
        <f>IF(VLOOKUP(A109,PartRaw[#All],4,FALSE)="1C",0,Table16[[#This Row],[Column17]])</f>
        <v>#N/A</v>
      </c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</row>
    <row r="110" spans="1:43">
      <c r="A110" s="94"/>
      <c r="B110" s="100"/>
      <c r="C110" s="95"/>
      <c r="D110" s="95"/>
      <c r="E110" s="95"/>
      <c r="F110" s="95"/>
      <c r="G110" s="95"/>
      <c r="H110" s="190"/>
      <c r="I110" s="190"/>
      <c r="J110" s="190"/>
      <c r="K110" s="190"/>
      <c r="L110" s="190"/>
      <c r="M110" s="188"/>
      <c r="N110" s="95"/>
      <c r="O110" s="95"/>
      <c r="P110" s="95"/>
      <c r="Q110" s="192"/>
      <c r="R110" s="192">
        <f>IFERROR(ROUND(((VLOOKUP(VLOOKUP(A110,PartRaw[#All],14,FALSE),'Coat Raw'!$C$2:$W$167,12,FALSE) + VLOOKUP(VLOOKUP(A110,PartRaw[#All],14,FALSE),'Coat Raw'!$C$2:$W$167,13,FALSE)+ VLOOKUP(VLOOKUP(A110,PartRaw[#All],14,FALSE),'Coat Raw'!$C$2:$W$167,14,FALSE))/0.85/60),4),0)</f>
        <v>0</v>
      </c>
      <c r="S110" s="192"/>
      <c r="T110" s="192" t="e">
        <f>IF(VLOOKUP(A110,PartRaw[#All],4,FALSE)="1C",0,Table16[[#This Row],[Column17]])</f>
        <v>#N/A</v>
      </c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5"/>
    </row>
    <row r="111" spans="1:43">
      <c r="A111" s="94"/>
      <c r="B111" s="100"/>
      <c r="C111" s="95"/>
      <c r="D111" s="95"/>
      <c r="E111" s="95"/>
      <c r="F111" s="95"/>
      <c r="G111" s="95"/>
      <c r="H111" s="190"/>
      <c r="I111" s="190"/>
      <c r="J111" s="190"/>
      <c r="K111" s="190"/>
      <c r="L111" s="190"/>
      <c r="M111" s="188"/>
      <c r="N111" s="95"/>
      <c r="O111" s="95"/>
      <c r="P111" s="95"/>
      <c r="Q111" s="192"/>
      <c r="R111" s="192">
        <f>IFERROR(ROUND(((VLOOKUP(VLOOKUP(A111,PartRaw[#All],14,FALSE),'Coat Raw'!$C$2:$W$167,12,FALSE) + VLOOKUP(VLOOKUP(A111,PartRaw[#All],14,FALSE),'Coat Raw'!$C$2:$W$167,13,FALSE)+ VLOOKUP(VLOOKUP(A111,PartRaw[#All],14,FALSE),'Coat Raw'!$C$2:$W$167,14,FALSE))/0.85/60),4),0)</f>
        <v>0</v>
      </c>
      <c r="S111" s="192"/>
      <c r="T111" s="192" t="e">
        <f>IF(VLOOKUP(A111,PartRaw[#All],4,FALSE)="1C",0,Table16[[#This Row],[Column17]])</f>
        <v>#N/A</v>
      </c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5"/>
    </row>
    <row r="112" spans="1:43">
      <c r="A112" s="94"/>
      <c r="B112" s="100"/>
      <c r="C112" s="95"/>
      <c r="D112" s="95"/>
      <c r="E112" s="95"/>
      <c r="F112" s="95"/>
      <c r="G112" s="95"/>
      <c r="H112" s="190"/>
      <c r="I112" s="190"/>
      <c r="J112" s="190"/>
      <c r="K112" s="190"/>
      <c r="L112" s="190"/>
      <c r="M112" s="188"/>
      <c r="N112" s="95"/>
      <c r="O112" s="95"/>
      <c r="P112" s="95"/>
      <c r="Q112" s="192"/>
      <c r="R112" s="192">
        <f>IFERROR(ROUND(((VLOOKUP(VLOOKUP(A112,PartRaw[#All],14,FALSE),'Coat Raw'!$C$2:$W$167,12,FALSE) + VLOOKUP(VLOOKUP(A112,PartRaw[#All],14,FALSE),'Coat Raw'!$C$2:$W$167,13,FALSE)+ VLOOKUP(VLOOKUP(A112,PartRaw[#All],14,FALSE),'Coat Raw'!$C$2:$W$167,14,FALSE))/0.85/60),4),0)</f>
        <v>0</v>
      </c>
      <c r="S112" s="192"/>
      <c r="T112" s="192" t="e">
        <f>IF(VLOOKUP(A112,PartRaw[#All],4,FALSE)="1C",0,Table16[[#This Row],[Column17]])</f>
        <v>#N/A</v>
      </c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5"/>
    </row>
    <row r="113" spans="1:43">
      <c r="A113" s="94"/>
      <c r="B113" s="100"/>
      <c r="C113" s="95"/>
      <c r="D113" s="95"/>
      <c r="E113" s="95"/>
      <c r="F113" s="95"/>
      <c r="G113" s="95"/>
      <c r="H113" s="190"/>
      <c r="I113" s="190"/>
      <c r="J113" s="190"/>
      <c r="K113" s="190"/>
      <c r="L113" s="190"/>
      <c r="M113" s="188"/>
      <c r="N113" s="95"/>
      <c r="O113" s="95"/>
      <c r="P113" s="95"/>
      <c r="Q113" s="192"/>
      <c r="R113" s="192">
        <f>IFERROR(ROUND(((VLOOKUP(VLOOKUP(A113,PartRaw[#All],14,FALSE),'Coat Raw'!$C$2:$W$167,12,FALSE) + VLOOKUP(VLOOKUP(A113,PartRaw[#All],14,FALSE),'Coat Raw'!$C$2:$W$167,13,FALSE)+ VLOOKUP(VLOOKUP(A113,PartRaw[#All],14,FALSE),'Coat Raw'!$C$2:$W$167,14,FALSE))/0.85/60),4),0)</f>
        <v>0</v>
      </c>
      <c r="S113" s="192"/>
      <c r="T113" s="192" t="e">
        <f>IF(VLOOKUP(A113,PartRaw[#All],4,FALSE)="1C",0,Table16[[#This Row],[Column17]])</f>
        <v>#N/A</v>
      </c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5"/>
    </row>
    <row r="114" spans="1:43">
      <c r="A114" s="94"/>
      <c r="B114" s="100"/>
      <c r="C114" s="95"/>
      <c r="D114" s="95"/>
      <c r="E114" s="95"/>
      <c r="F114" s="95"/>
      <c r="G114" s="95"/>
      <c r="H114" s="190"/>
      <c r="I114" s="190"/>
      <c r="J114" s="190"/>
      <c r="K114" s="190"/>
      <c r="L114" s="190"/>
      <c r="M114" s="188"/>
      <c r="N114" s="95"/>
      <c r="O114" s="95"/>
      <c r="P114" s="95"/>
      <c r="Q114" s="192"/>
      <c r="R114" s="192">
        <f>IFERROR(ROUND(((VLOOKUP(VLOOKUP(A114,PartRaw[#All],14,FALSE),'Coat Raw'!$C$2:$W$167,12,FALSE) + VLOOKUP(VLOOKUP(A114,PartRaw[#All],14,FALSE),'Coat Raw'!$C$2:$W$167,13,FALSE)+ VLOOKUP(VLOOKUP(A114,PartRaw[#All],14,FALSE),'Coat Raw'!$C$2:$W$167,14,FALSE))/0.85/60),4),0)</f>
        <v>0</v>
      </c>
      <c r="S114" s="192"/>
      <c r="T114" s="192" t="e">
        <f>IF(VLOOKUP(A114,PartRaw[#All],4,FALSE)="1C",0,Table16[[#This Row],[Column17]])</f>
        <v>#N/A</v>
      </c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</row>
    <row r="115" spans="1:43">
      <c r="A115" s="94"/>
      <c r="B115" s="100"/>
      <c r="C115" s="95"/>
      <c r="D115" s="95"/>
      <c r="E115" s="95"/>
      <c r="F115" s="95"/>
      <c r="G115" s="95"/>
      <c r="H115" s="190"/>
      <c r="I115" s="190"/>
      <c r="J115" s="190"/>
      <c r="K115" s="190"/>
      <c r="L115" s="190"/>
      <c r="M115" s="188"/>
      <c r="N115" s="95"/>
      <c r="O115" s="95"/>
      <c r="P115" s="95"/>
      <c r="Q115" s="192"/>
      <c r="R115" s="192">
        <f>IFERROR(ROUND(((VLOOKUP(VLOOKUP(A115,PartRaw[#All],14,FALSE),'Coat Raw'!$C$2:$W$167,12,FALSE) + VLOOKUP(VLOOKUP(A115,PartRaw[#All],14,FALSE),'Coat Raw'!$C$2:$W$167,13,FALSE)+ VLOOKUP(VLOOKUP(A115,PartRaw[#All],14,FALSE),'Coat Raw'!$C$2:$W$167,14,FALSE))/0.85/60),4),0)</f>
        <v>0</v>
      </c>
      <c r="S115" s="192"/>
      <c r="T115" s="192" t="e">
        <f>IF(VLOOKUP(A115,PartRaw[#All],4,FALSE)="1C",0,Table16[[#This Row],[Column17]])</f>
        <v>#N/A</v>
      </c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5"/>
    </row>
    <row r="116" spans="1:43">
      <c r="A116" s="94"/>
      <c r="B116" s="100"/>
      <c r="C116" s="95"/>
      <c r="D116" s="95"/>
      <c r="E116" s="95"/>
      <c r="F116" s="95"/>
      <c r="G116" s="95"/>
      <c r="H116" s="190"/>
      <c r="I116" s="190"/>
      <c r="J116" s="190"/>
      <c r="K116" s="190"/>
      <c r="L116" s="190"/>
      <c r="M116" s="188"/>
      <c r="N116" s="95"/>
      <c r="O116" s="95"/>
      <c r="P116" s="95"/>
      <c r="Q116" s="192"/>
      <c r="R116" s="192">
        <f>IFERROR(ROUND(((VLOOKUP(VLOOKUP(A116,PartRaw[#All],14,FALSE),'Coat Raw'!$C$2:$W$167,12,FALSE) + VLOOKUP(VLOOKUP(A116,PartRaw[#All],14,FALSE),'Coat Raw'!$C$2:$W$167,13,FALSE)+ VLOOKUP(VLOOKUP(A116,PartRaw[#All],14,FALSE),'Coat Raw'!$C$2:$W$167,14,FALSE))/0.85/60),4),0)</f>
        <v>0</v>
      </c>
      <c r="S116" s="192"/>
      <c r="T116" s="192" t="e">
        <f>IF(VLOOKUP(A116,PartRaw[#All],4,FALSE)="1C",0,Table16[[#This Row],[Column17]])</f>
        <v>#N/A</v>
      </c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</row>
    <row r="117" spans="1:43">
      <c r="A117" s="94"/>
      <c r="B117" s="100"/>
      <c r="C117" s="95"/>
      <c r="D117" s="95"/>
      <c r="E117" s="95"/>
      <c r="F117" s="95"/>
      <c r="G117" s="95"/>
      <c r="H117" s="190"/>
      <c r="I117" s="190"/>
      <c r="J117" s="190"/>
      <c r="K117" s="190"/>
      <c r="L117" s="190"/>
      <c r="M117" s="188"/>
      <c r="N117" s="95"/>
      <c r="O117" s="95"/>
      <c r="P117" s="95"/>
      <c r="Q117" s="192"/>
      <c r="R117" s="192">
        <f>IFERROR(ROUND(((VLOOKUP(VLOOKUP(A117,PartRaw[#All],14,FALSE),'Coat Raw'!$C$2:$W$167,12,FALSE) + VLOOKUP(VLOOKUP(A117,PartRaw[#All],14,FALSE),'Coat Raw'!$C$2:$W$167,13,FALSE)+ VLOOKUP(VLOOKUP(A117,PartRaw[#All],14,FALSE),'Coat Raw'!$C$2:$W$167,14,FALSE))/0.85/60),4),0)</f>
        <v>0</v>
      </c>
      <c r="S117" s="192"/>
      <c r="T117" s="192" t="e">
        <f>IF(VLOOKUP(A117,PartRaw[#All],4,FALSE)="1C",0,Table16[[#This Row],[Column17]])</f>
        <v>#N/A</v>
      </c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</row>
    <row r="118" spans="1:43">
      <c r="A118" s="94"/>
      <c r="B118" s="100"/>
      <c r="C118" s="95"/>
      <c r="D118" s="95"/>
      <c r="E118" s="95"/>
      <c r="F118" s="95"/>
      <c r="G118" s="95"/>
      <c r="H118" s="190"/>
      <c r="I118" s="190"/>
      <c r="J118" s="190"/>
      <c r="K118" s="190"/>
      <c r="L118" s="190"/>
      <c r="M118" s="188"/>
      <c r="N118" s="95"/>
      <c r="O118" s="95"/>
      <c r="P118" s="95"/>
      <c r="Q118" s="192"/>
      <c r="R118" s="192">
        <f>IFERROR(ROUND(((VLOOKUP(VLOOKUP(A118,PartRaw[#All],14,FALSE),'Coat Raw'!$C$2:$W$167,12,FALSE) + VLOOKUP(VLOOKUP(A118,PartRaw[#All],14,FALSE),'Coat Raw'!$C$2:$W$167,13,FALSE)+ VLOOKUP(VLOOKUP(A118,PartRaw[#All],14,FALSE),'Coat Raw'!$C$2:$W$167,14,FALSE))/0.85/60),4),0)</f>
        <v>0</v>
      </c>
      <c r="S118" s="192"/>
      <c r="T118" s="192" t="e">
        <f>IF(VLOOKUP(A118,PartRaw[#All],4,FALSE)="1C",0,Table16[[#This Row],[Column17]])</f>
        <v>#N/A</v>
      </c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</row>
    <row r="119" spans="1:43">
      <c r="A119" s="94"/>
      <c r="B119" s="100"/>
      <c r="C119" s="95"/>
      <c r="D119" s="95"/>
      <c r="E119" s="95"/>
      <c r="F119" s="95"/>
      <c r="G119" s="95"/>
      <c r="H119" s="190"/>
      <c r="I119" s="190"/>
      <c r="J119" s="190"/>
      <c r="K119" s="190"/>
      <c r="L119" s="190"/>
      <c r="M119" s="188"/>
      <c r="N119" s="95"/>
      <c r="O119" s="95"/>
      <c r="P119" s="95"/>
      <c r="Q119" s="192"/>
      <c r="R119" s="192">
        <f>IFERROR(ROUND(((VLOOKUP(VLOOKUP(A119,PartRaw[#All],14,FALSE),'Coat Raw'!$C$2:$W$167,12,FALSE) + VLOOKUP(VLOOKUP(A119,PartRaw[#All],14,FALSE),'Coat Raw'!$C$2:$W$167,13,FALSE)+ VLOOKUP(VLOOKUP(A119,PartRaw[#All],14,FALSE),'Coat Raw'!$C$2:$W$167,14,FALSE))/0.85/60),4),0)</f>
        <v>0</v>
      </c>
      <c r="S119" s="192"/>
      <c r="T119" s="192" t="e">
        <f>IF(VLOOKUP(A119,PartRaw[#All],4,FALSE)="1C",0,Table16[[#This Row],[Column17]])</f>
        <v>#N/A</v>
      </c>
      <c r="U119" s="95"/>
      <c r="V119" s="95"/>
      <c r="W119" s="95"/>
      <c r="X119" s="95"/>
      <c r="Y119" s="95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5"/>
      <c r="AP119" s="95"/>
      <c r="AQ119" s="95"/>
    </row>
    <row r="120" spans="1:43">
      <c r="A120" s="94"/>
      <c r="B120" s="100"/>
      <c r="C120" s="95"/>
      <c r="D120" s="95"/>
      <c r="E120" s="95"/>
      <c r="F120" s="95"/>
      <c r="G120" s="95"/>
      <c r="H120" s="190"/>
      <c r="I120" s="190"/>
      <c r="J120" s="190"/>
      <c r="K120" s="190"/>
      <c r="L120" s="190"/>
      <c r="M120" s="188"/>
      <c r="N120" s="95"/>
      <c r="O120" s="95"/>
      <c r="P120" s="95"/>
      <c r="Q120" s="192"/>
      <c r="R120" s="192">
        <f>IFERROR(ROUND(((VLOOKUP(VLOOKUP(A120,PartRaw[#All],14,FALSE),'Coat Raw'!$C$2:$W$167,12,FALSE) + VLOOKUP(VLOOKUP(A120,PartRaw[#All],14,FALSE),'Coat Raw'!$C$2:$W$167,13,FALSE)+ VLOOKUP(VLOOKUP(A120,PartRaw[#All],14,FALSE),'Coat Raw'!$C$2:$W$167,14,FALSE))/0.85/60),4),0)</f>
        <v>0</v>
      </c>
      <c r="S120" s="192"/>
      <c r="T120" s="192" t="e">
        <f>IF(VLOOKUP(A120,PartRaw[#All],4,FALSE)="1C",0,Table16[[#This Row],[Column17]])</f>
        <v>#N/A</v>
      </c>
      <c r="U120" s="95"/>
      <c r="V120" s="95"/>
      <c r="W120" s="95"/>
      <c r="X120" s="95"/>
      <c r="Y120" s="95"/>
      <c r="Z120" s="95"/>
      <c r="AA120" s="95"/>
      <c r="AB120" s="95"/>
      <c r="AC120" s="95"/>
      <c r="AD120" s="95"/>
      <c r="AE120" s="95"/>
      <c r="AF120" s="95"/>
      <c r="AG120" s="95"/>
      <c r="AH120" s="95"/>
      <c r="AI120" s="95"/>
      <c r="AJ120" s="95"/>
      <c r="AK120" s="95"/>
      <c r="AL120" s="95"/>
      <c r="AM120" s="95"/>
      <c r="AN120" s="95"/>
      <c r="AO120" s="95"/>
      <c r="AP120" s="95"/>
      <c r="AQ120" s="95"/>
    </row>
    <row r="121" spans="1:43">
      <c r="A121" s="94"/>
      <c r="B121" s="100"/>
      <c r="C121" s="95"/>
      <c r="D121" s="95"/>
      <c r="E121" s="95"/>
      <c r="F121" s="95"/>
      <c r="G121" s="95"/>
      <c r="H121" s="190"/>
      <c r="I121" s="190"/>
      <c r="J121" s="190"/>
      <c r="K121" s="190"/>
      <c r="L121" s="190"/>
      <c r="M121" s="188"/>
      <c r="N121" s="95"/>
      <c r="O121" s="95"/>
      <c r="P121" s="95"/>
      <c r="Q121" s="192"/>
      <c r="R121" s="192">
        <f>IFERROR(ROUND(((VLOOKUP(VLOOKUP(A121,PartRaw[#All],14,FALSE),'Coat Raw'!$C$2:$W$167,12,FALSE) + VLOOKUP(VLOOKUP(A121,PartRaw[#All],14,FALSE),'Coat Raw'!$C$2:$W$167,13,FALSE)+ VLOOKUP(VLOOKUP(A121,PartRaw[#All],14,FALSE),'Coat Raw'!$C$2:$W$167,14,FALSE))/0.85/60),4),0)</f>
        <v>0</v>
      </c>
      <c r="S121" s="192"/>
      <c r="T121" s="192" t="e">
        <f>IF(VLOOKUP(A121,PartRaw[#All],4,FALSE)="1C",0,Table16[[#This Row],[Column17]])</f>
        <v>#N/A</v>
      </c>
      <c r="U121" s="95"/>
      <c r="V121" s="95"/>
      <c r="W121" s="95"/>
      <c r="X121" s="95"/>
      <c r="Y121" s="95"/>
      <c r="Z121" s="95"/>
      <c r="AA121" s="95"/>
      <c r="AB121" s="95"/>
      <c r="AC121" s="95"/>
      <c r="AD121" s="95"/>
      <c r="AE121" s="95"/>
      <c r="AF121" s="95"/>
      <c r="AG121" s="95"/>
      <c r="AH121" s="95"/>
      <c r="AI121" s="95"/>
      <c r="AJ121" s="95"/>
      <c r="AK121" s="95"/>
      <c r="AL121" s="95"/>
      <c r="AM121" s="95"/>
      <c r="AN121" s="95"/>
      <c r="AO121" s="95"/>
      <c r="AP121" s="95"/>
      <c r="AQ121" s="95"/>
    </row>
    <row r="122" spans="1:43">
      <c r="A122" s="94"/>
      <c r="B122" s="100"/>
      <c r="C122" s="95"/>
      <c r="D122" s="95"/>
      <c r="E122" s="95"/>
      <c r="F122" s="95"/>
      <c r="G122" s="95"/>
      <c r="H122" s="190"/>
      <c r="I122" s="190"/>
      <c r="J122" s="190"/>
      <c r="K122" s="190"/>
      <c r="L122" s="190"/>
      <c r="M122" s="188"/>
      <c r="N122" s="95"/>
      <c r="O122" s="95"/>
      <c r="P122" s="95"/>
      <c r="Q122" s="192"/>
      <c r="R122" s="192">
        <f>IFERROR(ROUND(((VLOOKUP(VLOOKUP(A122,PartRaw[#All],14,FALSE),'Coat Raw'!$C$2:$W$167,12,FALSE) + VLOOKUP(VLOOKUP(A122,PartRaw[#All],14,FALSE),'Coat Raw'!$C$2:$W$167,13,FALSE)+ VLOOKUP(VLOOKUP(A122,PartRaw[#All],14,FALSE),'Coat Raw'!$C$2:$W$167,14,FALSE))/0.85/60),4),0)</f>
        <v>0</v>
      </c>
      <c r="S122" s="192"/>
      <c r="T122" s="192" t="e">
        <f>IF(VLOOKUP(A122,PartRaw[#All],4,FALSE)="1C",0,Table16[[#This Row],[Column17]])</f>
        <v>#N/A</v>
      </c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  <c r="AQ122" s="95"/>
    </row>
    <row r="123" spans="1:43">
      <c r="A123" s="94"/>
      <c r="B123" s="100"/>
      <c r="C123" s="95"/>
      <c r="D123" s="95"/>
      <c r="E123" s="95"/>
      <c r="F123" s="95"/>
      <c r="G123" s="95"/>
      <c r="H123" s="190"/>
      <c r="I123" s="190"/>
      <c r="J123" s="190"/>
      <c r="K123" s="190"/>
      <c r="L123" s="190"/>
      <c r="M123" s="188"/>
      <c r="N123" s="95"/>
      <c r="O123" s="95"/>
      <c r="P123" s="95"/>
      <c r="Q123" s="192"/>
      <c r="R123" s="192">
        <f>IFERROR(ROUND(((VLOOKUP(VLOOKUP(A123,PartRaw[#All],14,FALSE),'Coat Raw'!$C$2:$W$167,12,FALSE) + VLOOKUP(VLOOKUP(A123,PartRaw[#All],14,FALSE),'Coat Raw'!$C$2:$W$167,13,FALSE)+ VLOOKUP(VLOOKUP(A123,PartRaw[#All],14,FALSE),'Coat Raw'!$C$2:$W$167,14,FALSE))/0.85/60),4),0)</f>
        <v>0</v>
      </c>
      <c r="S123" s="192"/>
      <c r="T123" s="192" t="e">
        <f>IF(VLOOKUP(A123,PartRaw[#All],4,FALSE)="1C",0,Table16[[#This Row],[Column17]])</f>
        <v>#N/A</v>
      </c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  <c r="AQ123" s="95"/>
    </row>
    <row r="124" spans="1:43">
      <c r="A124" s="94"/>
      <c r="B124" s="100"/>
      <c r="C124" s="95"/>
      <c r="D124" s="95"/>
      <c r="E124" s="95"/>
      <c r="F124" s="95"/>
      <c r="G124" s="95"/>
      <c r="H124" s="190"/>
      <c r="I124" s="190"/>
      <c r="J124" s="190"/>
      <c r="K124" s="190"/>
      <c r="L124" s="190"/>
      <c r="M124" s="188"/>
      <c r="N124" s="95"/>
      <c r="O124" s="95"/>
      <c r="P124" s="95"/>
      <c r="Q124" s="192"/>
      <c r="R124" s="192">
        <f>IFERROR(ROUND(((VLOOKUP(VLOOKUP(A124,PartRaw[#All],14,FALSE),'Coat Raw'!$C$2:$W$167,12,FALSE) + VLOOKUP(VLOOKUP(A124,PartRaw[#All],14,FALSE),'Coat Raw'!$C$2:$W$167,13,FALSE)+ VLOOKUP(VLOOKUP(A124,PartRaw[#All],14,FALSE),'Coat Raw'!$C$2:$W$167,14,FALSE))/0.85/60),4),0)</f>
        <v>0</v>
      </c>
      <c r="S124" s="192"/>
      <c r="T124" s="192" t="e">
        <f>IF(VLOOKUP(A124,PartRaw[#All],4,FALSE)="1C",0,Table16[[#This Row],[Column17]])</f>
        <v>#N/A</v>
      </c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</row>
    <row r="125" spans="1:43">
      <c r="A125" s="94"/>
      <c r="B125" s="100"/>
      <c r="C125" s="95"/>
      <c r="D125" s="95"/>
      <c r="E125" s="95"/>
      <c r="F125" s="95"/>
      <c r="G125" s="95"/>
      <c r="H125" s="190"/>
      <c r="I125" s="190"/>
      <c r="J125" s="190"/>
      <c r="K125" s="190"/>
      <c r="L125" s="190"/>
      <c r="M125" s="188"/>
      <c r="N125" s="95"/>
      <c r="O125" s="95"/>
      <c r="P125" s="95"/>
      <c r="Q125" s="192"/>
      <c r="R125" s="192">
        <f>IFERROR(ROUND(((VLOOKUP(VLOOKUP(A125,PartRaw[#All],14,FALSE),'Coat Raw'!$C$2:$W$167,12,FALSE) + VLOOKUP(VLOOKUP(A125,PartRaw[#All],14,FALSE),'Coat Raw'!$C$2:$W$167,13,FALSE)+ VLOOKUP(VLOOKUP(A125,PartRaw[#All],14,FALSE),'Coat Raw'!$C$2:$W$167,14,FALSE))/0.85/60),4),0)</f>
        <v>0</v>
      </c>
      <c r="S125" s="192"/>
      <c r="T125" s="192" t="e">
        <f>IF(VLOOKUP(A125,PartRaw[#All],4,FALSE)="1C",0,Table16[[#This Row],[Column17]])</f>
        <v>#N/A</v>
      </c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</row>
    <row r="126" spans="1:43">
      <c r="A126" s="94"/>
      <c r="B126" s="100"/>
      <c r="C126" s="95"/>
      <c r="D126" s="95"/>
      <c r="E126" s="95"/>
      <c r="F126" s="95"/>
      <c r="G126" s="95"/>
      <c r="H126" s="190"/>
      <c r="I126" s="190"/>
      <c r="J126" s="190"/>
      <c r="K126" s="190"/>
      <c r="L126" s="190"/>
      <c r="M126" s="188"/>
      <c r="N126" s="95"/>
      <c r="O126" s="95"/>
      <c r="P126" s="95"/>
      <c r="Q126" s="192"/>
      <c r="R126" s="192">
        <f>IFERROR(ROUND(((VLOOKUP(VLOOKUP(A126,PartRaw[#All],14,FALSE),'Coat Raw'!$C$2:$W$167,12,FALSE) + VLOOKUP(VLOOKUP(A126,PartRaw[#All],14,FALSE),'Coat Raw'!$C$2:$W$167,13,FALSE)+ VLOOKUP(VLOOKUP(A126,PartRaw[#All],14,FALSE),'Coat Raw'!$C$2:$W$167,14,FALSE))/0.85/60),4),0)</f>
        <v>0</v>
      </c>
      <c r="S126" s="192"/>
      <c r="T126" s="192" t="e">
        <f>IF(VLOOKUP(A126,PartRaw[#All],4,FALSE)="1C",0,Table16[[#This Row],[Column17]])</f>
        <v>#N/A</v>
      </c>
      <c r="U126" s="95"/>
      <c r="V126" s="95"/>
      <c r="W126" s="95"/>
      <c r="X126" s="95"/>
      <c r="Y126" s="95"/>
      <c r="Z126" s="95"/>
      <c r="AA126" s="95"/>
      <c r="AB126" s="95"/>
      <c r="AC126" s="95"/>
      <c r="AD126" s="95"/>
      <c r="AE126" s="95"/>
      <c r="AF126" s="95"/>
      <c r="AG126" s="95"/>
      <c r="AH126" s="95"/>
      <c r="AI126" s="95"/>
      <c r="AJ126" s="95"/>
      <c r="AK126" s="95"/>
      <c r="AL126" s="95"/>
      <c r="AM126" s="95"/>
      <c r="AN126" s="95"/>
      <c r="AO126" s="95"/>
      <c r="AP126" s="95"/>
      <c r="AQ126" s="95"/>
    </row>
    <row r="127" spans="1:43">
      <c r="A127" s="94"/>
      <c r="B127" s="100"/>
      <c r="C127" s="95"/>
      <c r="D127" s="95"/>
      <c r="E127" s="95"/>
      <c r="F127" s="95"/>
      <c r="G127" s="95"/>
      <c r="H127" s="190"/>
      <c r="I127" s="190"/>
      <c r="J127" s="190"/>
      <c r="K127" s="190"/>
      <c r="L127" s="190"/>
      <c r="M127" s="188"/>
      <c r="N127" s="95"/>
      <c r="O127" s="95"/>
      <c r="P127" s="95"/>
      <c r="Q127" s="192"/>
      <c r="R127" s="192">
        <f>IFERROR(ROUND(((VLOOKUP(VLOOKUP(A127,PartRaw[#All],14,FALSE),'Coat Raw'!$C$2:$W$167,12,FALSE) + VLOOKUP(VLOOKUP(A127,PartRaw[#All],14,FALSE),'Coat Raw'!$C$2:$W$167,13,FALSE)+ VLOOKUP(VLOOKUP(A127,PartRaw[#All],14,FALSE),'Coat Raw'!$C$2:$W$167,14,FALSE))/0.85/60),4),0)</f>
        <v>0</v>
      </c>
      <c r="S127" s="192"/>
      <c r="T127" s="192" t="e">
        <f>IF(VLOOKUP(A127,PartRaw[#All],4,FALSE)="1C",0,Table16[[#This Row],[Column17]])</f>
        <v>#N/A</v>
      </c>
      <c r="U127" s="95"/>
      <c r="V127" s="95"/>
      <c r="W127" s="95"/>
      <c r="X127" s="95"/>
      <c r="Y127" s="95"/>
      <c r="Z127" s="95"/>
      <c r="AA127" s="95"/>
      <c r="AB127" s="95"/>
      <c r="AC127" s="95"/>
      <c r="AD127" s="95"/>
      <c r="AE127" s="95"/>
      <c r="AF127" s="95"/>
      <c r="AG127" s="95"/>
      <c r="AH127" s="95"/>
      <c r="AI127" s="95"/>
      <c r="AJ127" s="95"/>
      <c r="AK127" s="95"/>
      <c r="AL127" s="95"/>
      <c r="AM127" s="95"/>
      <c r="AN127" s="95"/>
      <c r="AO127" s="95"/>
      <c r="AP127" s="95"/>
      <c r="AQ127" s="95"/>
    </row>
    <row r="128" spans="1:43">
      <c r="A128" s="94"/>
      <c r="B128" s="100"/>
      <c r="C128" s="95"/>
      <c r="D128" s="95"/>
      <c r="E128" s="95"/>
      <c r="F128" s="95"/>
      <c r="G128" s="95"/>
      <c r="H128" s="190"/>
      <c r="I128" s="190"/>
      <c r="J128" s="190"/>
      <c r="K128" s="190"/>
      <c r="L128" s="190"/>
      <c r="M128" s="188"/>
      <c r="N128" s="95"/>
      <c r="O128" s="95"/>
      <c r="P128" s="95"/>
      <c r="Q128" s="192"/>
      <c r="R128" s="192">
        <f>IFERROR(ROUND(((VLOOKUP(VLOOKUP(A128,PartRaw[#All],14,FALSE),'Coat Raw'!$C$2:$W$167,12,FALSE) + VLOOKUP(VLOOKUP(A128,PartRaw[#All],14,FALSE),'Coat Raw'!$C$2:$W$167,13,FALSE)+ VLOOKUP(VLOOKUP(A128,PartRaw[#All],14,FALSE),'Coat Raw'!$C$2:$W$167,14,FALSE))/0.85/60),4),0)</f>
        <v>0</v>
      </c>
      <c r="S128" s="192"/>
      <c r="T128" s="192" t="e">
        <f>IF(VLOOKUP(A128,PartRaw[#All],4,FALSE)="1C",0,Table16[[#This Row],[Column17]])</f>
        <v>#N/A</v>
      </c>
      <c r="U128" s="95"/>
      <c r="V128" s="95"/>
      <c r="W128" s="95"/>
      <c r="X128" s="95"/>
      <c r="Y128" s="95"/>
      <c r="Z128" s="95"/>
      <c r="AA128" s="95"/>
      <c r="AB128" s="95"/>
      <c r="AC128" s="95"/>
      <c r="AD128" s="95"/>
      <c r="AE128" s="95"/>
      <c r="AF128" s="95"/>
      <c r="AG128" s="95"/>
      <c r="AH128" s="95"/>
      <c r="AI128" s="95"/>
      <c r="AJ128" s="95"/>
      <c r="AK128" s="95"/>
      <c r="AL128" s="95"/>
      <c r="AM128" s="95"/>
      <c r="AN128" s="95"/>
      <c r="AO128" s="95"/>
      <c r="AP128" s="95"/>
      <c r="AQ128" s="95"/>
    </row>
    <row r="129" spans="1:43">
      <c r="A129" s="94"/>
      <c r="B129" s="100"/>
      <c r="C129" s="95"/>
      <c r="D129" s="95"/>
      <c r="E129" s="95"/>
      <c r="F129" s="95"/>
      <c r="G129" s="95"/>
      <c r="H129" s="190"/>
      <c r="I129" s="190"/>
      <c r="J129" s="190"/>
      <c r="K129" s="190"/>
      <c r="L129" s="190"/>
      <c r="M129" s="188"/>
      <c r="N129" s="95"/>
      <c r="O129" s="95"/>
      <c r="P129" s="95"/>
      <c r="Q129" s="192"/>
      <c r="R129" s="192">
        <f>IFERROR(ROUND(((VLOOKUP(VLOOKUP(A129,PartRaw[#All],14,FALSE),'Coat Raw'!$C$2:$W$167,12,FALSE) + VLOOKUP(VLOOKUP(A129,PartRaw[#All],14,FALSE),'Coat Raw'!$C$2:$W$167,13,FALSE)+ VLOOKUP(VLOOKUP(A129,PartRaw[#All],14,FALSE),'Coat Raw'!$C$2:$W$167,14,FALSE))/0.85/60),4),0)</f>
        <v>0</v>
      </c>
      <c r="S129" s="192"/>
      <c r="T129" s="192" t="e">
        <f>IF(VLOOKUP(A129,PartRaw[#All],4,FALSE)="1C",0,Table16[[#This Row],[Column17]])</f>
        <v>#N/A</v>
      </c>
      <c r="U129" s="95"/>
      <c r="V129" s="95"/>
      <c r="W129" s="95"/>
      <c r="X129" s="95"/>
      <c r="Y129" s="95"/>
      <c r="Z129" s="95"/>
      <c r="AA129" s="95"/>
      <c r="AB129" s="95"/>
      <c r="AC129" s="95"/>
      <c r="AD129" s="95"/>
      <c r="AE129" s="95"/>
      <c r="AF129" s="95"/>
      <c r="AG129" s="95"/>
      <c r="AH129" s="95"/>
      <c r="AI129" s="95"/>
      <c r="AJ129" s="95"/>
      <c r="AK129" s="95"/>
      <c r="AL129" s="95"/>
      <c r="AM129" s="95"/>
      <c r="AN129" s="95"/>
      <c r="AO129" s="95"/>
      <c r="AP129" s="95"/>
      <c r="AQ129" s="95"/>
    </row>
    <row r="130" spans="1:43">
      <c r="A130" s="94"/>
      <c r="B130" s="100"/>
      <c r="C130" s="95"/>
      <c r="D130" s="95"/>
      <c r="E130" s="95"/>
      <c r="F130" s="95"/>
      <c r="G130" s="95"/>
      <c r="H130" s="190"/>
      <c r="I130" s="190"/>
      <c r="J130" s="190"/>
      <c r="K130" s="190"/>
      <c r="L130" s="190"/>
      <c r="M130" s="188"/>
      <c r="N130" s="95"/>
      <c r="O130" s="95"/>
      <c r="P130" s="95"/>
      <c r="Q130" s="192"/>
      <c r="R130" s="192">
        <f>IFERROR(ROUND(((VLOOKUP(VLOOKUP(A130,PartRaw[#All],14,FALSE),'Coat Raw'!$C$2:$W$167,12,FALSE) + VLOOKUP(VLOOKUP(A130,PartRaw[#All],14,FALSE),'Coat Raw'!$C$2:$W$167,13,FALSE)+ VLOOKUP(VLOOKUP(A130,PartRaw[#All],14,FALSE),'Coat Raw'!$C$2:$W$167,14,FALSE))/0.85/60),4),0)</f>
        <v>0</v>
      </c>
      <c r="S130" s="192"/>
      <c r="T130" s="192" t="e">
        <f>IF(VLOOKUP(A130,PartRaw[#All],4,FALSE)="1C",0,Table16[[#This Row],[Column17]])</f>
        <v>#N/A</v>
      </c>
      <c r="U130" s="95"/>
      <c r="V130" s="95"/>
      <c r="W130" s="95"/>
      <c r="X130" s="95"/>
      <c r="Y130" s="95"/>
      <c r="Z130" s="95"/>
      <c r="AA130" s="95"/>
      <c r="AB130" s="95"/>
      <c r="AC130" s="95"/>
      <c r="AD130" s="95"/>
      <c r="AE130" s="95"/>
      <c r="AF130" s="95"/>
      <c r="AG130" s="95"/>
      <c r="AH130" s="95"/>
      <c r="AI130" s="95"/>
      <c r="AJ130" s="95"/>
      <c r="AK130" s="95"/>
      <c r="AL130" s="95"/>
      <c r="AM130" s="95"/>
      <c r="AN130" s="95"/>
      <c r="AO130" s="95"/>
      <c r="AP130" s="95"/>
      <c r="AQ130" s="95"/>
    </row>
    <row r="131" spans="1:43">
      <c r="A131" s="94"/>
      <c r="B131" s="100"/>
      <c r="C131" s="95"/>
      <c r="D131" s="95"/>
      <c r="E131" s="95"/>
      <c r="F131" s="95"/>
      <c r="G131" s="95"/>
      <c r="H131" s="190"/>
      <c r="I131" s="190"/>
      <c r="J131" s="190"/>
      <c r="K131" s="190"/>
      <c r="L131" s="190"/>
      <c r="M131" s="188"/>
      <c r="N131" s="95"/>
      <c r="O131" s="95"/>
      <c r="P131" s="95"/>
      <c r="Q131" s="192"/>
      <c r="R131" s="192">
        <f>IFERROR(ROUND(((VLOOKUP(VLOOKUP(A131,PartRaw[#All],14,FALSE),'Coat Raw'!$C$2:$W$167,12,FALSE) + VLOOKUP(VLOOKUP(A131,PartRaw[#All],14,FALSE),'Coat Raw'!$C$2:$W$167,13,FALSE)+ VLOOKUP(VLOOKUP(A131,PartRaw[#All],14,FALSE),'Coat Raw'!$C$2:$W$167,14,FALSE))/0.85/60),4),0)</f>
        <v>0</v>
      </c>
      <c r="S131" s="192"/>
      <c r="T131" s="192" t="e">
        <f>IF(VLOOKUP(A131,PartRaw[#All],4,FALSE)="1C",0,Table16[[#This Row],[Column17]])</f>
        <v>#N/A</v>
      </c>
      <c r="U131" s="95"/>
      <c r="V131" s="95"/>
      <c r="W131" s="95"/>
      <c r="X131" s="95"/>
      <c r="Y131" s="95"/>
      <c r="Z131" s="95"/>
      <c r="AA131" s="95"/>
      <c r="AB131" s="95"/>
      <c r="AC131" s="95"/>
      <c r="AD131" s="95"/>
      <c r="AE131" s="95"/>
      <c r="AF131" s="95"/>
      <c r="AG131" s="95"/>
      <c r="AH131" s="95"/>
      <c r="AI131" s="95"/>
      <c r="AJ131" s="95"/>
      <c r="AK131" s="95"/>
      <c r="AL131" s="95"/>
      <c r="AM131" s="95"/>
      <c r="AN131" s="95"/>
      <c r="AO131" s="95"/>
      <c r="AP131" s="95"/>
      <c r="AQ131" s="95"/>
    </row>
    <row r="132" spans="1:43">
      <c r="A132" s="94"/>
      <c r="B132" s="100"/>
      <c r="C132" s="95"/>
      <c r="D132" s="95"/>
      <c r="E132" s="95"/>
      <c r="F132" s="95"/>
      <c r="G132" s="95"/>
      <c r="H132" s="190"/>
      <c r="I132" s="190"/>
      <c r="J132" s="190"/>
      <c r="K132" s="190"/>
      <c r="L132" s="190"/>
      <c r="M132" s="188"/>
      <c r="N132" s="95"/>
      <c r="O132" s="95"/>
      <c r="P132" s="95"/>
      <c r="Q132" s="192"/>
      <c r="R132" s="192">
        <f>IFERROR(ROUND(((VLOOKUP(VLOOKUP(A132,PartRaw[#All],14,FALSE),'Coat Raw'!$C$2:$W$167,12,FALSE) + VLOOKUP(VLOOKUP(A132,PartRaw[#All],14,FALSE),'Coat Raw'!$C$2:$W$167,13,FALSE)+ VLOOKUP(VLOOKUP(A132,PartRaw[#All],14,FALSE),'Coat Raw'!$C$2:$W$167,14,FALSE))/0.85/60),4),0)</f>
        <v>0</v>
      </c>
      <c r="S132" s="192"/>
      <c r="T132" s="192" t="e">
        <f>IF(VLOOKUP(A132,PartRaw[#All],4,FALSE)="1C",0,Table16[[#This Row],[Column17]])</f>
        <v>#N/A</v>
      </c>
      <c r="U132" s="95"/>
      <c r="V132" s="95"/>
      <c r="W132" s="95"/>
      <c r="X132" s="95"/>
      <c r="Y132" s="95"/>
      <c r="Z132" s="95"/>
      <c r="AA132" s="95"/>
      <c r="AB132" s="95"/>
      <c r="AC132" s="95"/>
      <c r="AD132" s="95"/>
      <c r="AE132" s="95"/>
      <c r="AF132" s="95"/>
      <c r="AG132" s="95"/>
      <c r="AH132" s="95"/>
      <c r="AI132" s="95"/>
      <c r="AJ132" s="95"/>
      <c r="AK132" s="95"/>
      <c r="AL132" s="95"/>
      <c r="AM132" s="95"/>
      <c r="AN132" s="95"/>
      <c r="AO132" s="95"/>
      <c r="AP132" s="95"/>
      <c r="AQ132" s="95"/>
    </row>
    <row r="133" spans="1:43">
      <c r="A133" s="94"/>
      <c r="B133" s="100"/>
      <c r="C133" s="95"/>
      <c r="D133" s="95"/>
      <c r="E133" s="95"/>
      <c r="F133" s="95"/>
      <c r="G133" s="95"/>
      <c r="H133" s="190"/>
      <c r="I133" s="190"/>
      <c r="J133" s="190"/>
      <c r="K133" s="190"/>
      <c r="L133" s="190"/>
      <c r="M133" s="188"/>
      <c r="N133" s="95"/>
      <c r="O133" s="95"/>
      <c r="P133" s="95"/>
      <c r="Q133" s="192"/>
      <c r="R133" s="192">
        <f>IFERROR(ROUND(((VLOOKUP(VLOOKUP(A133,PartRaw[#All],14,FALSE),'Coat Raw'!$C$2:$W$167,12,FALSE) + VLOOKUP(VLOOKUP(A133,PartRaw[#All],14,FALSE),'Coat Raw'!$C$2:$W$167,13,FALSE)+ VLOOKUP(VLOOKUP(A133,PartRaw[#All],14,FALSE),'Coat Raw'!$C$2:$W$167,14,FALSE))/0.85/60),4),0)</f>
        <v>0</v>
      </c>
      <c r="S133" s="192"/>
      <c r="T133" s="192" t="e">
        <f>IF(VLOOKUP(A133,PartRaw[#All],4,FALSE)="1C",0,Table16[[#This Row],[Column17]])</f>
        <v>#N/A</v>
      </c>
      <c r="U133" s="95"/>
      <c r="V133" s="95"/>
      <c r="W133" s="95"/>
      <c r="X133" s="95"/>
      <c r="Y133" s="95"/>
      <c r="Z133" s="95"/>
      <c r="AA133" s="95"/>
      <c r="AB133" s="95"/>
      <c r="AC133" s="95"/>
      <c r="AD133" s="95"/>
      <c r="AE133" s="95"/>
      <c r="AF133" s="95"/>
      <c r="AG133" s="95"/>
      <c r="AH133" s="95"/>
      <c r="AI133" s="95"/>
      <c r="AJ133" s="95"/>
      <c r="AK133" s="95"/>
      <c r="AL133" s="95"/>
      <c r="AM133" s="95"/>
      <c r="AN133" s="95"/>
      <c r="AO133" s="95"/>
      <c r="AP133" s="95"/>
      <c r="AQ133" s="95"/>
    </row>
    <row r="134" spans="1:43">
      <c r="A134" s="94"/>
      <c r="B134" s="100"/>
      <c r="C134" s="95"/>
      <c r="D134" s="95"/>
      <c r="E134" s="95"/>
      <c r="F134" s="95"/>
      <c r="G134" s="95"/>
      <c r="H134" s="190"/>
      <c r="I134" s="190"/>
      <c r="J134" s="190"/>
      <c r="K134" s="190"/>
      <c r="L134" s="190"/>
      <c r="M134" s="188"/>
      <c r="N134" s="95"/>
      <c r="O134" s="95"/>
      <c r="P134" s="95"/>
      <c r="Q134" s="192"/>
      <c r="R134" s="192">
        <f>IFERROR(ROUND(((VLOOKUP(VLOOKUP(A134,PartRaw[#All],14,FALSE),'Coat Raw'!$C$2:$W$167,12,FALSE) + VLOOKUP(VLOOKUP(A134,PartRaw[#All],14,FALSE),'Coat Raw'!$C$2:$W$167,13,FALSE)+ VLOOKUP(VLOOKUP(A134,PartRaw[#All],14,FALSE),'Coat Raw'!$C$2:$W$167,14,FALSE))/0.85/60),4),0)</f>
        <v>0</v>
      </c>
      <c r="S134" s="192"/>
      <c r="T134" s="192" t="e">
        <f>IF(VLOOKUP(A134,PartRaw[#All],4,FALSE)="1C",0,Table16[[#This Row],[Column17]])</f>
        <v>#N/A</v>
      </c>
      <c r="U134" s="95"/>
      <c r="V134" s="95"/>
      <c r="W134" s="95"/>
      <c r="X134" s="95"/>
      <c r="Y134" s="95"/>
      <c r="Z134" s="95"/>
      <c r="AA134" s="95"/>
      <c r="AB134" s="95"/>
      <c r="AC134" s="95"/>
      <c r="AD134" s="95"/>
      <c r="AE134" s="95"/>
      <c r="AF134" s="95"/>
      <c r="AG134" s="95"/>
      <c r="AH134" s="95"/>
      <c r="AI134" s="95"/>
      <c r="AJ134" s="95"/>
      <c r="AK134" s="95"/>
      <c r="AL134" s="95"/>
      <c r="AM134" s="95"/>
      <c r="AN134" s="95"/>
      <c r="AO134" s="95"/>
      <c r="AP134" s="95"/>
      <c r="AQ134" s="95"/>
    </row>
    <row r="135" spans="1:43">
      <c r="A135" s="94"/>
      <c r="B135" s="100"/>
      <c r="C135" s="95"/>
      <c r="D135" s="95"/>
      <c r="E135" s="95"/>
      <c r="F135" s="95"/>
      <c r="G135" s="95"/>
      <c r="H135" s="190"/>
      <c r="I135" s="190"/>
      <c r="J135" s="190"/>
      <c r="K135" s="190"/>
      <c r="L135" s="190"/>
      <c r="M135" s="188"/>
      <c r="N135" s="95"/>
      <c r="O135" s="95"/>
      <c r="P135" s="95"/>
      <c r="Q135" s="192"/>
      <c r="R135" s="192">
        <f>IFERROR(ROUND(((VLOOKUP(VLOOKUP(A135,PartRaw[#All],14,FALSE),'Coat Raw'!$C$2:$W$167,12,FALSE) + VLOOKUP(VLOOKUP(A135,PartRaw[#All],14,FALSE),'Coat Raw'!$C$2:$W$167,13,FALSE)+ VLOOKUP(VLOOKUP(A135,PartRaw[#All],14,FALSE),'Coat Raw'!$C$2:$W$167,14,FALSE))/0.85/60),4),0)</f>
        <v>0</v>
      </c>
      <c r="S135" s="192"/>
      <c r="T135" s="192" t="e">
        <f>IF(VLOOKUP(A135,PartRaw[#All],4,FALSE)="1C",0,Table16[[#This Row],[Column17]])</f>
        <v>#N/A</v>
      </c>
      <c r="U135" s="95"/>
      <c r="V135" s="95"/>
      <c r="W135" s="95"/>
      <c r="X135" s="95"/>
      <c r="Y135" s="95"/>
      <c r="Z135" s="95"/>
      <c r="AA135" s="95"/>
      <c r="AB135" s="95"/>
      <c r="AC135" s="95"/>
      <c r="AD135" s="95"/>
      <c r="AE135" s="95"/>
      <c r="AF135" s="95"/>
      <c r="AG135" s="95"/>
      <c r="AH135" s="95"/>
      <c r="AI135" s="95"/>
      <c r="AJ135" s="95"/>
      <c r="AK135" s="95"/>
      <c r="AL135" s="95"/>
      <c r="AM135" s="95"/>
      <c r="AN135" s="95"/>
      <c r="AO135" s="95"/>
      <c r="AP135" s="95"/>
      <c r="AQ135" s="95"/>
    </row>
    <row r="136" spans="1:43">
      <c r="A136" s="94"/>
      <c r="B136" s="100"/>
      <c r="C136" s="95"/>
      <c r="D136" s="95"/>
      <c r="E136" s="95"/>
      <c r="F136" s="95"/>
      <c r="G136" s="95"/>
      <c r="H136" s="190"/>
      <c r="I136" s="190"/>
      <c r="J136" s="190"/>
      <c r="K136" s="190"/>
      <c r="L136" s="190"/>
      <c r="M136" s="188"/>
      <c r="N136" s="95"/>
      <c r="O136" s="95"/>
      <c r="P136" s="95"/>
      <c r="Q136" s="192"/>
      <c r="R136" s="192">
        <f>IFERROR(ROUND(((VLOOKUP(VLOOKUP(A136,PartRaw[#All],14,FALSE),'Coat Raw'!$C$2:$W$167,12,FALSE) + VLOOKUP(VLOOKUP(A136,PartRaw[#All],14,FALSE),'Coat Raw'!$C$2:$W$167,13,FALSE)+ VLOOKUP(VLOOKUP(A136,PartRaw[#All],14,FALSE),'Coat Raw'!$C$2:$W$167,14,FALSE))/0.85/60),4),0)</f>
        <v>0</v>
      </c>
      <c r="S136" s="192"/>
      <c r="T136" s="192" t="e">
        <f>IF(VLOOKUP(A136,PartRaw[#All],4,FALSE)="1C",0,Table16[[#This Row],[Column17]])</f>
        <v>#N/A</v>
      </c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</row>
    <row r="137" spans="1:43">
      <c r="A137" s="94"/>
      <c r="B137" s="100"/>
      <c r="C137" s="95"/>
      <c r="D137" s="95"/>
      <c r="E137" s="95"/>
      <c r="F137" s="95"/>
      <c r="G137" s="95"/>
      <c r="H137" s="190"/>
      <c r="I137" s="190"/>
      <c r="J137" s="190"/>
      <c r="K137" s="190"/>
      <c r="L137" s="190"/>
      <c r="M137" s="188"/>
      <c r="N137" s="95"/>
      <c r="O137" s="95"/>
      <c r="P137" s="95"/>
      <c r="Q137" s="192"/>
      <c r="R137" s="192">
        <f>IFERROR(ROUND(((VLOOKUP(VLOOKUP(A137,PartRaw[#All],14,FALSE),'Coat Raw'!$C$2:$W$167,12,FALSE) + VLOOKUP(VLOOKUP(A137,PartRaw[#All],14,FALSE),'Coat Raw'!$C$2:$W$167,13,FALSE)+ VLOOKUP(VLOOKUP(A137,PartRaw[#All],14,FALSE),'Coat Raw'!$C$2:$W$167,14,FALSE))/0.85/60),4),0)</f>
        <v>0</v>
      </c>
      <c r="S137" s="192"/>
      <c r="T137" s="192" t="e">
        <f>IF(VLOOKUP(A137,PartRaw[#All],4,FALSE)="1C",0,Table16[[#This Row],[Column17]])</f>
        <v>#N/A</v>
      </c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</row>
    <row r="138" spans="1:43">
      <c r="A138" s="94"/>
      <c r="B138" s="100"/>
      <c r="C138" s="95"/>
      <c r="D138" s="95"/>
      <c r="E138" s="95"/>
      <c r="F138" s="95"/>
      <c r="G138" s="95"/>
      <c r="H138" s="190"/>
      <c r="I138" s="190"/>
      <c r="J138" s="190"/>
      <c r="K138" s="190"/>
      <c r="L138" s="190"/>
      <c r="M138" s="188"/>
      <c r="N138" s="95"/>
      <c r="O138" s="95"/>
      <c r="P138" s="95"/>
      <c r="Q138" s="192"/>
      <c r="R138" s="192">
        <f>IFERROR(ROUND(((VLOOKUP(VLOOKUP(A138,PartRaw[#All],14,FALSE),'Coat Raw'!$C$2:$W$167,12,FALSE) + VLOOKUP(VLOOKUP(A138,PartRaw[#All],14,FALSE),'Coat Raw'!$C$2:$W$167,13,FALSE)+ VLOOKUP(VLOOKUP(A138,PartRaw[#All],14,FALSE),'Coat Raw'!$C$2:$W$167,14,FALSE))/0.85/60),4),0)</f>
        <v>0</v>
      </c>
      <c r="S138" s="192"/>
      <c r="T138" s="192" t="e">
        <f>IF(VLOOKUP(A138,PartRaw[#All],4,FALSE)="1C",0,Table16[[#This Row],[Column17]])</f>
        <v>#N/A</v>
      </c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</row>
    <row r="139" spans="1:43">
      <c r="A139" s="94"/>
      <c r="B139" s="100"/>
      <c r="C139" s="95"/>
      <c r="D139" s="95"/>
      <c r="E139" s="95"/>
      <c r="F139" s="95"/>
      <c r="G139" s="95"/>
      <c r="H139" s="190"/>
      <c r="I139" s="190"/>
      <c r="J139" s="190"/>
      <c r="K139" s="190"/>
      <c r="L139" s="190"/>
      <c r="M139" s="188"/>
      <c r="N139" s="95"/>
      <c r="O139" s="95"/>
      <c r="P139" s="95"/>
      <c r="Q139" s="192"/>
      <c r="R139" s="192">
        <f>IFERROR(ROUND(((VLOOKUP(VLOOKUP(A139,PartRaw[#All],14,FALSE),'Coat Raw'!$C$2:$W$167,12,FALSE) + VLOOKUP(VLOOKUP(A139,PartRaw[#All],14,FALSE),'Coat Raw'!$C$2:$W$167,13,FALSE)+ VLOOKUP(VLOOKUP(A139,PartRaw[#All],14,FALSE),'Coat Raw'!$C$2:$W$167,14,FALSE))/0.85/60),4),0)</f>
        <v>0</v>
      </c>
      <c r="S139" s="192"/>
      <c r="T139" s="192" t="e">
        <f>IF(VLOOKUP(A139,PartRaw[#All],4,FALSE)="1C",0,Table16[[#This Row],[Column17]])</f>
        <v>#N/A</v>
      </c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</row>
    <row r="140" spans="1:43">
      <c r="A140" s="94"/>
      <c r="B140" s="100"/>
      <c r="C140" s="95"/>
      <c r="D140" s="95"/>
      <c r="E140" s="95"/>
      <c r="F140" s="95"/>
      <c r="G140" s="95"/>
      <c r="H140" s="190"/>
      <c r="I140" s="190"/>
      <c r="J140" s="190"/>
      <c r="K140" s="190"/>
      <c r="L140" s="190"/>
      <c r="M140" s="188"/>
      <c r="N140" s="95"/>
      <c r="O140" s="95"/>
      <c r="P140" s="95"/>
      <c r="Q140" s="192"/>
      <c r="R140" s="192">
        <f>IFERROR(ROUND(((VLOOKUP(VLOOKUP(A140,PartRaw[#All],14,FALSE),'Coat Raw'!$C$2:$W$167,12,FALSE) + VLOOKUP(VLOOKUP(A140,PartRaw[#All],14,FALSE),'Coat Raw'!$C$2:$W$167,13,FALSE)+ VLOOKUP(VLOOKUP(A140,PartRaw[#All],14,FALSE),'Coat Raw'!$C$2:$W$167,14,FALSE))/0.85/60),4),0)</f>
        <v>0</v>
      </c>
      <c r="S140" s="192"/>
      <c r="T140" s="192" t="e">
        <f>IF(VLOOKUP(A140,PartRaw[#All],4,FALSE)="1C",0,Table16[[#This Row],[Column17]])</f>
        <v>#N/A</v>
      </c>
      <c r="U140" s="95"/>
      <c r="V140" s="95"/>
      <c r="W140" s="95"/>
      <c r="X140" s="95"/>
      <c r="Y140" s="95"/>
      <c r="Z140" s="95"/>
      <c r="AA140" s="95"/>
      <c r="AB140" s="95"/>
      <c r="AC140" s="95"/>
      <c r="AD140" s="95"/>
      <c r="AE140" s="95"/>
      <c r="AF140" s="95"/>
      <c r="AG140" s="95"/>
      <c r="AH140" s="95"/>
      <c r="AI140" s="95"/>
      <c r="AJ140" s="95"/>
      <c r="AK140" s="95"/>
      <c r="AL140" s="95"/>
      <c r="AM140" s="95"/>
      <c r="AN140" s="95"/>
      <c r="AO140" s="95"/>
      <c r="AP140" s="95"/>
      <c r="AQ140" s="95"/>
    </row>
    <row r="141" spans="1:43">
      <c r="A141" s="94"/>
      <c r="B141" s="100"/>
      <c r="C141" s="95"/>
      <c r="D141" s="95"/>
      <c r="E141" s="95"/>
      <c r="F141" s="95"/>
      <c r="G141" s="95"/>
      <c r="H141" s="190"/>
      <c r="I141" s="190"/>
      <c r="J141" s="190"/>
      <c r="K141" s="190"/>
      <c r="L141" s="190"/>
      <c r="M141" s="188"/>
      <c r="N141" s="95"/>
      <c r="O141" s="95"/>
      <c r="P141" s="95"/>
      <c r="Q141" s="192"/>
      <c r="R141" s="192">
        <f>IFERROR(ROUND(((VLOOKUP(VLOOKUP(A141,PartRaw[#All],14,FALSE),'Coat Raw'!$C$2:$W$167,12,FALSE) + VLOOKUP(VLOOKUP(A141,PartRaw[#All],14,FALSE),'Coat Raw'!$C$2:$W$167,13,FALSE)+ VLOOKUP(VLOOKUP(A141,PartRaw[#All],14,FALSE),'Coat Raw'!$C$2:$W$167,14,FALSE))/0.85/60),4),0)</f>
        <v>0</v>
      </c>
      <c r="S141" s="192"/>
      <c r="T141" s="192" t="e">
        <f>IF(VLOOKUP(A141,PartRaw[#All],4,FALSE)="1C",0,Table16[[#This Row],[Column17]])</f>
        <v>#N/A</v>
      </c>
      <c r="U141" s="95"/>
      <c r="V141" s="95"/>
      <c r="W141" s="95"/>
      <c r="X141" s="95"/>
      <c r="Y141" s="95"/>
      <c r="Z141" s="95"/>
      <c r="AA141" s="95"/>
      <c r="AB141" s="95"/>
      <c r="AC141" s="95"/>
      <c r="AD141" s="95"/>
      <c r="AE141" s="95"/>
      <c r="AF141" s="95"/>
      <c r="AG141" s="95"/>
      <c r="AH141" s="95"/>
      <c r="AI141" s="95"/>
      <c r="AJ141" s="95"/>
      <c r="AK141" s="95"/>
      <c r="AL141" s="95"/>
      <c r="AM141" s="95"/>
      <c r="AN141" s="95"/>
      <c r="AO141" s="95"/>
      <c r="AP141" s="95"/>
      <c r="AQ141" s="95"/>
    </row>
    <row r="142" spans="1:43">
      <c r="A142" s="94"/>
      <c r="B142" s="100"/>
      <c r="C142" s="95"/>
      <c r="D142" s="95"/>
      <c r="E142" s="95"/>
      <c r="F142" s="95"/>
      <c r="G142" s="95"/>
      <c r="H142" s="190"/>
      <c r="I142" s="190"/>
      <c r="J142" s="190"/>
      <c r="K142" s="190"/>
      <c r="L142" s="190"/>
      <c r="M142" s="188"/>
      <c r="N142" s="95"/>
      <c r="O142" s="95"/>
      <c r="P142" s="95"/>
      <c r="Q142" s="192"/>
      <c r="R142" s="192">
        <f>IFERROR(ROUND(((VLOOKUP(VLOOKUP(A142,PartRaw[#All],14,FALSE),'Coat Raw'!$C$2:$W$167,12,FALSE) + VLOOKUP(VLOOKUP(A142,PartRaw[#All],14,FALSE),'Coat Raw'!$C$2:$W$167,13,FALSE)+ VLOOKUP(VLOOKUP(A142,PartRaw[#All],14,FALSE),'Coat Raw'!$C$2:$W$167,14,FALSE))/0.85/60),4),0)</f>
        <v>0</v>
      </c>
      <c r="S142" s="192"/>
      <c r="T142" s="192" t="e">
        <f>IF(VLOOKUP(A142,PartRaw[#All],4,FALSE)="1C",0,Table16[[#This Row],[Column17]])</f>
        <v>#N/A</v>
      </c>
      <c r="U142" s="95"/>
      <c r="V142" s="95"/>
      <c r="W142" s="95"/>
      <c r="X142" s="95"/>
      <c r="Y142" s="95"/>
      <c r="Z142" s="95"/>
      <c r="AA142" s="95"/>
      <c r="AB142" s="95"/>
      <c r="AC142" s="95"/>
      <c r="AD142" s="95"/>
      <c r="AE142" s="95"/>
      <c r="AF142" s="95"/>
      <c r="AG142" s="95"/>
      <c r="AH142" s="95"/>
      <c r="AI142" s="95"/>
      <c r="AJ142" s="95"/>
      <c r="AK142" s="95"/>
      <c r="AL142" s="95"/>
      <c r="AM142" s="95"/>
      <c r="AN142" s="95"/>
      <c r="AO142" s="95"/>
      <c r="AP142" s="95"/>
      <c r="AQ142" s="95"/>
    </row>
    <row r="143" spans="1:43">
      <c r="A143" s="94"/>
      <c r="B143" s="100"/>
      <c r="C143" s="95"/>
      <c r="D143" s="95"/>
      <c r="E143" s="95"/>
      <c r="F143" s="95"/>
      <c r="G143" s="95"/>
      <c r="H143" s="190"/>
      <c r="I143" s="190"/>
      <c r="J143" s="190"/>
      <c r="K143" s="190"/>
      <c r="L143" s="190"/>
      <c r="M143" s="188"/>
      <c r="N143" s="95"/>
      <c r="O143" s="95"/>
      <c r="P143" s="95"/>
      <c r="Q143" s="192"/>
      <c r="R143" s="192">
        <f>IFERROR(ROUND(((VLOOKUP(VLOOKUP(A143,PartRaw[#All],14,FALSE),'Coat Raw'!$C$2:$W$167,12,FALSE) + VLOOKUP(VLOOKUP(A143,PartRaw[#All],14,FALSE),'Coat Raw'!$C$2:$W$167,13,FALSE)+ VLOOKUP(VLOOKUP(A143,PartRaw[#All],14,FALSE),'Coat Raw'!$C$2:$W$167,14,FALSE))/0.85/60),4),0)</f>
        <v>0</v>
      </c>
      <c r="S143" s="192"/>
      <c r="T143" s="192" t="e">
        <f>IF(VLOOKUP(A143,PartRaw[#All],4,FALSE)="1C",0,Table16[[#This Row],[Column17]])</f>
        <v>#N/A</v>
      </c>
      <c r="U143" s="95"/>
      <c r="V143" s="95"/>
      <c r="W143" s="95"/>
      <c r="X143" s="95"/>
      <c r="Y143" s="95"/>
      <c r="Z143" s="95"/>
      <c r="AA143" s="95"/>
      <c r="AB143" s="95"/>
      <c r="AC143" s="95"/>
      <c r="AD143" s="95"/>
      <c r="AE143" s="95"/>
      <c r="AF143" s="95"/>
      <c r="AG143" s="95"/>
      <c r="AH143" s="95"/>
      <c r="AI143" s="95"/>
      <c r="AJ143" s="95"/>
      <c r="AK143" s="95"/>
      <c r="AL143" s="95"/>
      <c r="AM143" s="95"/>
      <c r="AN143" s="95"/>
      <c r="AO143" s="95"/>
      <c r="AP143" s="95"/>
      <c r="AQ143" s="95"/>
    </row>
    <row r="144" spans="1:43">
      <c r="A144" s="94"/>
      <c r="B144" s="100"/>
      <c r="C144" s="95"/>
      <c r="D144" s="95"/>
      <c r="E144" s="95"/>
      <c r="F144" s="95"/>
      <c r="G144" s="95"/>
      <c r="H144" s="190"/>
      <c r="I144" s="190"/>
      <c r="J144" s="190"/>
      <c r="K144" s="190"/>
      <c r="L144" s="190"/>
      <c r="M144" s="188"/>
      <c r="N144" s="95"/>
      <c r="O144" s="95"/>
      <c r="P144" s="95"/>
      <c r="Q144" s="192"/>
      <c r="R144" s="192">
        <f>IFERROR(ROUND(((VLOOKUP(VLOOKUP(A144,PartRaw[#All],14,FALSE),'Coat Raw'!$C$2:$W$167,12,FALSE) + VLOOKUP(VLOOKUP(A144,PartRaw[#All],14,FALSE),'Coat Raw'!$C$2:$W$167,13,FALSE)+ VLOOKUP(VLOOKUP(A144,PartRaw[#All],14,FALSE),'Coat Raw'!$C$2:$W$167,14,FALSE))/0.85/60),4),0)</f>
        <v>0</v>
      </c>
      <c r="S144" s="192"/>
      <c r="T144" s="192" t="e">
        <f>IF(VLOOKUP(A144,PartRaw[#All],4,FALSE)="1C",0,Table16[[#This Row],[Column17]])</f>
        <v>#N/A</v>
      </c>
      <c r="U144" s="95"/>
      <c r="V144" s="95"/>
      <c r="W144" s="95"/>
      <c r="X144" s="95"/>
      <c r="Y144" s="95"/>
      <c r="Z144" s="95"/>
      <c r="AA144" s="95"/>
      <c r="AB144" s="95"/>
      <c r="AC144" s="95"/>
      <c r="AD144" s="95"/>
      <c r="AE144" s="95"/>
      <c r="AF144" s="95"/>
      <c r="AG144" s="95"/>
      <c r="AH144" s="95"/>
      <c r="AI144" s="95"/>
      <c r="AJ144" s="95"/>
      <c r="AK144" s="95"/>
      <c r="AL144" s="95"/>
      <c r="AM144" s="95"/>
      <c r="AN144" s="95"/>
      <c r="AO144" s="95"/>
      <c r="AP144" s="95"/>
      <c r="AQ144" s="95"/>
    </row>
    <row r="145" spans="1:43">
      <c r="A145" s="94"/>
      <c r="B145" s="100"/>
      <c r="C145" s="95"/>
      <c r="D145" s="95"/>
      <c r="E145" s="95"/>
      <c r="F145" s="95"/>
      <c r="G145" s="95"/>
      <c r="H145" s="190"/>
      <c r="I145" s="190"/>
      <c r="J145" s="190"/>
      <c r="K145" s="190"/>
      <c r="L145" s="190"/>
      <c r="M145" s="188"/>
      <c r="N145" s="95"/>
      <c r="O145" s="95"/>
      <c r="P145" s="95"/>
      <c r="Q145" s="192"/>
      <c r="R145" s="192">
        <f>IFERROR(ROUND(((VLOOKUP(VLOOKUP(A145,PartRaw[#All],14,FALSE),'Coat Raw'!$C$2:$W$167,12,FALSE) + VLOOKUP(VLOOKUP(A145,PartRaw[#All],14,FALSE),'Coat Raw'!$C$2:$W$167,13,FALSE)+ VLOOKUP(VLOOKUP(A145,PartRaw[#All],14,FALSE),'Coat Raw'!$C$2:$W$167,14,FALSE))/0.85/60),4),0)</f>
        <v>0</v>
      </c>
      <c r="S145" s="192"/>
      <c r="T145" s="192" t="e">
        <f>IF(VLOOKUP(A145,PartRaw[#All],4,FALSE)="1C",0,Table16[[#This Row],[Column17]])</f>
        <v>#N/A</v>
      </c>
      <c r="U145" s="95"/>
      <c r="V145" s="95"/>
      <c r="W145" s="95"/>
      <c r="X145" s="95"/>
      <c r="Y145" s="95"/>
      <c r="Z145" s="95"/>
      <c r="AA145" s="95"/>
      <c r="AB145" s="95"/>
      <c r="AC145" s="95"/>
      <c r="AD145" s="95"/>
      <c r="AE145" s="95"/>
      <c r="AF145" s="95"/>
      <c r="AG145" s="95"/>
      <c r="AH145" s="95"/>
      <c r="AI145" s="95"/>
      <c r="AJ145" s="95"/>
      <c r="AK145" s="95"/>
      <c r="AL145" s="95"/>
      <c r="AM145" s="95"/>
      <c r="AN145" s="95"/>
      <c r="AO145" s="95"/>
      <c r="AP145" s="95"/>
      <c r="AQ145" s="95"/>
    </row>
    <row r="146" spans="1:43">
      <c r="A146" s="94"/>
      <c r="B146" s="100"/>
      <c r="C146" s="95"/>
      <c r="D146" s="95"/>
      <c r="E146" s="95"/>
      <c r="F146" s="95"/>
      <c r="G146" s="95"/>
      <c r="H146" s="190"/>
      <c r="I146" s="190"/>
      <c r="J146" s="190"/>
      <c r="K146" s="190"/>
      <c r="L146" s="190"/>
      <c r="M146" s="188"/>
      <c r="N146" s="95"/>
      <c r="O146" s="95"/>
      <c r="P146" s="95"/>
      <c r="Q146" s="192"/>
      <c r="R146" s="192">
        <f>IFERROR(ROUND(((VLOOKUP(VLOOKUP(A146,PartRaw[#All],14,FALSE),'Coat Raw'!$C$2:$W$167,12,FALSE) + VLOOKUP(VLOOKUP(A146,PartRaw[#All],14,FALSE),'Coat Raw'!$C$2:$W$167,13,FALSE)+ VLOOKUP(VLOOKUP(A146,PartRaw[#All],14,FALSE),'Coat Raw'!$C$2:$W$167,14,FALSE))/0.85/60),4),0)</f>
        <v>0</v>
      </c>
      <c r="S146" s="192"/>
      <c r="T146" s="192" t="e">
        <f>IF(VLOOKUP(A146,PartRaw[#All],4,FALSE)="1C",0,Table16[[#This Row],[Column17]])</f>
        <v>#N/A</v>
      </c>
      <c r="U146" s="95"/>
      <c r="V146" s="95"/>
      <c r="W146" s="95"/>
      <c r="X146" s="95"/>
      <c r="Y146" s="95"/>
      <c r="Z146" s="95"/>
      <c r="AA146" s="95"/>
      <c r="AB146" s="95"/>
      <c r="AC146" s="95"/>
      <c r="AD146" s="95"/>
      <c r="AE146" s="95"/>
      <c r="AF146" s="95"/>
      <c r="AG146" s="95"/>
      <c r="AH146" s="95"/>
      <c r="AI146" s="95"/>
      <c r="AJ146" s="95"/>
      <c r="AK146" s="95"/>
      <c r="AL146" s="95"/>
      <c r="AM146" s="95"/>
      <c r="AN146" s="95"/>
      <c r="AO146" s="95"/>
      <c r="AP146" s="95"/>
      <c r="AQ146" s="95"/>
    </row>
    <row r="147" spans="1:43">
      <c r="A147" s="94"/>
      <c r="B147" s="100"/>
      <c r="C147" s="95"/>
      <c r="D147" s="95"/>
      <c r="E147" s="95"/>
      <c r="F147" s="95"/>
      <c r="G147" s="95"/>
      <c r="H147" s="190"/>
      <c r="I147" s="190"/>
      <c r="J147" s="190"/>
      <c r="K147" s="190"/>
      <c r="L147" s="190"/>
      <c r="M147" s="188"/>
      <c r="N147" s="95"/>
      <c r="O147" s="95"/>
      <c r="P147" s="95"/>
      <c r="Q147" s="192"/>
      <c r="R147" s="192">
        <f>IFERROR(ROUND(((VLOOKUP(VLOOKUP(A147,PartRaw[#All],14,FALSE),'Coat Raw'!$C$2:$W$167,12,FALSE) + VLOOKUP(VLOOKUP(A147,PartRaw[#All],14,FALSE),'Coat Raw'!$C$2:$W$167,13,FALSE)+ VLOOKUP(VLOOKUP(A147,PartRaw[#All],14,FALSE),'Coat Raw'!$C$2:$W$167,14,FALSE))/0.85/60),4),0)</f>
        <v>0</v>
      </c>
      <c r="S147" s="192"/>
      <c r="T147" s="192" t="e">
        <f>IF(VLOOKUP(A147,PartRaw[#All],4,FALSE)="1C",0,Table16[[#This Row],[Column17]])</f>
        <v>#N/A</v>
      </c>
      <c r="U147" s="95"/>
      <c r="V147" s="95"/>
      <c r="W147" s="95"/>
      <c r="X147" s="95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</row>
    <row r="148" spans="1:43">
      <c r="A148" s="94"/>
      <c r="B148" s="100"/>
      <c r="C148" s="95"/>
      <c r="D148" s="95"/>
      <c r="E148" s="95"/>
      <c r="F148" s="95"/>
      <c r="G148" s="95"/>
      <c r="H148" s="190"/>
      <c r="I148" s="190"/>
      <c r="J148" s="190"/>
      <c r="K148" s="190"/>
      <c r="L148" s="190"/>
      <c r="M148" s="188"/>
      <c r="N148" s="95"/>
      <c r="O148" s="95"/>
      <c r="P148" s="95"/>
      <c r="Q148" s="192"/>
      <c r="R148" s="192">
        <f>IFERROR(ROUND(((VLOOKUP(VLOOKUP(A148,PartRaw[#All],14,FALSE),'Coat Raw'!$C$2:$W$167,12,FALSE) + VLOOKUP(VLOOKUP(A148,PartRaw[#All],14,FALSE),'Coat Raw'!$C$2:$W$167,13,FALSE)+ VLOOKUP(VLOOKUP(A148,PartRaw[#All],14,FALSE),'Coat Raw'!$C$2:$W$167,14,FALSE))/0.85/60),4),0)</f>
        <v>0</v>
      </c>
      <c r="S148" s="192"/>
      <c r="T148" s="192" t="e">
        <f>IF(VLOOKUP(A148,PartRaw[#All],4,FALSE)="1C",0,Table16[[#This Row],[Column17]])</f>
        <v>#N/A</v>
      </c>
      <c r="U148" s="95"/>
      <c r="V148" s="95"/>
      <c r="W148" s="95"/>
      <c r="X148" s="95"/>
      <c r="Y148" s="95"/>
      <c r="Z148" s="95"/>
      <c r="AA148" s="95"/>
      <c r="AB148" s="95"/>
      <c r="AC148" s="95"/>
      <c r="AD148" s="95"/>
      <c r="AE148" s="95"/>
      <c r="AF148" s="95"/>
      <c r="AG148" s="95"/>
      <c r="AH148" s="95"/>
      <c r="AI148" s="95"/>
      <c r="AJ148" s="95"/>
      <c r="AK148" s="95"/>
      <c r="AL148" s="95"/>
      <c r="AM148" s="95"/>
      <c r="AN148" s="95"/>
      <c r="AO148" s="95"/>
      <c r="AP148" s="95"/>
      <c r="AQ148" s="95"/>
    </row>
    <row r="149" spans="1:43">
      <c r="A149" s="94"/>
      <c r="B149" s="100"/>
      <c r="C149" s="95"/>
      <c r="D149" s="95"/>
      <c r="E149" s="95"/>
      <c r="F149" s="95"/>
      <c r="G149" s="95"/>
      <c r="H149" s="190"/>
      <c r="I149" s="190"/>
      <c r="J149" s="190"/>
      <c r="K149" s="190"/>
      <c r="L149" s="190"/>
      <c r="M149" s="188"/>
      <c r="N149" s="95"/>
      <c r="O149" s="95"/>
      <c r="P149" s="95"/>
      <c r="Q149" s="192"/>
      <c r="R149" s="192">
        <f>IFERROR(ROUND(((VLOOKUP(VLOOKUP(A149,PartRaw[#All],14,FALSE),'Coat Raw'!$C$2:$W$167,12,FALSE) + VLOOKUP(VLOOKUP(A149,PartRaw[#All],14,FALSE),'Coat Raw'!$C$2:$W$167,13,FALSE)+ VLOOKUP(VLOOKUP(A149,PartRaw[#All],14,FALSE),'Coat Raw'!$C$2:$W$167,14,FALSE))/0.85/60),4),0)</f>
        <v>0</v>
      </c>
      <c r="S149" s="192"/>
      <c r="T149" s="192" t="e">
        <f>IF(VLOOKUP(A149,PartRaw[#All],4,FALSE)="1C",0,Table16[[#This Row],[Column17]])</f>
        <v>#N/A</v>
      </c>
      <c r="U149" s="95"/>
      <c r="V149" s="95"/>
      <c r="W149" s="95"/>
      <c r="X149" s="95"/>
      <c r="Y149" s="95"/>
      <c r="Z149" s="95"/>
      <c r="AA149" s="95"/>
      <c r="AB149" s="95"/>
      <c r="AC149" s="95"/>
      <c r="AD149" s="95"/>
      <c r="AE149" s="95"/>
      <c r="AF149" s="95"/>
      <c r="AG149" s="95"/>
      <c r="AH149" s="95"/>
      <c r="AI149" s="95"/>
      <c r="AJ149" s="95"/>
      <c r="AK149" s="95"/>
      <c r="AL149" s="95"/>
      <c r="AM149" s="95"/>
      <c r="AN149" s="95"/>
      <c r="AO149" s="95"/>
      <c r="AP149" s="95"/>
      <c r="AQ149" s="95"/>
    </row>
    <row r="150" spans="1:43">
      <c r="A150" s="94"/>
      <c r="B150" s="100"/>
      <c r="C150" s="95"/>
      <c r="D150" s="95"/>
      <c r="E150" s="95"/>
      <c r="F150" s="95"/>
      <c r="G150" s="95"/>
      <c r="H150" s="190"/>
      <c r="I150" s="190"/>
      <c r="J150" s="190"/>
      <c r="K150" s="190"/>
      <c r="L150" s="190"/>
      <c r="M150" s="188"/>
      <c r="N150" s="95"/>
      <c r="O150" s="95"/>
      <c r="P150" s="95"/>
      <c r="Q150" s="192"/>
      <c r="R150" s="192">
        <f>IFERROR(ROUND(((VLOOKUP(VLOOKUP(A150,PartRaw[#All],14,FALSE),'Coat Raw'!$C$2:$W$167,12,FALSE) + VLOOKUP(VLOOKUP(A150,PartRaw[#All],14,FALSE),'Coat Raw'!$C$2:$W$167,13,FALSE)+ VLOOKUP(VLOOKUP(A150,PartRaw[#All],14,FALSE),'Coat Raw'!$C$2:$W$167,14,FALSE))/0.85/60),4),0)</f>
        <v>0</v>
      </c>
      <c r="S150" s="192"/>
      <c r="T150" s="192" t="e">
        <f>IF(VLOOKUP(A150,PartRaw[#All],4,FALSE)="1C",0,Table16[[#This Row],[Column17]])</f>
        <v>#N/A</v>
      </c>
      <c r="U150" s="95"/>
      <c r="V150" s="95"/>
      <c r="W150" s="95"/>
      <c r="X150" s="95"/>
      <c r="Y150" s="95"/>
      <c r="Z150" s="95"/>
      <c r="AA150" s="95"/>
      <c r="AB150" s="95"/>
      <c r="AC150" s="95"/>
      <c r="AD150" s="95"/>
      <c r="AE150" s="95"/>
      <c r="AF150" s="95"/>
      <c r="AG150" s="95"/>
      <c r="AH150" s="95"/>
      <c r="AI150" s="95"/>
      <c r="AJ150" s="95"/>
      <c r="AK150" s="95"/>
      <c r="AL150" s="95"/>
      <c r="AM150" s="95"/>
      <c r="AN150" s="95"/>
      <c r="AO150" s="95"/>
      <c r="AP150" s="95"/>
      <c r="AQ150" s="95"/>
    </row>
    <row r="151" spans="1:43">
      <c r="A151" s="94"/>
      <c r="B151" s="100"/>
      <c r="C151" s="95"/>
      <c r="D151" s="95"/>
      <c r="E151" s="95"/>
      <c r="F151" s="95"/>
      <c r="G151" s="95"/>
      <c r="H151" s="190"/>
      <c r="I151" s="190"/>
      <c r="J151" s="190"/>
      <c r="K151" s="190"/>
      <c r="L151" s="190"/>
      <c r="M151" s="188"/>
      <c r="N151" s="95"/>
      <c r="O151" s="95"/>
      <c r="P151" s="95"/>
      <c r="Q151" s="192"/>
      <c r="R151" s="192">
        <f>IFERROR(ROUND(((VLOOKUP(VLOOKUP(A151,PartRaw[#All],14,FALSE),'Coat Raw'!$C$2:$W$167,12,FALSE) + VLOOKUP(VLOOKUP(A151,PartRaw[#All],14,FALSE),'Coat Raw'!$C$2:$W$167,13,FALSE)+ VLOOKUP(VLOOKUP(A151,PartRaw[#All],14,FALSE),'Coat Raw'!$C$2:$W$167,14,FALSE))/0.85/60),4),0)</f>
        <v>0</v>
      </c>
      <c r="S151" s="192"/>
      <c r="T151" s="192" t="e">
        <f>IF(VLOOKUP(A151,PartRaw[#All],4,FALSE)="1C",0,Table16[[#This Row],[Column17]])</f>
        <v>#N/A</v>
      </c>
      <c r="U151" s="95"/>
      <c r="V151" s="95"/>
      <c r="W151" s="95"/>
      <c r="X151" s="95"/>
      <c r="Y151" s="95"/>
      <c r="Z151" s="95"/>
      <c r="AA151" s="95"/>
      <c r="AB151" s="95"/>
      <c r="AC151" s="95"/>
      <c r="AD151" s="95"/>
      <c r="AE151" s="95"/>
      <c r="AF151" s="95"/>
      <c r="AG151" s="95"/>
      <c r="AH151" s="95"/>
      <c r="AI151" s="95"/>
      <c r="AJ151" s="95"/>
      <c r="AK151" s="95"/>
      <c r="AL151" s="95"/>
      <c r="AM151" s="95"/>
      <c r="AN151" s="95"/>
      <c r="AO151" s="95"/>
      <c r="AP151" s="95"/>
      <c r="AQ151" s="95"/>
    </row>
    <row r="152" spans="1:43">
      <c r="A152" s="94"/>
      <c r="B152" s="100"/>
      <c r="C152" s="95"/>
      <c r="D152" s="95"/>
      <c r="E152" s="95"/>
      <c r="F152" s="95"/>
      <c r="G152" s="95"/>
      <c r="H152" s="190"/>
      <c r="I152" s="190"/>
      <c r="J152" s="190"/>
      <c r="K152" s="190"/>
      <c r="L152" s="190"/>
      <c r="M152" s="188"/>
      <c r="N152" s="95"/>
      <c r="O152" s="95"/>
      <c r="P152" s="95"/>
      <c r="Q152" s="192"/>
      <c r="R152" s="192">
        <f>IFERROR(ROUND(((VLOOKUP(VLOOKUP(A152,PartRaw[#All],14,FALSE),'Coat Raw'!$C$2:$W$167,12,FALSE) + VLOOKUP(VLOOKUP(A152,PartRaw[#All],14,FALSE),'Coat Raw'!$C$2:$W$167,13,FALSE)+ VLOOKUP(VLOOKUP(A152,PartRaw[#All],14,FALSE),'Coat Raw'!$C$2:$W$167,14,FALSE))/0.85/60),4),0)</f>
        <v>0</v>
      </c>
      <c r="S152" s="192"/>
      <c r="T152" s="192" t="e">
        <f>IF(VLOOKUP(A152,PartRaw[#All],4,FALSE)="1C",0,Table16[[#This Row],[Column17]])</f>
        <v>#N/A</v>
      </c>
      <c r="U152" s="95"/>
      <c r="V152" s="95"/>
      <c r="W152" s="95"/>
      <c r="X152" s="95"/>
      <c r="Y152" s="95"/>
      <c r="Z152" s="95"/>
      <c r="AA152" s="95"/>
      <c r="AB152" s="95"/>
      <c r="AC152" s="95"/>
      <c r="AD152" s="95"/>
      <c r="AE152" s="95"/>
      <c r="AF152" s="95"/>
      <c r="AG152" s="95"/>
      <c r="AH152" s="95"/>
      <c r="AI152" s="95"/>
      <c r="AJ152" s="95"/>
      <c r="AK152" s="95"/>
      <c r="AL152" s="95"/>
      <c r="AM152" s="95"/>
      <c r="AN152" s="95"/>
      <c r="AO152" s="95"/>
      <c r="AP152" s="95"/>
      <c r="AQ152" s="95"/>
    </row>
    <row r="153" spans="1:43">
      <c r="A153" s="94"/>
      <c r="B153" s="100"/>
      <c r="C153" s="95"/>
      <c r="D153" s="95"/>
      <c r="E153" s="95"/>
      <c r="F153" s="95"/>
      <c r="G153" s="95"/>
      <c r="H153" s="190"/>
      <c r="I153" s="190"/>
      <c r="J153" s="190"/>
      <c r="K153" s="190"/>
      <c r="L153" s="190"/>
      <c r="M153" s="188"/>
      <c r="N153" s="95"/>
      <c r="O153" s="95"/>
      <c r="P153" s="95"/>
      <c r="Q153" s="192"/>
      <c r="R153" s="192">
        <f>IFERROR(ROUND(((VLOOKUP(VLOOKUP(A153,PartRaw[#All],14,FALSE),'Coat Raw'!$C$2:$W$167,12,FALSE) + VLOOKUP(VLOOKUP(A153,PartRaw[#All],14,FALSE),'Coat Raw'!$C$2:$W$167,13,FALSE)+ VLOOKUP(VLOOKUP(A153,PartRaw[#All],14,FALSE),'Coat Raw'!$C$2:$W$167,14,FALSE))/0.85/60),4),0)</f>
        <v>0</v>
      </c>
      <c r="S153" s="192"/>
      <c r="T153" s="192" t="e">
        <f>IF(VLOOKUP(A153,PartRaw[#All],4,FALSE)="1C",0,Table16[[#This Row],[Column17]])</f>
        <v>#N/A</v>
      </c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  <c r="AP153" s="95"/>
      <c r="AQ153" s="95"/>
    </row>
    <row r="154" spans="1:43">
      <c r="A154" s="94"/>
      <c r="B154" s="100"/>
      <c r="C154" s="95"/>
      <c r="D154" s="95"/>
      <c r="E154" s="95"/>
      <c r="F154" s="95"/>
      <c r="G154" s="95"/>
      <c r="H154" s="190"/>
      <c r="I154" s="190"/>
      <c r="J154" s="190"/>
      <c r="K154" s="190"/>
      <c r="L154" s="190"/>
      <c r="M154" s="188"/>
      <c r="N154" s="95"/>
      <c r="O154" s="95"/>
      <c r="P154" s="95"/>
      <c r="Q154" s="192"/>
      <c r="R154" s="192">
        <f>IFERROR(ROUND(((VLOOKUP(VLOOKUP(A154,PartRaw[#All],14,FALSE),'Coat Raw'!$C$2:$W$167,12,FALSE) + VLOOKUP(VLOOKUP(A154,PartRaw[#All],14,FALSE),'Coat Raw'!$C$2:$W$167,13,FALSE)+ VLOOKUP(VLOOKUP(A154,PartRaw[#All],14,FALSE),'Coat Raw'!$C$2:$W$167,14,FALSE))/0.85/60),4),0)</f>
        <v>0</v>
      </c>
      <c r="S154" s="192"/>
      <c r="T154" s="192" t="e">
        <f>IF(VLOOKUP(A154,PartRaw[#All],4,FALSE)="1C",0,Table16[[#This Row],[Column17]])</f>
        <v>#N/A</v>
      </c>
      <c r="U154" s="95"/>
      <c r="V154" s="95"/>
      <c r="W154" s="95"/>
      <c r="X154" s="95"/>
      <c r="Y154" s="95"/>
      <c r="Z154" s="95"/>
      <c r="AA154" s="95"/>
      <c r="AB154" s="95"/>
      <c r="AC154" s="95"/>
      <c r="AD154" s="95"/>
      <c r="AE154" s="95"/>
      <c r="AF154" s="95"/>
      <c r="AG154" s="95"/>
      <c r="AH154" s="95"/>
      <c r="AI154" s="95"/>
      <c r="AJ154" s="95"/>
      <c r="AK154" s="95"/>
      <c r="AL154" s="95"/>
      <c r="AM154" s="95"/>
      <c r="AN154" s="95"/>
      <c r="AO154" s="95"/>
      <c r="AP154" s="95"/>
      <c r="AQ154" s="95"/>
    </row>
    <row r="155" spans="1:43">
      <c r="A155" s="94"/>
      <c r="B155" s="100"/>
      <c r="C155" s="95"/>
      <c r="D155" s="95"/>
      <c r="E155" s="95"/>
      <c r="F155" s="95"/>
      <c r="G155" s="95"/>
      <c r="H155" s="190"/>
      <c r="I155" s="190"/>
      <c r="J155" s="190"/>
      <c r="K155" s="190"/>
      <c r="L155" s="190"/>
      <c r="M155" s="188"/>
      <c r="N155" s="95"/>
      <c r="O155" s="95"/>
      <c r="P155" s="95"/>
      <c r="Q155" s="192"/>
      <c r="R155" s="192">
        <f>IFERROR(ROUND(((VLOOKUP(VLOOKUP(A155,PartRaw[#All],14,FALSE),'Coat Raw'!$C$2:$W$167,12,FALSE) + VLOOKUP(VLOOKUP(A155,PartRaw[#All],14,FALSE),'Coat Raw'!$C$2:$W$167,13,FALSE)+ VLOOKUP(VLOOKUP(A155,PartRaw[#All],14,FALSE),'Coat Raw'!$C$2:$W$167,14,FALSE))/0.85/60),4),0)</f>
        <v>0</v>
      </c>
      <c r="S155" s="192"/>
      <c r="T155" s="192" t="e">
        <f>IF(VLOOKUP(A155,PartRaw[#All],4,FALSE)="1C",0,Table16[[#This Row],[Column17]])</f>
        <v>#N/A</v>
      </c>
      <c r="U155" s="95"/>
      <c r="V155" s="95"/>
      <c r="W155" s="95"/>
      <c r="X155" s="95"/>
      <c r="Y155" s="95"/>
      <c r="Z155" s="95"/>
      <c r="AA155" s="95"/>
      <c r="AB155" s="95"/>
      <c r="AC155" s="95"/>
      <c r="AD155" s="95"/>
      <c r="AE155" s="95"/>
      <c r="AF155" s="95"/>
      <c r="AG155" s="95"/>
      <c r="AH155" s="95"/>
      <c r="AI155" s="95"/>
      <c r="AJ155" s="95"/>
      <c r="AK155" s="95"/>
      <c r="AL155" s="95"/>
      <c r="AM155" s="95"/>
      <c r="AN155" s="95"/>
      <c r="AO155" s="95"/>
      <c r="AP155" s="95"/>
      <c r="AQ155" s="95"/>
    </row>
    <row r="156" spans="1:43">
      <c r="A156" s="94"/>
      <c r="B156" s="100"/>
      <c r="C156" s="95"/>
      <c r="D156" s="95"/>
      <c r="E156" s="95"/>
      <c r="F156" s="95"/>
      <c r="G156" s="95"/>
      <c r="H156" s="190"/>
      <c r="I156" s="190"/>
      <c r="J156" s="190"/>
      <c r="K156" s="190"/>
      <c r="L156" s="190"/>
      <c r="M156" s="188"/>
      <c r="N156" s="95"/>
      <c r="O156" s="95"/>
      <c r="P156" s="95"/>
      <c r="Q156" s="192"/>
      <c r="R156" s="192">
        <f>IFERROR(ROUND(((VLOOKUP(VLOOKUP(A156,PartRaw[#All],14,FALSE),'Coat Raw'!$C$2:$W$167,12,FALSE) + VLOOKUP(VLOOKUP(A156,PartRaw[#All],14,FALSE),'Coat Raw'!$C$2:$W$167,13,FALSE)+ VLOOKUP(VLOOKUP(A156,PartRaw[#All],14,FALSE),'Coat Raw'!$C$2:$W$167,14,FALSE))/0.85/60),4),0)</f>
        <v>0</v>
      </c>
      <c r="S156" s="192"/>
      <c r="T156" s="192" t="e">
        <f>IF(VLOOKUP(A156,PartRaw[#All],4,FALSE)="1C",0,Table16[[#This Row],[Column17]])</f>
        <v>#N/A</v>
      </c>
      <c r="U156" s="95"/>
      <c r="V156" s="95"/>
      <c r="W156" s="95"/>
      <c r="X156" s="95"/>
      <c r="Y156" s="95"/>
      <c r="Z156" s="95"/>
      <c r="AA156" s="95"/>
      <c r="AB156" s="95"/>
      <c r="AC156" s="95"/>
      <c r="AD156" s="95"/>
      <c r="AE156" s="95"/>
      <c r="AF156" s="95"/>
      <c r="AG156" s="95"/>
      <c r="AH156" s="95"/>
      <c r="AI156" s="95"/>
      <c r="AJ156" s="95"/>
      <c r="AK156" s="95"/>
      <c r="AL156" s="95"/>
      <c r="AM156" s="95"/>
      <c r="AN156" s="95"/>
      <c r="AO156" s="95"/>
      <c r="AP156" s="95"/>
      <c r="AQ156" s="95"/>
    </row>
    <row r="157" spans="1:43">
      <c r="A157" s="94"/>
      <c r="B157" s="100"/>
      <c r="C157" s="95"/>
      <c r="D157" s="95"/>
      <c r="E157" s="95"/>
      <c r="F157" s="95"/>
      <c r="G157" s="95"/>
      <c r="H157" s="190"/>
      <c r="I157" s="190"/>
      <c r="J157" s="190"/>
      <c r="K157" s="190"/>
      <c r="L157" s="190"/>
      <c r="M157" s="188"/>
      <c r="N157" s="95"/>
      <c r="O157" s="95"/>
      <c r="P157" s="95"/>
      <c r="Q157" s="192"/>
      <c r="R157" s="192">
        <f>IFERROR(ROUND(((VLOOKUP(VLOOKUP(A157,PartRaw[#All],14,FALSE),'Coat Raw'!$C$2:$W$167,12,FALSE) + VLOOKUP(VLOOKUP(A157,PartRaw[#All],14,FALSE),'Coat Raw'!$C$2:$W$167,13,FALSE)+ VLOOKUP(VLOOKUP(A157,PartRaw[#All],14,FALSE),'Coat Raw'!$C$2:$W$167,14,FALSE))/0.85/60),4),0)</f>
        <v>0</v>
      </c>
      <c r="S157" s="192"/>
      <c r="T157" s="192" t="e">
        <f>IF(VLOOKUP(A157,PartRaw[#All],4,FALSE)="1C",0,Table16[[#This Row],[Column17]])</f>
        <v>#N/A</v>
      </c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</row>
    <row r="158" spans="1:43">
      <c r="A158" s="94"/>
      <c r="B158" s="100"/>
      <c r="C158" s="95"/>
      <c r="D158" s="95"/>
      <c r="E158" s="95"/>
      <c r="F158" s="95"/>
      <c r="G158" s="95"/>
      <c r="H158" s="190"/>
      <c r="I158" s="190"/>
      <c r="J158" s="190"/>
      <c r="K158" s="190"/>
      <c r="L158" s="190"/>
      <c r="M158" s="188"/>
      <c r="N158" s="95"/>
      <c r="O158" s="95"/>
      <c r="P158" s="95"/>
      <c r="Q158" s="192"/>
      <c r="R158" s="192">
        <f>IFERROR(ROUND(((VLOOKUP(VLOOKUP(A158,PartRaw[#All],14,FALSE),'Coat Raw'!$C$2:$W$167,12,FALSE) + VLOOKUP(VLOOKUP(A158,PartRaw[#All],14,FALSE),'Coat Raw'!$C$2:$W$167,13,FALSE)+ VLOOKUP(VLOOKUP(A158,PartRaw[#All],14,FALSE),'Coat Raw'!$C$2:$W$167,14,FALSE))/0.85/60),4),0)</f>
        <v>0</v>
      </c>
      <c r="S158" s="192"/>
      <c r="T158" s="192" t="e">
        <f>IF(VLOOKUP(A158,PartRaw[#All],4,FALSE)="1C",0,Table16[[#This Row],[Column17]])</f>
        <v>#N/A</v>
      </c>
      <c r="U158" s="95"/>
      <c r="V158" s="95"/>
      <c r="W158" s="95"/>
      <c r="X158" s="95"/>
      <c r="Y158" s="95"/>
      <c r="Z158" s="95"/>
      <c r="AA158" s="95"/>
      <c r="AB158" s="95"/>
      <c r="AC158" s="95"/>
      <c r="AD158" s="95"/>
      <c r="AE158" s="95"/>
      <c r="AF158" s="95"/>
      <c r="AG158" s="95"/>
      <c r="AH158" s="95"/>
      <c r="AI158" s="95"/>
      <c r="AJ158" s="95"/>
      <c r="AK158" s="95"/>
      <c r="AL158" s="95"/>
      <c r="AM158" s="95"/>
      <c r="AN158" s="95"/>
      <c r="AO158" s="95"/>
      <c r="AP158" s="95"/>
      <c r="AQ158" s="95"/>
    </row>
    <row r="159" spans="1:43">
      <c r="A159" s="94"/>
      <c r="B159" s="100"/>
      <c r="C159" s="95"/>
      <c r="D159" s="95"/>
      <c r="E159" s="95"/>
      <c r="F159" s="95"/>
      <c r="G159" s="95"/>
      <c r="H159" s="190"/>
      <c r="I159" s="190"/>
      <c r="J159" s="190"/>
      <c r="K159" s="190"/>
      <c r="L159" s="190"/>
      <c r="M159" s="188"/>
      <c r="N159" s="95"/>
      <c r="O159" s="95"/>
      <c r="P159" s="95"/>
      <c r="Q159" s="192"/>
      <c r="R159" s="192">
        <f>IFERROR(ROUND(((VLOOKUP(VLOOKUP(A159,PartRaw[#All],14,FALSE),'Coat Raw'!$C$2:$W$167,12,FALSE) + VLOOKUP(VLOOKUP(A159,PartRaw[#All],14,FALSE),'Coat Raw'!$C$2:$W$167,13,FALSE)+ VLOOKUP(VLOOKUP(A159,PartRaw[#All],14,FALSE),'Coat Raw'!$C$2:$W$167,14,FALSE))/0.85/60),4),0)</f>
        <v>0</v>
      </c>
      <c r="S159" s="192"/>
      <c r="T159" s="192" t="e">
        <f>IF(VLOOKUP(A159,PartRaw[#All],4,FALSE)="1C",0,Table16[[#This Row],[Column17]])</f>
        <v>#N/A</v>
      </c>
      <c r="U159" s="95"/>
      <c r="V159" s="95"/>
      <c r="W159" s="95"/>
      <c r="X159" s="95"/>
      <c r="Y159" s="95"/>
      <c r="Z159" s="95"/>
      <c r="AA159" s="95"/>
      <c r="AB159" s="95"/>
      <c r="AC159" s="95"/>
      <c r="AD159" s="95"/>
      <c r="AE159" s="95"/>
      <c r="AF159" s="95"/>
      <c r="AG159" s="95"/>
      <c r="AH159" s="95"/>
      <c r="AI159" s="95"/>
      <c r="AJ159" s="95"/>
      <c r="AK159" s="95"/>
      <c r="AL159" s="95"/>
      <c r="AM159" s="95"/>
      <c r="AN159" s="95"/>
      <c r="AO159" s="95"/>
      <c r="AP159" s="95"/>
      <c r="AQ159" s="95"/>
    </row>
    <row r="160" spans="1:43">
      <c r="A160" s="94"/>
      <c r="B160" s="100"/>
      <c r="C160" s="95"/>
      <c r="D160" s="95"/>
      <c r="E160" s="95"/>
      <c r="F160" s="95"/>
      <c r="G160" s="95"/>
      <c r="H160" s="190"/>
      <c r="I160" s="190"/>
      <c r="J160" s="190"/>
      <c r="K160" s="190"/>
      <c r="L160" s="190"/>
      <c r="M160" s="188"/>
      <c r="N160" s="95"/>
      <c r="O160" s="95"/>
      <c r="P160" s="95"/>
      <c r="Q160" s="192"/>
      <c r="R160" s="192">
        <f>IFERROR(ROUND(((VLOOKUP(VLOOKUP(A160,PartRaw[#All],14,FALSE),'Coat Raw'!$C$2:$W$167,12,FALSE) + VLOOKUP(VLOOKUP(A160,PartRaw[#All],14,FALSE),'Coat Raw'!$C$2:$W$167,13,FALSE)+ VLOOKUP(VLOOKUP(A160,PartRaw[#All],14,FALSE),'Coat Raw'!$C$2:$W$167,14,FALSE))/0.85/60),4),0)</f>
        <v>0</v>
      </c>
      <c r="S160" s="192"/>
      <c r="T160" s="192" t="e">
        <f>IF(VLOOKUP(A160,PartRaw[#All],4,FALSE)="1C",0,Table16[[#This Row],[Column17]])</f>
        <v>#N/A</v>
      </c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</row>
    <row r="161" spans="1:43">
      <c r="A161" s="94"/>
      <c r="B161" s="100"/>
      <c r="C161" s="95"/>
      <c r="D161" s="95"/>
      <c r="E161" s="95"/>
      <c r="F161" s="95"/>
      <c r="G161" s="95"/>
      <c r="H161" s="190"/>
      <c r="I161" s="190"/>
      <c r="J161" s="190"/>
      <c r="K161" s="190"/>
      <c r="L161" s="190"/>
      <c r="M161" s="188"/>
      <c r="N161" s="95"/>
      <c r="O161" s="95"/>
      <c r="P161" s="95"/>
      <c r="Q161" s="192"/>
      <c r="R161" s="192">
        <f>IFERROR(ROUND(((VLOOKUP(VLOOKUP(A161,PartRaw[#All],14,FALSE),'Coat Raw'!$C$2:$W$167,12,FALSE) + VLOOKUP(VLOOKUP(A161,PartRaw[#All],14,FALSE),'Coat Raw'!$C$2:$W$167,13,FALSE)+ VLOOKUP(VLOOKUP(A161,PartRaw[#All],14,FALSE),'Coat Raw'!$C$2:$W$167,14,FALSE))/0.85/60),4),0)</f>
        <v>0</v>
      </c>
      <c r="S161" s="192"/>
      <c r="T161" s="192" t="e">
        <f>IF(VLOOKUP(A161,PartRaw[#All],4,FALSE)="1C",0,Table16[[#This Row],[Column17]])</f>
        <v>#N/A</v>
      </c>
      <c r="U161" s="95"/>
      <c r="V161" s="95"/>
      <c r="W161" s="95"/>
      <c r="X161" s="95"/>
      <c r="Y161" s="95"/>
      <c r="Z161" s="95"/>
      <c r="AA161" s="95"/>
      <c r="AB161" s="95"/>
      <c r="AC161" s="95"/>
      <c r="AD161" s="95"/>
      <c r="AE161" s="95"/>
      <c r="AF161" s="95"/>
      <c r="AG161" s="95"/>
      <c r="AH161" s="95"/>
      <c r="AI161" s="95"/>
      <c r="AJ161" s="95"/>
      <c r="AK161" s="95"/>
      <c r="AL161" s="95"/>
      <c r="AM161" s="95"/>
      <c r="AN161" s="95"/>
      <c r="AO161" s="95"/>
      <c r="AP161" s="95"/>
      <c r="AQ161" s="95"/>
    </row>
    <row r="162" spans="1:43">
      <c r="A162" s="94"/>
      <c r="B162" s="100"/>
      <c r="C162" s="95"/>
      <c r="D162" s="95"/>
      <c r="E162" s="95"/>
      <c r="F162" s="95"/>
      <c r="G162" s="95"/>
      <c r="H162" s="190"/>
      <c r="I162" s="190"/>
      <c r="J162" s="190"/>
      <c r="K162" s="190"/>
      <c r="L162" s="190"/>
      <c r="M162" s="188"/>
      <c r="N162" s="95"/>
      <c r="O162" s="95"/>
      <c r="P162" s="95"/>
      <c r="Q162" s="192"/>
      <c r="R162" s="192">
        <f>IFERROR(ROUND(((VLOOKUP(VLOOKUP(A162,PartRaw[#All],14,FALSE),'Coat Raw'!$C$2:$W$167,12,FALSE) + VLOOKUP(VLOOKUP(A162,PartRaw[#All],14,FALSE),'Coat Raw'!$C$2:$W$167,13,FALSE)+ VLOOKUP(VLOOKUP(A162,PartRaw[#All],14,FALSE),'Coat Raw'!$C$2:$W$167,14,FALSE))/0.85/60),4),0)</f>
        <v>0</v>
      </c>
      <c r="S162" s="192"/>
      <c r="T162" s="192" t="e">
        <f>IF(VLOOKUP(A162,PartRaw[#All],4,FALSE)="1C",0,Table16[[#This Row],[Column17]])</f>
        <v>#N/A</v>
      </c>
      <c r="U162" s="95"/>
      <c r="V162" s="95"/>
      <c r="W162" s="95"/>
      <c r="X162" s="95"/>
      <c r="Y162" s="95"/>
      <c r="Z162" s="95"/>
      <c r="AA162" s="95"/>
      <c r="AB162" s="95"/>
      <c r="AC162" s="95"/>
      <c r="AD162" s="95"/>
      <c r="AE162" s="95"/>
      <c r="AF162" s="95"/>
      <c r="AG162" s="95"/>
      <c r="AH162" s="95"/>
      <c r="AI162" s="95"/>
      <c r="AJ162" s="95"/>
      <c r="AK162" s="95"/>
      <c r="AL162" s="95"/>
      <c r="AM162" s="95"/>
      <c r="AN162" s="95"/>
      <c r="AO162" s="95"/>
      <c r="AP162" s="95"/>
      <c r="AQ162" s="95"/>
    </row>
    <row r="163" spans="1:43">
      <c r="A163" s="94"/>
      <c r="B163" s="100"/>
      <c r="C163" s="95"/>
      <c r="D163" s="95"/>
      <c r="E163" s="95"/>
      <c r="F163" s="95"/>
      <c r="G163" s="95"/>
      <c r="H163" s="190"/>
      <c r="I163" s="190"/>
      <c r="J163" s="190"/>
      <c r="K163" s="190"/>
      <c r="L163" s="190"/>
      <c r="M163" s="188"/>
      <c r="N163" s="95"/>
      <c r="O163" s="95"/>
      <c r="P163" s="95"/>
      <c r="Q163" s="192"/>
      <c r="R163" s="192">
        <f>IFERROR(ROUND(((VLOOKUP(VLOOKUP(A163,PartRaw[#All],14,FALSE),'Coat Raw'!$C$2:$W$167,12,FALSE) + VLOOKUP(VLOOKUP(A163,PartRaw[#All],14,FALSE),'Coat Raw'!$C$2:$W$167,13,FALSE)+ VLOOKUP(VLOOKUP(A163,PartRaw[#All],14,FALSE),'Coat Raw'!$C$2:$W$167,14,FALSE))/0.85/60),4),0)</f>
        <v>0</v>
      </c>
      <c r="S163" s="192"/>
      <c r="T163" s="192" t="e">
        <f>IF(VLOOKUP(A163,PartRaw[#All],4,FALSE)="1C",0,Table16[[#This Row],[Column17]])</f>
        <v>#N/A</v>
      </c>
      <c r="U163" s="95"/>
      <c r="V163" s="95"/>
      <c r="W163" s="95"/>
      <c r="X163" s="95"/>
      <c r="Y163" s="95"/>
      <c r="Z163" s="95"/>
      <c r="AA163" s="95"/>
      <c r="AB163" s="95"/>
      <c r="AC163" s="95"/>
      <c r="AD163" s="95"/>
      <c r="AE163" s="95"/>
      <c r="AF163" s="95"/>
      <c r="AG163" s="95"/>
      <c r="AH163" s="95"/>
      <c r="AI163" s="95"/>
      <c r="AJ163" s="95"/>
      <c r="AK163" s="95"/>
      <c r="AL163" s="95"/>
      <c r="AM163" s="95"/>
      <c r="AN163" s="95"/>
      <c r="AO163" s="95"/>
      <c r="AP163" s="95"/>
      <c r="AQ163" s="95"/>
    </row>
    <row r="164" spans="1:43">
      <c r="A164" s="94"/>
      <c r="B164" s="100"/>
      <c r="C164" s="95"/>
      <c r="D164" s="95"/>
      <c r="E164" s="95"/>
      <c r="F164" s="95"/>
      <c r="G164" s="95"/>
      <c r="H164" s="190"/>
      <c r="I164" s="190"/>
      <c r="J164" s="190"/>
      <c r="K164" s="190"/>
      <c r="L164" s="190"/>
      <c r="M164" s="188"/>
      <c r="N164" s="95"/>
      <c r="O164" s="95"/>
      <c r="P164" s="95"/>
      <c r="Q164" s="192"/>
      <c r="R164" s="192">
        <f>IFERROR(ROUND(((VLOOKUP(VLOOKUP(A164,PartRaw[#All],14,FALSE),'Coat Raw'!$C$2:$W$167,12,FALSE) + VLOOKUP(VLOOKUP(A164,PartRaw[#All],14,FALSE),'Coat Raw'!$C$2:$W$167,13,FALSE)+ VLOOKUP(VLOOKUP(A164,PartRaw[#All],14,FALSE),'Coat Raw'!$C$2:$W$167,14,FALSE))/0.85/60),4),0)</f>
        <v>0</v>
      </c>
      <c r="S164" s="192"/>
      <c r="T164" s="192" t="e">
        <f>IF(VLOOKUP(A164,PartRaw[#All],4,FALSE)="1C",0,Table16[[#This Row],[Column17]])</f>
        <v>#N/A</v>
      </c>
      <c r="U164" s="95"/>
      <c r="V164" s="95"/>
      <c r="W164" s="95"/>
      <c r="X164" s="95"/>
      <c r="Y164" s="95"/>
      <c r="Z164" s="95"/>
      <c r="AA164" s="95"/>
      <c r="AB164" s="95"/>
      <c r="AC164" s="95"/>
      <c r="AD164" s="95"/>
      <c r="AE164" s="95"/>
      <c r="AF164" s="95"/>
      <c r="AG164" s="95"/>
      <c r="AH164" s="95"/>
      <c r="AI164" s="95"/>
      <c r="AJ164" s="95"/>
      <c r="AK164" s="95"/>
      <c r="AL164" s="95"/>
      <c r="AM164" s="95"/>
      <c r="AN164" s="95"/>
      <c r="AO164" s="95"/>
      <c r="AP164" s="95"/>
      <c r="AQ164" s="95"/>
    </row>
    <row r="165" spans="1:43">
      <c r="A165" s="94"/>
      <c r="B165" s="100"/>
      <c r="C165" s="95"/>
      <c r="D165" s="95"/>
      <c r="E165" s="95"/>
      <c r="F165" s="95"/>
      <c r="G165" s="95"/>
      <c r="H165" s="190"/>
      <c r="I165" s="190"/>
      <c r="J165" s="190"/>
      <c r="K165" s="190"/>
      <c r="L165" s="190"/>
      <c r="M165" s="188"/>
      <c r="N165" s="95"/>
      <c r="O165" s="95"/>
      <c r="P165" s="95"/>
      <c r="Q165" s="192"/>
      <c r="R165" s="192">
        <f>IFERROR(ROUND(((VLOOKUP(VLOOKUP(A165,PartRaw[#All],14,FALSE),'Coat Raw'!$C$2:$W$167,12,FALSE) + VLOOKUP(VLOOKUP(A165,PartRaw[#All],14,FALSE),'Coat Raw'!$C$2:$W$167,13,FALSE)+ VLOOKUP(VLOOKUP(A165,PartRaw[#All],14,FALSE),'Coat Raw'!$C$2:$W$167,14,FALSE))/0.85/60),4),0)</f>
        <v>0</v>
      </c>
      <c r="S165" s="192"/>
      <c r="T165" s="192" t="e">
        <f>IF(VLOOKUP(A165,PartRaw[#All],4,FALSE)="1C",0,Table16[[#This Row],[Column17]])</f>
        <v>#N/A</v>
      </c>
      <c r="U165" s="95"/>
      <c r="V165" s="95"/>
      <c r="W165" s="95"/>
      <c r="X165" s="95"/>
      <c r="Y165" s="95"/>
      <c r="Z165" s="95"/>
      <c r="AA165" s="95"/>
      <c r="AB165" s="95"/>
      <c r="AC165" s="95"/>
      <c r="AD165" s="95"/>
      <c r="AE165" s="95"/>
      <c r="AF165" s="95"/>
      <c r="AG165" s="95"/>
      <c r="AH165" s="95"/>
      <c r="AI165" s="95"/>
      <c r="AJ165" s="95"/>
      <c r="AK165" s="95"/>
      <c r="AL165" s="95"/>
      <c r="AM165" s="95"/>
      <c r="AN165" s="95"/>
      <c r="AO165" s="95"/>
      <c r="AP165" s="95"/>
      <c r="AQ165" s="95"/>
    </row>
    <row r="166" spans="1:43">
      <c r="A166" s="94"/>
      <c r="B166" s="100"/>
      <c r="C166" s="95"/>
      <c r="D166" s="95"/>
      <c r="E166" s="95"/>
      <c r="F166" s="95"/>
      <c r="G166" s="95"/>
      <c r="H166" s="190"/>
      <c r="I166" s="190"/>
      <c r="J166" s="190"/>
      <c r="K166" s="190"/>
      <c r="L166" s="190"/>
      <c r="M166" s="188"/>
      <c r="N166" s="95"/>
      <c r="O166" s="95"/>
      <c r="P166" s="95"/>
      <c r="Q166" s="192"/>
      <c r="R166" s="192">
        <f>IFERROR(ROUND(((VLOOKUP(VLOOKUP(A166,PartRaw[#All],14,FALSE),'Coat Raw'!$C$2:$W$167,12,FALSE) + VLOOKUP(VLOOKUP(A166,PartRaw[#All],14,FALSE),'Coat Raw'!$C$2:$W$167,13,FALSE)+ VLOOKUP(VLOOKUP(A166,PartRaw[#All],14,FALSE),'Coat Raw'!$C$2:$W$167,14,FALSE))/0.85/60),4),0)</f>
        <v>0</v>
      </c>
      <c r="S166" s="192"/>
      <c r="T166" s="192" t="e">
        <f>IF(VLOOKUP(A166,PartRaw[#All],4,FALSE)="1C",0,Table16[[#This Row],[Column17]])</f>
        <v>#N/A</v>
      </c>
      <c r="U166" s="95"/>
      <c r="V166" s="95"/>
      <c r="W166" s="95"/>
      <c r="X166" s="95"/>
      <c r="Y166" s="95"/>
      <c r="Z166" s="95"/>
      <c r="AA166" s="95"/>
      <c r="AB166" s="95"/>
      <c r="AC166" s="95"/>
      <c r="AD166" s="95"/>
      <c r="AE166" s="95"/>
      <c r="AF166" s="95"/>
      <c r="AG166" s="95"/>
      <c r="AH166" s="95"/>
      <c r="AI166" s="95"/>
      <c r="AJ166" s="95"/>
      <c r="AK166" s="95"/>
      <c r="AL166" s="95"/>
      <c r="AM166" s="95"/>
      <c r="AN166" s="95"/>
      <c r="AO166" s="95"/>
      <c r="AP166" s="95"/>
      <c r="AQ166" s="95"/>
    </row>
    <row r="167" spans="1:43">
      <c r="A167" s="94"/>
      <c r="B167" s="100"/>
      <c r="C167" s="95"/>
      <c r="D167" s="95"/>
      <c r="E167" s="95"/>
      <c r="F167" s="95"/>
      <c r="G167" s="95"/>
      <c r="H167" s="190"/>
      <c r="I167" s="190"/>
      <c r="J167" s="190"/>
      <c r="K167" s="190"/>
      <c r="L167" s="190"/>
      <c r="M167" s="188"/>
      <c r="N167" s="95"/>
      <c r="O167" s="95"/>
      <c r="P167" s="95"/>
      <c r="Q167" s="192"/>
      <c r="R167" s="192">
        <f>IFERROR(ROUND(((VLOOKUP(VLOOKUP(A167,PartRaw[#All],14,FALSE),'Coat Raw'!$C$2:$W$167,12,FALSE) + VLOOKUP(VLOOKUP(A167,PartRaw[#All],14,FALSE),'Coat Raw'!$C$2:$W$167,13,FALSE)+ VLOOKUP(VLOOKUP(A167,PartRaw[#All],14,FALSE),'Coat Raw'!$C$2:$W$167,14,FALSE))/0.85/60),4),0)</f>
        <v>0</v>
      </c>
      <c r="S167" s="192"/>
      <c r="T167" s="192" t="e">
        <f>IF(VLOOKUP(A167,PartRaw[#All],4,FALSE)="1C",0,Table16[[#This Row],[Column17]])</f>
        <v>#N/A</v>
      </c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</row>
    <row r="168" spans="1:43">
      <c r="A168" s="94"/>
      <c r="B168" s="100"/>
      <c r="C168" s="95"/>
      <c r="D168" s="95"/>
      <c r="E168" s="95"/>
      <c r="F168" s="95"/>
      <c r="G168" s="95"/>
      <c r="H168" s="190"/>
      <c r="I168" s="190"/>
      <c r="J168" s="190"/>
      <c r="K168" s="190"/>
      <c r="L168" s="190"/>
      <c r="M168" s="188"/>
      <c r="N168" s="95"/>
      <c r="O168" s="95"/>
      <c r="P168" s="95"/>
      <c r="Q168" s="192"/>
      <c r="R168" s="192">
        <f>IFERROR(ROUND(((VLOOKUP(VLOOKUP(A168,PartRaw[#All],14,FALSE),'Coat Raw'!$C$2:$W$167,12,FALSE) + VLOOKUP(VLOOKUP(A168,PartRaw[#All],14,FALSE),'Coat Raw'!$C$2:$W$167,13,FALSE)+ VLOOKUP(VLOOKUP(A168,PartRaw[#All],14,FALSE),'Coat Raw'!$C$2:$W$167,14,FALSE))/0.85/60),4),0)</f>
        <v>0</v>
      </c>
      <c r="S168" s="192"/>
      <c r="T168" s="192" t="e">
        <f>IF(VLOOKUP(A168,PartRaw[#All],4,FALSE)="1C",0,Table16[[#This Row],[Column17]])</f>
        <v>#N/A</v>
      </c>
      <c r="U168" s="95"/>
      <c r="V168" s="95"/>
      <c r="W168" s="95"/>
      <c r="X168" s="95"/>
      <c r="Y168" s="95"/>
      <c r="Z168" s="95"/>
      <c r="AA168" s="95"/>
      <c r="AB168" s="95"/>
      <c r="AC168" s="95"/>
      <c r="AD168" s="95"/>
      <c r="AE168" s="95"/>
      <c r="AF168" s="95"/>
      <c r="AG168" s="95"/>
      <c r="AH168" s="95"/>
      <c r="AI168" s="95"/>
      <c r="AJ168" s="95"/>
      <c r="AK168" s="95"/>
      <c r="AL168" s="95"/>
      <c r="AM168" s="95"/>
      <c r="AN168" s="95"/>
      <c r="AO168" s="95"/>
      <c r="AP168" s="95"/>
      <c r="AQ168" s="95"/>
    </row>
    <row r="169" spans="1:43">
      <c r="A169" s="94"/>
      <c r="B169" s="100"/>
      <c r="C169" s="95"/>
      <c r="D169" s="95"/>
      <c r="E169" s="95"/>
      <c r="F169" s="95"/>
      <c r="G169" s="95"/>
      <c r="H169" s="190"/>
      <c r="I169" s="190"/>
      <c r="J169" s="190"/>
      <c r="K169" s="190"/>
      <c r="L169" s="190"/>
      <c r="M169" s="188"/>
      <c r="N169" s="95"/>
      <c r="O169" s="95"/>
      <c r="P169" s="95"/>
      <c r="Q169" s="192"/>
      <c r="R169" s="192">
        <f>IFERROR(ROUND(((VLOOKUP(VLOOKUP(A169,PartRaw[#All],14,FALSE),'Coat Raw'!$C$2:$W$167,12,FALSE) + VLOOKUP(VLOOKUP(A169,PartRaw[#All],14,FALSE),'Coat Raw'!$C$2:$W$167,13,FALSE)+ VLOOKUP(VLOOKUP(A169,PartRaw[#All],14,FALSE),'Coat Raw'!$C$2:$W$167,14,FALSE))/0.85/60),4),0)</f>
        <v>0</v>
      </c>
      <c r="S169" s="192"/>
      <c r="T169" s="192" t="e">
        <f>IF(VLOOKUP(A169,PartRaw[#All],4,FALSE)="1C",0,Table16[[#This Row],[Column17]])</f>
        <v>#N/A</v>
      </c>
      <c r="U169" s="95"/>
      <c r="V169" s="95"/>
      <c r="W169" s="95"/>
      <c r="X169" s="95"/>
      <c r="Y169" s="95"/>
      <c r="Z169" s="95"/>
      <c r="AA169" s="95"/>
      <c r="AB169" s="95"/>
      <c r="AC169" s="95"/>
      <c r="AD169" s="95"/>
      <c r="AE169" s="95"/>
      <c r="AF169" s="95"/>
      <c r="AG169" s="95"/>
      <c r="AH169" s="95"/>
      <c r="AI169" s="95"/>
      <c r="AJ169" s="95"/>
      <c r="AK169" s="95"/>
      <c r="AL169" s="95"/>
      <c r="AM169" s="95"/>
      <c r="AN169" s="95"/>
      <c r="AO169" s="95"/>
      <c r="AP169" s="95"/>
      <c r="AQ169" s="95"/>
    </row>
    <row r="170" spans="1:43">
      <c r="A170" s="94"/>
      <c r="B170" s="100"/>
      <c r="C170" s="95"/>
      <c r="D170" s="95"/>
      <c r="E170" s="95"/>
      <c r="F170" s="95"/>
      <c r="G170" s="95"/>
      <c r="H170" s="190"/>
      <c r="I170" s="190"/>
      <c r="J170" s="190"/>
      <c r="K170" s="190"/>
      <c r="L170" s="190"/>
      <c r="M170" s="188"/>
      <c r="N170" s="95"/>
      <c r="O170" s="95"/>
      <c r="P170" s="95"/>
      <c r="Q170" s="192"/>
      <c r="R170" s="192">
        <f>IFERROR(ROUND(((VLOOKUP(VLOOKUP(A170,PartRaw[#All],14,FALSE),'Coat Raw'!$C$2:$W$167,12,FALSE) + VLOOKUP(VLOOKUP(A170,PartRaw[#All],14,FALSE),'Coat Raw'!$C$2:$W$167,13,FALSE)+ VLOOKUP(VLOOKUP(A170,PartRaw[#All],14,FALSE),'Coat Raw'!$C$2:$W$167,14,FALSE))/0.85/60),4),0)</f>
        <v>0</v>
      </c>
      <c r="S170" s="192"/>
      <c r="T170" s="192" t="e">
        <f>IF(VLOOKUP(A170,PartRaw[#All],4,FALSE)="1C",0,Table16[[#This Row],[Column17]])</f>
        <v>#N/A</v>
      </c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5"/>
    </row>
    <row r="171" spans="1:43">
      <c r="A171" s="94"/>
      <c r="B171" s="100"/>
      <c r="C171" s="95"/>
      <c r="D171" s="95"/>
      <c r="E171" s="95"/>
      <c r="F171" s="95"/>
      <c r="G171" s="95"/>
      <c r="H171" s="190"/>
      <c r="I171" s="190"/>
      <c r="J171" s="190"/>
      <c r="K171" s="190"/>
      <c r="L171" s="190"/>
      <c r="M171" s="188"/>
      <c r="N171" s="95"/>
      <c r="O171" s="95"/>
      <c r="P171" s="95"/>
      <c r="Q171" s="192"/>
      <c r="R171" s="192">
        <f>IFERROR(ROUND(((VLOOKUP(VLOOKUP(A171,PartRaw[#All],14,FALSE),'Coat Raw'!$C$2:$W$167,12,FALSE) + VLOOKUP(VLOOKUP(A171,PartRaw[#All],14,FALSE),'Coat Raw'!$C$2:$W$167,13,FALSE)+ VLOOKUP(VLOOKUP(A171,PartRaw[#All],14,FALSE),'Coat Raw'!$C$2:$W$167,14,FALSE))/0.85/60),4),0)</f>
        <v>0</v>
      </c>
      <c r="S171" s="192"/>
      <c r="T171" s="192" t="e">
        <f>IF(VLOOKUP(A171,PartRaw[#All],4,FALSE)="1C",0,Table16[[#This Row],[Column17]])</f>
        <v>#N/A</v>
      </c>
      <c r="U171" s="95"/>
      <c r="V171" s="95"/>
      <c r="W171" s="95"/>
      <c r="X171" s="95"/>
      <c r="Y171" s="95"/>
      <c r="Z171" s="95"/>
      <c r="AA171" s="95"/>
      <c r="AB171" s="95"/>
      <c r="AC171" s="95"/>
      <c r="AD171" s="95"/>
      <c r="AE171" s="95"/>
      <c r="AF171" s="95"/>
      <c r="AG171" s="95"/>
      <c r="AH171" s="95"/>
      <c r="AI171" s="95"/>
      <c r="AJ171" s="95"/>
      <c r="AK171" s="95"/>
      <c r="AL171" s="95"/>
      <c r="AM171" s="95"/>
      <c r="AN171" s="95"/>
      <c r="AO171" s="95"/>
      <c r="AP171" s="95"/>
      <c r="AQ171" s="95"/>
    </row>
    <row r="172" spans="1:43">
      <c r="A172" s="94"/>
      <c r="B172" s="100"/>
      <c r="C172" s="95"/>
      <c r="D172" s="95"/>
      <c r="E172" s="95"/>
      <c r="F172" s="95"/>
      <c r="G172" s="95"/>
      <c r="H172" s="190"/>
      <c r="I172" s="190"/>
      <c r="J172" s="190"/>
      <c r="K172" s="190"/>
      <c r="L172" s="190"/>
      <c r="M172" s="188"/>
      <c r="N172" s="95"/>
      <c r="O172" s="95"/>
      <c r="P172" s="95"/>
      <c r="Q172" s="192"/>
      <c r="R172" s="192">
        <f>IFERROR(ROUND(((VLOOKUP(VLOOKUP(A172,PartRaw[#All],14,FALSE),'Coat Raw'!$C$2:$W$167,12,FALSE) + VLOOKUP(VLOOKUP(A172,PartRaw[#All],14,FALSE),'Coat Raw'!$C$2:$W$167,13,FALSE)+ VLOOKUP(VLOOKUP(A172,PartRaw[#All],14,FALSE),'Coat Raw'!$C$2:$W$167,14,FALSE))/0.85/60),4),0)</f>
        <v>0</v>
      </c>
      <c r="S172" s="192"/>
      <c r="T172" s="192" t="e">
        <f>IF(VLOOKUP(A172,PartRaw[#All],4,FALSE)="1C",0,Table16[[#This Row],[Column17]])</f>
        <v>#N/A</v>
      </c>
      <c r="U172" s="95"/>
      <c r="V172" s="95"/>
      <c r="W172" s="95"/>
      <c r="X172" s="95"/>
      <c r="Y172" s="95"/>
      <c r="Z172" s="95"/>
      <c r="AA172" s="95"/>
      <c r="AB172" s="95"/>
      <c r="AC172" s="95"/>
      <c r="AD172" s="95"/>
      <c r="AE172" s="95"/>
      <c r="AF172" s="95"/>
      <c r="AG172" s="95"/>
      <c r="AH172" s="95"/>
      <c r="AI172" s="95"/>
      <c r="AJ172" s="95"/>
      <c r="AK172" s="95"/>
      <c r="AL172" s="95"/>
      <c r="AM172" s="95"/>
      <c r="AN172" s="95"/>
      <c r="AO172" s="95"/>
      <c r="AP172" s="95"/>
      <c r="AQ172" s="95"/>
    </row>
    <row r="173" spans="1:43">
      <c r="A173" s="94"/>
      <c r="B173" s="100"/>
      <c r="C173" s="95"/>
      <c r="D173" s="95"/>
      <c r="E173" s="95"/>
      <c r="F173" s="95"/>
      <c r="G173" s="95"/>
      <c r="H173" s="190"/>
      <c r="I173" s="190"/>
      <c r="J173" s="190"/>
      <c r="K173" s="190"/>
      <c r="L173" s="190"/>
      <c r="M173" s="188"/>
      <c r="N173" s="95"/>
      <c r="O173" s="95"/>
      <c r="P173" s="95"/>
      <c r="Q173" s="192"/>
      <c r="R173" s="192">
        <f>IFERROR(ROUND(((VLOOKUP(VLOOKUP(A173,PartRaw[#All],14,FALSE),'Coat Raw'!$C$2:$W$167,12,FALSE) + VLOOKUP(VLOOKUP(A173,PartRaw[#All],14,FALSE),'Coat Raw'!$C$2:$W$167,13,FALSE)+ VLOOKUP(VLOOKUP(A173,PartRaw[#All],14,FALSE),'Coat Raw'!$C$2:$W$167,14,FALSE))/0.85/60),4),0)</f>
        <v>0</v>
      </c>
      <c r="S173" s="192"/>
      <c r="T173" s="192" t="e">
        <f>IF(VLOOKUP(A173,PartRaw[#All],4,FALSE)="1C",0,Table16[[#This Row],[Column17]])</f>
        <v>#N/A</v>
      </c>
      <c r="U173" s="95"/>
      <c r="V173" s="95"/>
      <c r="W173" s="95"/>
      <c r="X173" s="95"/>
      <c r="Y173" s="95"/>
      <c r="Z173" s="95"/>
      <c r="AA173" s="95"/>
      <c r="AB173" s="95"/>
      <c r="AC173" s="95"/>
      <c r="AD173" s="95"/>
      <c r="AE173" s="95"/>
      <c r="AF173" s="95"/>
      <c r="AG173" s="95"/>
      <c r="AH173" s="95"/>
      <c r="AI173" s="95"/>
      <c r="AJ173" s="95"/>
      <c r="AK173" s="95"/>
      <c r="AL173" s="95"/>
      <c r="AM173" s="95"/>
      <c r="AN173" s="95"/>
      <c r="AO173" s="95"/>
      <c r="AP173" s="95"/>
      <c r="AQ173" s="95"/>
    </row>
    <row r="174" spans="1:43">
      <c r="A174" s="94"/>
      <c r="B174" s="100"/>
      <c r="C174" s="95"/>
      <c r="D174" s="95"/>
      <c r="E174" s="95"/>
      <c r="F174" s="95"/>
      <c r="G174" s="95"/>
      <c r="H174" s="190"/>
      <c r="I174" s="190"/>
      <c r="J174" s="190"/>
      <c r="K174" s="190"/>
      <c r="L174" s="190"/>
      <c r="M174" s="188"/>
      <c r="N174" s="95"/>
      <c r="O174" s="95"/>
      <c r="P174" s="95"/>
      <c r="Q174" s="192"/>
      <c r="R174" s="192">
        <f>IFERROR(ROUND(((VLOOKUP(VLOOKUP(A174,PartRaw[#All],14,FALSE),'Coat Raw'!$C$2:$W$167,12,FALSE) + VLOOKUP(VLOOKUP(A174,PartRaw[#All],14,FALSE),'Coat Raw'!$C$2:$W$167,13,FALSE)+ VLOOKUP(VLOOKUP(A174,PartRaw[#All],14,FALSE),'Coat Raw'!$C$2:$W$167,14,FALSE))/0.85/60),4),0)</f>
        <v>0</v>
      </c>
      <c r="S174" s="192"/>
      <c r="T174" s="192" t="e">
        <f>IF(VLOOKUP(A174,PartRaw[#All],4,FALSE)="1C",0,Table16[[#This Row],[Column17]])</f>
        <v>#N/A</v>
      </c>
      <c r="U174" s="95"/>
      <c r="V174" s="95"/>
      <c r="W174" s="95"/>
      <c r="X174" s="95"/>
      <c r="Y174" s="95"/>
      <c r="Z174" s="95"/>
      <c r="AA174" s="95"/>
      <c r="AB174" s="95"/>
      <c r="AC174" s="95"/>
      <c r="AD174" s="95"/>
      <c r="AE174" s="95"/>
      <c r="AF174" s="95"/>
      <c r="AG174" s="95"/>
      <c r="AH174" s="95"/>
      <c r="AI174" s="95"/>
      <c r="AJ174" s="95"/>
      <c r="AK174" s="95"/>
      <c r="AL174" s="95"/>
      <c r="AM174" s="95"/>
      <c r="AN174" s="95"/>
      <c r="AO174" s="95"/>
      <c r="AP174" s="95"/>
      <c r="AQ174" s="95"/>
    </row>
    <row r="175" spans="1:43">
      <c r="A175" s="94"/>
      <c r="B175" s="100"/>
      <c r="C175" s="95"/>
      <c r="D175" s="95"/>
      <c r="E175" s="95"/>
      <c r="F175" s="95"/>
      <c r="G175" s="95"/>
      <c r="H175" s="190"/>
      <c r="I175" s="190"/>
      <c r="J175" s="190"/>
      <c r="K175" s="190"/>
      <c r="L175" s="190"/>
      <c r="M175" s="188"/>
      <c r="N175" s="95"/>
      <c r="O175" s="95"/>
      <c r="P175" s="95"/>
      <c r="Q175" s="192"/>
      <c r="R175" s="192">
        <f>IFERROR(ROUND(((VLOOKUP(VLOOKUP(A175,PartRaw[#All],14,FALSE),'Coat Raw'!$C$2:$W$167,12,FALSE) + VLOOKUP(VLOOKUP(A175,PartRaw[#All],14,FALSE),'Coat Raw'!$C$2:$W$167,13,FALSE)+ VLOOKUP(VLOOKUP(A175,PartRaw[#All],14,FALSE),'Coat Raw'!$C$2:$W$167,14,FALSE))/0.85/60),4),0)</f>
        <v>0</v>
      </c>
      <c r="S175" s="192"/>
      <c r="T175" s="192" t="e">
        <f>IF(VLOOKUP(A175,PartRaw[#All],4,FALSE)="1C",0,Table16[[#This Row],[Column17]])</f>
        <v>#N/A</v>
      </c>
      <c r="U175" s="95"/>
      <c r="V175" s="95"/>
      <c r="W175" s="95"/>
      <c r="X175" s="95"/>
      <c r="Y175" s="95"/>
      <c r="Z175" s="95"/>
      <c r="AA175" s="95"/>
      <c r="AB175" s="95"/>
      <c r="AC175" s="95"/>
      <c r="AD175" s="95"/>
      <c r="AE175" s="95"/>
      <c r="AF175" s="95"/>
      <c r="AG175" s="95"/>
      <c r="AH175" s="95"/>
      <c r="AI175" s="95"/>
      <c r="AJ175" s="95"/>
      <c r="AK175" s="95"/>
      <c r="AL175" s="95"/>
      <c r="AM175" s="95"/>
      <c r="AN175" s="95"/>
      <c r="AO175" s="95"/>
      <c r="AP175" s="95"/>
      <c r="AQ175" s="95"/>
    </row>
    <row r="176" spans="1:43">
      <c r="A176" s="94"/>
      <c r="B176" s="100"/>
      <c r="C176" s="95"/>
      <c r="D176" s="95"/>
      <c r="E176" s="95"/>
      <c r="F176" s="95"/>
      <c r="G176" s="95"/>
      <c r="H176" s="190"/>
      <c r="I176" s="190"/>
      <c r="J176" s="190"/>
      <c r="K176" s="190"/>
      <c r="L176" s="190"/>
      <c r="M176" s="188"/>
      <c r="N176" s="95"/>
      <c r="O176" s="95"/>
      <c r="P176" s="95"/>
      <c r="Q176" s="192"/>
      <c r="R176" s="192">
        <f>IFERROR(ROUND(((VLOOKUP(VLOOKUP(A176,PartRaw[#All],14,FALSE),'Coat Raw'!$C$2:$W$167,12,FALSE) + VLOOKUP(VLOOKUP(A176,PartRaw[#All],14,FALSE),'Coat Raw'!$C$2:$W$167,13,FALSE)+ VLOOKUP(VLOOKUP(A176,PartRaw[#All],14,FALSE),'Coat Raw'!$C$2:$W$167,14,FALSE))/0.85/60),4),0)</f>
        <v>0</v>
      </c>
      <c r="S176" s="192"/>
      <c r="T176" s="192" t="e">
        <f>IF(VLOOKUP(A176,PartRaw[#All],4,FALSE)="1C",0,Table16[[#This Row],[Column17]])</f>
        <v>#N/A</v>
      </c>
      <c r="U176" s="95"/>
      <c r="V176" s="95"/>
      <c r="W176" s="95"/>
      <c r="X176" s="95"/>
      <c r="Y176" s="95"/>
      <c r="Z176" s="95"/>
      <c r="AA176" s="95"/>
      <c r="AB176" s="95"/>
      <c r="AC176" s="95"/>
      <c r="AD176" s="95"/>
      <c r="AE176" s="95"/>
      <c r="AF176" s="95"/>
      <c r="AG176" s="95"/>
      <c r="AH176" s="95"/>
      <c r="AI176" s="95"/>
      <c r="AJ176" s="95"/>
      <c r="AK176" s="95"/>
      <c r="AL176" s="95"/>
      <c r="AM176" s="95"/>
      <c r="AN176" s="95"/>
      <c r="AO176" s="95"/>
      <c r="AP176" s="95"/>
      <c r="AQ176" s="95"/>
    </row>
    <row r="177" spans="1:43">
      <c r="A177" s="94"/>
      <c r="B177" s="100"/>
      <c r="C177" s="95"/>
      <c r="D177" s="95"/>
      <c r="E177" s="95"/>
      <c r="F177" s="95"/>
      <c r="G177" s="95"/>
      <c r="H177" s="190"/>
      <c r="I177" s="190"/>
      <c r="J177" s="190"/>
      <c r="K177" s="190"/>
      <c r="L177" s="190"/>
      <c r="M177" s="188"/>
      <c r="N177" s="95"/>
      <c r="O177" s="95"/>
      <c r="P177" s="95"/>
      <c r="Q177" s="192"/>
      <c r="R177" s="192">
        <f>IFERROR(ROUND(((VLOOKUP(VLOOKUP(A177,PartRaw[#All],14,FALSE),'Coat Raw'!$C$2:$W$167,12,FALSE) + VLOOKUP(VLOOKUP(A177,PartRaw[#All],14,FALSE),'Coat Raw'!$C$2:$W$167,13,FALSE)+ VLOOKUP(VLOOKUP(A177,PartRaw[#All],14,FALSE),'Coat Raw'!$C$2:$W$167,14,FALSE))/0.85/60),4),0)</f>
        <v>0</v>
      </c>
      <c r="S177" s="192"/>
      <c r="T177" s="192" t="e">
        <f>IF(VLOOKUP(A177,PartRaw[#All],4,FALSE)="1C",0,Table16[[#This Row],[Column17]])</f>
        <v>#N/A</v>
      </c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  <c r="AP177" s="95"/>
      <c r="AQ177" s="95"/>
    </row>
    <row r="178" spans="1:43">
      <c r="A178" s="94"/>
      <c r="B178" s="100"/>
      <c r="C178" s="95"/>
      <c r="D178" s="95"/>
      <c r="E178" s="95"/>
      <c r="F178" s="95"/>
      <c r="G178" s="95"/>
      <c r="H178" s="190"/>
      <c r="I178" s="190"/>
      <c r="J178" s="190"/>
      <c r="K178" s="190"/>
      <c r="L178" s="190"/>
      <c r="M178" s="188"/>
      <c r="N178" s="95"/>
      <c r="O178" s="95"/>
      <c r="P178" s="95"/>
      <c r="Q178" s="192"/>
      <c r="R178" s="192">
        <f>IFERROR(ROUND(((VLOOKUP(VLOOKUP(A178,PartRaw[#All],14,FALSE),'Coat Raw'!$C$2:$W$167,12,FALSE) + VLOOKUP(VLOOKUP(A178,PartRaw[#All],14,FALSE),'Coat Raw'!$C$2:$W$167,13,FALSE)+ VLOOKUP(VLOOKUP(A178,PartRaw[#All],14,FALSE),'Coat Raw'!$C$2:$W$167,14,FALSE))/0.85/60),4),0)</f>
        <v>0</v>
      </c>
      <c r="S178" s="192"/>
      <c r="T178" s="192" t="e">
        <f>IF(VLOOKUP(A178,PartRaw[#All],4,FALSE)="1C",0,Table16[[#This Row],[Column17]])</f>
        <v>#N/A</v>
      </c>
      <c r="U178" s="95"/>
      <c r="V178" s="95"/>
      <c r="W178" s="95"/>
      <c r="X178" s="95"/>
      <c r="Y178" s="95"/>
      <c r="Z178" s="95"/>
      <c r="AA178" s="95"/>
      <c r="AB178" s="95"/>
      <c r="AC178" s="95"/>
      <c r="AD178" s="95"/>
      <c r="AE178" s="95"/>
      <c r="AF178" s="95"/>
      <c r="AG178" s="95"/>
      <c r="AH178" s="95"/>
      <c r="AI178" s="95"/>
      <c r="AJ178" s="95"/>
      <c r="AK178" s="95"/>
      <c r="AL178" s="95"/>
      <c r="AM178" s="95"/>
      <c r="AN178" s="95"/>
      <c r="AO178" s="95"/>
      <c r="AP178" s="95"/>
      <c r="AQ178" s="95"/>
    </row>
    <row r="179" spans="1:43">
      <c r="A179" s="94"/>
      <c r="B179" s="100"/>
      <c r="C179" s="95"/>
      <c r="D179" s="95"/>
      <c r="E179" s="95"/>
      <c r="F179" s="95"/>
      <c r="G179" s="95"/>
      <c r="H179" s="190"/>
      <c r="I179" s="190"/>
      <c r="J179" s="190"/>
      <c r="K179" s="190"/>
      <c r="L179" s="190"/>
      <c r="M179" s="188"/>
      <c r="N179" s="95"/>
      <c r="O179" s="95"/>
      <c r="P179" s="95"/>
      <c r="Q179" s="192"/>
      <c r="R179" s="192">
        <f>IFERROR(ROUND(((VLOOKUP(VLOOKUP(A179,PartRaw[#All],14,FALSE),'Coat Raw'!$C$2:$W$167,12,FALSE) + VLOOKUP(VLOOKUP(A179,PartRaw[#All],14,FALSE),'Coat Raw'!$C$2:$W$167,13,FALSE)+ VLOOKUP(VLOOKUP(A179,PartRaw[#All],14,FALSE),'Coat Raw'!$C$2:$W$167,14,FALSE))/0.85/60),4),0)</f>
        <v>0</v>
      </c>
      <c r="S179" s="192"/>
      <c r="T179" s="192" t="e">
        <f>IF(VLOOKUP(A179,PartRaw[#All],4,FALSE)="1C",0,Table16[[#This Row],[Column17]])</f>
        <v>#N/A</v>
      </c>
      <c r="U179" s="95"/>
      <c r="V179" s="95"/>
      <c r="W179" s="95"/>
      <c r="X179" s="95"/>
      <c r="Y179" s="95"/>
      <c r="Z179" s="95"/>
      <c r="AA179" s="95"/>
      <c r="AB179" s="95"/>
      <c r="AC179" s="95"/>
      <c r="AD179" s="95"/>
      <c r="AE179" s="95"/>
      <c r="AF179" s="95"/>
      <c r="AG179" s="95"/>
      <c r="AH179" s="95"/>
      <c r="AI179" s="95"/>
      <c r="AJ179" s="95"/>
      <c r="AK179" s="95"/>
      <c r="AL179" s="95"/>
      <c r="AM179" s="95"/>
      <c r="AN179" s="95"/>
      <c r="AO179" s="95"/>
      <c r="AP179" s="95"/>
      <c r="AQ179" s="95"/>
    </row>
    <row r="180" spans="1:43">
      <c r="A180" s="94"/>
      <c r="B180" s="100"/>
      <c r="C180" s="95"/>
      <c r="D180" s="95"/>
      <c r="E180" s="95"/>
      <c r="F180" s="95"/>
      <c r="G180" s="95"/>
      <c r="H180" s="190"/>
      <c r="I180" s="190"/>
      <c r="J180" s="190"/>
      <c r="K180" s="190"/>
      <c r="L180" s="190"/>
      <c r="M180" s="188"/>
      <c r="N180" s="95"/>
      <c r="O180" s="95"/>
      <c r="P180" s="95"/>
      <c r="Q180" s="192"/>
      <c r="R180" s="192">
        <f>IFERROR(ROUND(((VLOOKUP(VLOOKUP(A180,PartRaw[#All],14,FALSE),'Coat Raw'!$C$2:$W$167,12,FALSE) + VLOOKUP(VLOOKUP(A180,PartRaw[#All],14,FALSE),'Coat Raw'!$C$2:$W$167,13,FALSE)+ VLOOKUP(VLOOKUP(A180,PartRaw[#All],14,FALSE),'Coat Raw'!$C$2:$W$167,14,FALSE))/0.85/60),4),0)</f>
        <v>0</v>
      </c>
      <c r="S180" s="192"/>
      <c r="T180" s="192" t="e">
        <f>IF(VLOOKUP(A180,PartRaw[#All],4,FALSE)="1C",0,Table16[[#This Row],[Column17]])</f>
        <v>#N/A</v>
      </c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</row>
    <row r="181" spans="1:43">
      <c r="A181" s="94"/>
      <c r="B181" s="100"/>
      <c r="C181" s="95"/>
      <c r="D181" s="95"/>
      <c r="E181" s="95"/>
      <c r="F181" s="95"/>
      <c r="G181" s="95"/>
      <c r="H181" s="190"/>
      <c r="I181" s="190"/>
      <c r="J181" s="190"/>
      <c r="K181" s="190"/>
      <c r="L181" s="190"/>
      <c r="M181" s="188"/>
      <c r="N181" s="95"/>
      <c r="O181" s="95"/>
      <c r="P181" s="95"/>
      <c r="Q181" s="192"/>
      <c r="R181" s="192">
        <f>IFERROR(ROUND(((VLOOKUP(VLOOKUP(A181,PartRaw[#All],14,FALSE),'Coat Raw'!$C$2:$W$167,12,FALSE) + VLOOKUP(VLOOKUP(A181,PartRaw[#All],14,FALSE),'Coat Raw'!$C$2:$W$167,13,FALSE)+ VLOOKUP(VLOOKUP(A181,PartRaw[#All],14,FALSE),'Coat Raw'!$C$2:$W$167,14,FALSE))/0.85/60),4),0)</f>
        <v>0</v>
      </c>
      <c r="S181" s="192"/>
      <c r="T181" s="192" t="e">
        <f>IF(VLOOKUP(A181,PartRaw[#All],4,FALSE)="1C",0,Table16[[#This Row],[Column17]])</f>
        <v>#N/A</v>
      </c>
      <c r="U181" s="95"/>
      <c r="V181" s="95"/>
      <c r="W181" s="95"/>
      <c r="X181" s="95"/>
      <c r="Y181" s="95"/>
      <c r="Z181" s="95"/>
      <c r="AA181" s="95"/>
      <c r="AB181" s="95"/>
      <c r="AC181" s="95"/>
      <c r="AD181" s="95"/>
      <c r="AE181" s="95"/>
      <c r="AF181" s="95"/>
      <c r="AG181" s="95"/>
      <c r="AH181" s="95"/>
      <c r="AI181" s="95"/>
      <c r="AJ181" s="95"/>
      <c r="AK181" s="95"/>
      <c r="AL181" s="95"/>
      <c r="AM181" s="95"/>
      <c r="AN181" s="95"/>
      <c r="AO181" s="95"/>
      <c r="AP181" s="95"/>
      <c r="AQ181" s="95"/>
    </row>
    <row r="182" spans="1:43">
      <c r="A182" s="94"/>
      <c r="B182" s="100"/>
      <c r="C182" s="95"/>
      <c r="D182" s="95"/>
      <c r="E182" s="95"/>
      <c r="F182" s="95"/>
      <c r="G182" s="95"/>
      <c r="H182" s="190"/>
      <c r="I182" s="190"/>
      <c r="J182" s="190"/>
      <c r="K182" s="190"/>
      <c r="L182" s="190"/>
      <c r="M182" s="188"/>
      <c r="N182" s="95"/>
      <c r="O182" s="95"/>
      <c r="P182" s="95"/>
      <c r="Q182" s="192"/>
      <c r="R182" s="192">
        <f>IFERROR(ROUND(((VLOOKUP(VLOOKUP(A182,PartRaw[#All],14,FALSE),'Coat Raw'!$C$2:$W$167,12,FALSE) + VLOOKUP(VLOOKUP(A182,PartRaw[#All],14,FALSE),'Coat Raw'!$C$2:$W$167,13,FALSE)+ VLOOKUP(VLOOKUP(A182,PartRaw[#All],14,FALSE),'Coat Raw'!$C$2:$W$167,14,FALSE))/0.85/60),4),0)</f>
        <v>0</v>
      </c>
      <c r="S182" s="192"/>
      <c r="T182" s="192" t="e">
        <f>IF(VLOOKUP(A182,PartRaw[#All],4,FALSE)="1C",0,Table16[[#This Row],[Column17]])</f>
        <v>#N/A</v>
      </c>
      <c r="U182" s="95"/>
      <c r="V182" s="95"/>
      <c r="W182" s="95"/>
      <c r="X182" s="95"/>
      <c r="Y182" s="95"/>
      <c r="Z182" s="95"/>
      <c r="AA182" s="95"/>
      <c r="AB182" s="95"/>
      <c r="AC182" s="95"/>
      <c r="AD182" s="95"/>
      <c r="AE182" s="95"/>
      <c r="AF182" s="95"/>
      <c r="AG182" s="95"/>
      <c r="AH182" s="95"/>
      <c r="AI182" s="95"/>
      <c r="AJ182" s="95"/>
      <c r="AK182" s="95"/>
      <c r="AL182" s="95"/>
      <c r="AM182" s="95"/>
      <c r="AN182" s="95"/>
      <c r="AO182" s="95"/>
      <c r="AP182" s="95"/>
      <c r="AQ182" s="95"/>
    </row>
    <row r="183" spans="1:43">
      <c r="A183" s="94"/>
      <c r="B183" s="100"/>
      <c r="C183" s="95"/>
      <c r="D183" s="95"/>
      <c r="E183" s="95"/>
      <c r="F183" s="95"/>
      <c r="G183" s="95"/>
      <c r="H183" s="190"/>
      <c r="I183" s="190"/>
      <c r="J183" s="190"/>
      <c r="K183" s="190"/>
      <c r="L183" s="190"/>
      <c r="M183" s="188"/>
      <c r="N183" s="95"/>
      <c r="O183" s="95"/>
      <c r="P183" s="95"/>
      <c r="Q183" s="192"/>
      <c r="R183" s="192">
        <f>IFERROR(ROUND(((VLOOKUP(VLOOKUP(A183,PartRaw[#All],14,FALSE),'Coat Raw'!$C$2:$W$167,12,FALSE) + VLOOKUP(VLOOKUP(A183,PartRaw[#All],14,FALSE),'Coat Raw'!$C$2:$W$167,13,FALSE)+ VLOOKUP(VLOOKUP(A183,PartRaw[#All],14,FALSE),'Coat Raw'!$C$2:$W$167,14,FALSE))/0.85/60),4),0)</f>
        <v>0</v>
      </c>
      <c r="S183" s="192"/>
      <c r="T183" s="192" t="e">
        <f>IF(VLOOKUP(A183,PartRaw[#All],4,FALSE)="1C",0,Table16[[#This Row],[Column17]])</f>
        <v>#N/A</v>
      </c>
      <c r="U183" s="95"/>
      <c r="V183" s="95"/>
      <c r="W183" s="95"/>
      <c r="X183" s="95"/>
      <c r="Y183" s="95"/>
      <c r="Z183" s="95"/>
      <c r="AA183" s="95"/>
      <c r="AB183" s="95"/>
      <c r="AC183" s="95"/>
      <c r="AD183" s="95"/>
      <c r="AE183" s="95"/>
      <c r="AF183" s="95"/>
      <c r="AG183" s="95"/>
      <c r="AH183" s="95"/>
      <c r="AI183" s="95"/>
      <c r="AJ183" s="95"/>
      <c r="AK183" s="95"/>
      <c r="AL183" s="95"/>
      <c r="AM183" s="95"/>
      <c r="AN183" s="95"/>
      <c r="AO183" s="95"/>
      <c r="AP183" s="95"/>
      <c r="AQ183" s="95"/>
    </row>
    <row r="184" spans="1:43">
      <c r="A184" s="94"/>
      <c r="B184" s="100"/>
      <c r="C184" s="95"/>
      <c r="D184" s="95"/>
      <c r="E184" s="95"/>
      <c r="F184" s="95"/>
      <c r="G184" s="95"/>
      <c r="H184" s="190"/>
      <c r="I184" s="190"/>
      <c r="J184" s="190"/>
      <c r="K184" s="190"/>
      <c r="L184" s="190"/>
      <c r="M184" s="188"/>
      <c r="N184" s="95"/>
      <c r="O184" s="95"/>
      <c r="P184" s="95"/>
      <c r="Q184" s="192"/>
      <c r="R184" s="192">
        <f>IFERROR(ROUND(((VLOOKUP(VLOOKUP(A184,PartRaw[#All],14,FALSE),'Coat Raw'!$C$2:$W$167,12,FALSE) + VLOOKUP(VLOOKUP(A184,PartRaw[#All],14,FALSE),'Coat Raw'!$C$2:$W$167,13,FALSE)+ VLOOKUP(VLOOKUP(A184,PartRaw[#All],14,FALSE),'Coat Raw'!$C$2:$W$167,14,FALSE))/0.85/60),4),0)</f>
        <v>0</v>
      </c>
      <c r="S184" s="192"/>
      <c r="T184" s="192" t="e">
        <f>IF(VLOOKUP(A184,PartRaw[#All],4,FALSE)="1C",0,Table16[[#This Row],[Column17]])</f>
        <v>#N/A</v>
      </c>
      <c r="U184" s="95"/>
      <c r="V184" s="95"/>
      <c r="W184" s="95"/>
      <c r="X184" s="95"/>
      <c r="Y184" s="95"/>
      <c r="Z184" s="95"/>
      <c r="AA184" s="95"/>
      <c r="AB184" s="95"/>
      <c r="AC184" s="95"/>
      <c r="AD184" s="95"/>
      <c r="AE184" s="95"/>
      <c r="AF184" s="95"/>
      <c r="AG184" s="95"/>
      <c r="AH184" s="95"/>
      <c r="AI184" s="95"/>
      <c r="AJ184" s="95"/>
      <c r="AK184" s="95"/>
      <c r="AL184" s="95"/>
      <c r="AM184" s="95"/>
      <c r="AN184" s="95"/>
      <c r="AO184" s="95"/>
      <c r="AP184" s="95"/>
      <c r="AQ184" s="95"/>
    </row>
    <row r="185" spans="1:43">
      <c r="A185" s="94"/>
      <c r="B185" s="100"/>
      <c r="C185" s="95"/>
      <c r="D185" s="95"/>
      <c r="E185" s="95"/>
      <c r="F185" s="95"/>
      <c r="G185" s="95"/>
      <c r="H185" s="190"/>
      <c r="I185" s="190"/>
      <c r="J185" s="190"/>
      <c r="K185" s="190"/>
      <c r="L185" s="190"/>
      <c r="M185" s="188"/>
      <c r="N185" s="95"/>
      <c r="O185" s="95"/>
      <c r="P185" s="95"/>
      <c r="Q185" s="192"/>
      <c r="R185" s="192">
        <f>IFERROR(ROUND(((VLOOKUP(VLOOKUP(A185,PartRaw[#All],14,FALSE),'Coat Raw'!$C$2:$W$167,12,FALSE) + VLOOKUP(VLOOKUP(A185,PartRaw[#All],14,FALSE),'Coat Raw'!$C$2:$W$167,13,FALSE)+ VLOOKUP(VLOOKUP(A185,PartRaw[#All],14,FALSE),'Coat Raw'!$C$2:$W$167,14,FALSE))/0.85/60),4),0)</f>
        <v>0</v>
      </c>
      <c r="S185" s="192"/>
      <c r="T185" s="192" t="e">
        <f>IF(VLOOKUP(A185,PartRaw[#All],4,FALSE)="1C",0,Table16[[#This Row],[Column17]])</f>
        <v>#N/A</v>
      </c>
      <c r="U185" s="95"/>
      <c r="V185" s="95"/>
      <c r="W185" s="95"/>
      <c r="X185" s="95"/>
      <c r="Y185" s="95"/>
      <c r="Z185" s="95"/>
      <c r="AA185" s="95"/>
      <c r="AB185" s="95"/>
      <c r="AC185" s="95"/>
      <c r="AD185" s="95"/>
      <c r="AE185" s="95"/>
      <c r="AF185" s="95"/>
      <c r="AG185" s="95"/>
      <c r="AH185" s="95"/>
      <c r="AI185" s="95"/>
      <c r="AJ185" s="95"/>
      <c r="AK185" s="95"/>
      <c r="AL185" s="95"/>
      <c r="AM185" s="95"/>
      <c r="AN185" s="95"/>
      <c r="AO185" s="95"/>
      <c r="AP185" s="95"/>
      <c r="AQ185" s="95"/>
    </row>
    <row r="186" spans="1:43">
      <c r="A186" s="94"/>
      <c r="B186" s="100"/>
      <c r="C186" s="95"/>
      <c r="D186" s="95"/>
      <c r="E186" s="95"/>
      <c r="F186" s="95"/>
      <c r="G186" s="95"/>
      <c r="H186" s="190"/>
      <c r="I186" s="190"/>
      <c r="J186" s="190"/>
      <c r="K186" s="190"/>
      <c r="L186" s="190"/>
      <c r="M186" s="188"/>
      <c r="N186" s="95"/>
      <c r="O186" s="95"/>
      <c r="P186" s="95"/>
      <c r="Q186" s="192"/>
      <c r="R186" s="192">
        <f>IFERROR(ROUND(((VLOOKUP(VLOOKUP(A186,PartRaw[#All],14,FALSE),'Coat Raw'!$C$2:$W$167,12,FALSE) + VLOOKUP(VLOOKUP(A186,PartRaw[#All],14,FALSE),'Coat Raw'!$C$2:$W$167,13,FALSE)+ VLOOKUP(VLOOKUP(A186,PartRaw[#All],14,FALSE),'Coat Raw'!$C$2:$W$167,14,FALSE))/0.85/60),4),0)</f>
        <v>0</v>
      </c>
      <c r="S186" s="192"/>
      <c r="T186" s="192" t="e">
        <f>IF(VLOOKUP(A186,PartRaw[#All],4,FALSE)="1C",0,Table16[[#This Row],[Column17]])</f>
        <v>#N/A</v>
      </c>
      <c r="U186" s="95"/>
      <c r="V186" s="95"/>
      <c r="W186" s="95"/>
      <c r="X186" s="95"/>
      <c r="Y186" s="95"/>
      <c r="Z186" s="95"/>
      <c r="AA186" s="95"/>
      <c r="AB186" s="95"/>
      <c r="AC186" s="95"/>
      <c r="AD186" s="95"/>
      <c r="AE186" s="95"/>
      <c r="AF186" s="95"/>
      <c r="AG186" s="95"/>
      <c r="AH186" s="95"/>
      <c r="AI186" s="95"/>
      <c r="AJ186" s="95"/>
      <c r="AK186" s="95"/>
      <c r="AL186" s="95"/>
      <c r="AM186" s="95"/>
      <c r="AN186" s="95"/>
      <c r="AO186" s="95"/>
      <c r="AP186" s="95"/>
      <c r="AQ186" s="95"/>
    </row>
    <row r="187" spans="1:43">
      <c r="A187" s="94"/>
      <c r="B187" s="100"/>
      <c r="C187" s="95"/>
      <c r="D187" s="95"/>
      <c r="E187" s="95"/>
      <c r="F187" s="95"/>
      <c r="G187" s="95"/>
      <c r="H187" s="190"/>
      <c r="I187" s="190"/>
      <c r="J187" s="190"/>
      <c r="K187" s="190"/>
      <c r="L187" s="190"/>
      <c r="M187" s="188"/>
      <c r="N187" s="95"/>
      <c r="O187" s="95"/>
      <c r="P187" s="95"/>
      <c r="Q187" s="192"/>
      <c r="R187" s="192">
        <f>IFERROR(ROUND(((VLOOKUP(VLOOKUP(A187,PartRaw[#All],14,FALSE),'Coat Raw'!$C$2:$W$167,12,FALSE) + VLOOKUP(VLOOKUP(A187,PartRaw[#All],14,FALSE),'Coat Raw'!$C$2:$W$167,13,FALSE)+ VLOOKUP(VLOOKUP(A187,PartRaw[#All],14,FALSE),'Coat Raw'!$C$2:$W$167,14,FALSE))/0.85/60),4),0)</f>
        <v>0</v>
      </c>
      <c r="S187" s="192"/>
      <c r="T187" s="192" t="e">
        <f>IF(VLOOKUP(A187,PartRaw[#All],4,FALSE)="1C",0,Table16[[#This Row],[Column17]])</f>
        <v>#N/A</v>
      </c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  <c r="AP187" s="95"/>
      <c r="AQ187" s="95"/>
    </row>
    <row r="188" spans="1:43">
      <c r="A188" s="94"/>
      <c r="B188" s="100"/>
      <c r="C188" s="95"/>
      <c r="D188" s="95"/>
      <c r="E188" s="95"/>
      <c r="F188" s="95"/>
      <c r="G188" s="95"/>
      <c r="H188" s="190"/>
      <c r="I188" s="190"/>
      <c r="J188" s="190"/>
      <c r="K188" s="190"/>
      <c r="L188" s="190"/>
      <c r="M188" s="188"/>
      <c r="N188" s="95"/>
      <c r="O188" s="95"/>
      <c r="P188" s="95"/>
      <c r="Q188" s="192"/>
      <c r="R188" s="192">
        <f>IFERROR(ROUND(((VLOOKUP(VLOOKUP(A188,PartRaw[#All],14,FALSE),'Coat Raw'!$C$2:$W$167,12,FALSE) + VLOOKUP(VLOOKUP(A188,PartRaw[#All],14,FALSE),'Coat Raw'!$C$2:$W$167,13,FALSE)+ VLOOKUP(VLOOKUP(A188,PartRaw[#All],14,FALSE),'Coat Raw'!$C$2:$W$167,14,FALSE))/0.85/60),4),0)</f>
        <v>0</v>
      </c>
      <c r="S188" s="192"/>
      <c r="T188" s="192" t="e">
        <f>IF(VLOOKUP(A188,PartRaw[#All],4,FALSE)="1C",0,Table16[[#This Row],[Column17]])</f>
        <v>#N/A</v>
      </c>
      <c r="U188" s="95"/>
      <c r="V188" s="95"/>
      <c r="W188" s="95"/>
      <c r="X188" s="95"/>
      <c r="Y188" s="95"/>
      <c r="Z188" s="95"/>
      <c r="AA188" s="95"/>
      <c r="AB188" s="95"/>
      <c r="AC188" s="95"/>
      <c r="AD188" s="95"/>
      <c r="AE188" s="95"/>
      <c r="AF188" s="95"/>
      <c r="AG188" s="95"/>
      <c r="AH188" s="95"/>
      <c r="AI188" s="95"/>
      <c r="AJ188" s="95"/>
      <c r="AK188" s="95"/>
      <c r="AL188" s="95"/>
      <c r="AM188" s="95"/>
      <c r="AN188" s="95"/>
      <c r="AO188" s="95"/>
      <c r="AP188" s="95"/>
      <c r="AQ188" s="95"/>
    </row>
    <row r="189" spans="1:43">
      <c r="A189" s="94"/>
      <c r="B189" s="100"/>
      <c r="C189" s="95"/>
      <c r="D189" s="95"/>
      <c r="E189" s="95"/>
      <c r="F189" s="95"/>
      <c r="G189" s="95"/>
      <c r="H189" s="190"/>
      <c r="I189" s="190"/>
      <c r="J189" s="190"/>
      <c r="K189" s="190"/>
      <c r="L189" s="190"/>
      <c r="M189" s="188"/>
      <c r="N189" s="95"/>
      <c r="O189" s="95"/>
      <c r="P189" s="95"/>
      <c r="Q189" s="192"/>
      <c r="R189" s="192">
        <f>IFERROR(ROUND(((VLOOKUP(VLOOKUP(A189,PartRaw[#All],14,FALSE),'Coat Raw'!$C$2:$W$167,12,FALSE) + VLOOKUP(VLOOKUP(A189,PartRaw[#All],14,FALSE),'Coat Raw'!$C$2:$W$167,13,FALSE)+ VLOOKUP(VLOOKUP(A189,PartRaw[#All],14,FALSE),'Coat Raw'!$C$2:$W$167,14,FALSE))/0.85/60),4),0)</f>
        <v>0</v>
      </c>
      <c r="S189" s="192"/>
      <c r="T189" s="192" t="e">
        <f>IF(VLOOKUP(A189,PartRaw[#All],4,FALSE)="1C",0,Table16[[#This Row],[Column17]])</f>
        <v>#N/A</v>
      </c>
      <c r="U189" s="95"/>
      <c r="V189" s="95"/>
      <c r="W189" s="95"/>
      <c r="X189" s="95"/>
      <c r="Y189" s="95"/>
      <c r="Z189" s="95"/>
      <c r="AA189" s="95"/>
      <c r="AB189" s="95"/>
      <c r="AC189" s="95"/>
      <c r="AD189" s="95"/>
      <c r="AE189" s="95"/>
      <c r="AF189" s="95"/>
      <c r="AG189" s="95"/>
      <c r="AH189" s="95"/>
      <c r="AI189" s="95"/>
      <c r="AJ189" s="95"/>
      <c r="AK189" s="95"/>
      <c r="AL189" s="95"/>
      <c r="AM189" s="95"/>
      <c r="AN189" s="95"/>
      <c r="AO189" s="95"/>
      <c r="AP189" s="95"/>
      <c r="AQ189" s="95"/>
    </row>
    <row r="190" spans="1:43">
      <c r="A190" s="94"/>
      <c r="B190" s="100"/>
      <c r="C190" s="95"/>
      <c r="D190" s="95"/>
      <c r="E190" s="95"/>
      <c r="F190" s="95"/>
      <c r="G190" s="95"/>
      <c r="H190" s="190"/>
      <c r="I190" s="190"/>
      <c r="J190" s="190"/>
      <c r="K190" s="190"/>
      <c r="L190" s="190"/>
      <c r="M190" s="188"/>
      <c r="N190" s="95"/>
      <c r="O190" s="95"/>
      <c r="P190" s="95"/>
      <c r="Q190" s="192"/>
      <c r="R190" s="192">
        <f>IFERROR(ROUND(((VLOOKUP(VLOOKUP(A190,PartRaw[#All],14,FALSE),'Coat Raw'!$C$2:$W$167,12,FALSE) + VLOOKUP(VLOOKUP(A190,PartRaw[#All],14,FALSE),'Coat Raw'!$C$2:$W$167,13,FALSE)+ VLOOKUP(VLOOKUP(A190,PartRaw[#All],14,FALSE),'Coat Raw'!$C$2:$W$167,14,FALSE))/0.85/60),4),0)</f>
        <v>0</v>
      </c>
      <c r="S190" s="192"/>
      <c r="T190" s="192" t="e">
        <f>IF(VLOOKUP(A190,PartRaw[#All],4,FALSE)="1C",0,Table16[[#This Row],[Column17]])</f>
        <v>#N/A</v>
      </c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</row>
    <row r="191" spans="1:43">
      <c r="A191" s="94"/>
      <c r="B191" s="100"/>
      <c r="C191" s="95"/>
      <c r="D191" s="95"/>
      <c r="E191" s="95"/>
      <c r="F191" s="95"/>
      <c r="G191" s="95"/>
      <c r="H191" s="190"/>
      <c r="I191" s="190"/>
      <c r="J191" s="190"/>
      <c r="K191" s="190"/>
      <c r="L191" s="190"/>
      <c r="M191" s="188"/>
      <c r="N191" s="95"/>
      <c r="O191" s="95"/>
      <c r="P191" s="95"/>
      <c r="Q191" s="192"/>
      <c r="R191" s="192">
        <f>IFERROR(ROUND(((VLOOKUP(VLOOKUP(A191,PartRaw[#All],14,FALSE),'Coat Raw'!$C$2:$W$167,12,FALSE) + VLOOKUP(VLOOKUP(A191,PartRaw[#All],14,FALSE),'Coat Raw'!$C$2:$W$167,13,FALSE)+ VLOOKUP(VLOOKUP(A191,PartRaw[#All],14,FALSE),'Coat Raw'!$C$2:$W$167,14,FALSE))/0.85/60),4),0)</f>
        <v>0</v>
      </c>
      <c r="S191" s="192"/>
      <c r="T191" s="192" t="e">
        <f>IF(VLOOKUP(A191,PartRaw[#All],4,FALSE)="1C",0,Table16[[#This Row],[Column17]])</f>
        <v>#N/A</v>
      </c>
      <c r="U191" s="95"/>
      <c r="V191" s="95"/>
      <c r="W191" s="95"/>
      <c r="X191" s="95"/>
      <c r="Y191" s="95"/>
      <c r="Z191" s="95"/>
      <c r="AA191" s="95"/>
      <c r="AB191" s="95"/>
      <c r="AC191" s="95"/>
      <c r="AD191" s="95"/>
      <c r="AE191" s="95"/>
      <c r="AF191" s="95"/>
      <c r="AG191" s="95"/>
      <c r="AH191" s="95"/>
      <c r="AI191" s="95"/>
      <c r="AJ191" s="95"/>
      <c r="AK191" s="95"/>
      <c r="AL191" s="95"/>
      <c r="AM191" s="95"/>
      <c r="AN191" s="95"/>
      <c r="AO191" s="95"/>
      <c r="AP191" s="95"/>
      <c r="AQ191" s="95"/>
    </row>
    <row r="192" spans="1:43">
      <c r="A192" s="94"/>
      <c r="B192" s="100"/>
      <c r="C192" s="95"/>
      <c r="D192" s="95"/>
      <c r="E192" s="95"/>
      <c r="F192" s="95"/>
      <c r="G192" s="95"/>
      <c r="H192" s="190"/>
      <c r="I192" s="190"/>
      <c r="J192" s="190"/>
      <c r="K192" s="190"/>
      <c r="L192" s="190"/>
      <c r="M192" s="188"/>
      <c r="N192" s="95"/>
      <c r="O192" s="95"/>
      <c r="P192" s="95"/>
      <c r="Q192" s="192"/>
      <c r="R192" s="192">
        <f>IFERROR(ROUND(((VLOOKUP(VLOOKUP(A192,PartRaw[#All],14,FALSE),'Coat Raw'!$C$2:$W$167,12,FALSE) + VLOOKUP(VLOOKUP(A192,PartRaw[#All],14,FALSE),'Coat Raw'!$C$2:$W$167,13,FALSE)+ VLOOKUP(VLOOKUP(A192,PartRaw[#All],14,FALSE),'Coat Raw'!$C$2:$W$167,14,FALSE))/0.85/60),4),0)</f>
        <v>0</v>
      </c>
      <c r="S192" s="192"/>
      <c r="T192" s="192" t="e">
        <f>IF(VLOOKUP(A192,PartRaw[#All],4,FALSE)="1C",0,Table16[[#This Row],[Column17]])</f>
        <v>#N/A</v>
      </c>
      <c r="U192" s="95"/>
      <c r="V192" s="95"/>
      <c r="W192" s="95"/>
      <c r="X192" s="95"/>
      <c r="Y192" s="95"/>
      <c r="Z192" s="95"/>
      <c r="AA192" s="95"/>
      <c r="AB192" s="95"/>
      <c r="AC192" s="95"/>
      <c r="AD192" s="95"/>
      <c r="AE192" s="95"/>
      <c r="AF192" s="95"/>
      <c r="AG192" s="95"/>
      <c r="AH192" s="95"/>
      <c r="AI192" s="95"/>
      <c r="AJ192" s="95"/>
      <c r="AK192" s="95"/>
      <c r="AL192" s="95"/>
      <c r="AM192" s="95"/>
      <c r="AN192" s="95"/>
      <c r="AO192" s="95"/>
      <c r="AP192" s="95"/>
      <c r="AQ192" s="95"/>
    </row>
    <row r="193" spans="1:43">
      <c r="A193" s="94"/>
      <c r="B193" s="100"/>
      <c r="C193" s="95"/>
      <c r="D193" s="95"/>
      <c r="E193" s="95"/>
      <c r="F193" s="95"/>
      <c r="G193" s="95"/>
      <c r="H193" s="190"/>
      <c r="I193" s="190"/>
      <c r="J193" s="190"/>
      <c r="K193" s="190"/>
      <c r="L193" s="190"/>
      <c r="M193" s="188"/>
      <c r="N193" s="95"/>
      <c r="O193" s="95"/>
      <c r="P193" s="95"/>
      <c r="Q193" s="192"/>
      <c r="R193" s="192">
        <f>IFERROR(ROUND(((VLOOKUP(VLOOKUP(A193,PartRaw[#All],14,FALSE),'Coat Raw'!$C$2:$W$167,12,FALSE) + VLOOKUP(VLOOKUP(A193,PartRaw[#All],14,FALSE),'Coat Raw'!$C$2:$W$167,13,FALSE)+ VLOOKUP(VLOOKUP(A193,PartRaw[#All],14,FALSE),'Coat Raw'!$C$2:$W$167,14,FALSE))/0.85/60),4),0)</f>
        <v>0</v>
      </c>
      <c r="S193" s="192"/>
      <c r="T193" s="192" t="e">
        <f>IF(VLOOKUP(A193,PartRaw[#All],4,FALSE)="1C",0,Table16[[#This Row],[Column17]])</f>
        <v>#N/A</v>
      </c>
      <c r="U193" s="95"/>
      <c r="V193" s="95"/>
      <c r="W193" s="95"/>
      <c r="X193" s="95"/>
      <c r="Y193" s="95"/>
      <c r="Z193" s="95"/>
      <c r="AA193" s="95"/>
      <c r="AB193" s="95"/>
      <c r="AC193" s="95"/>
      <c r="AD193" s="95"/>
      <c r="AE193" s="95"/>
      <c r="AF193" s="95"/>
      <c r="AG193" s="95"/>
      <c r="AH193" s="95"/>
      <c r="AI193" s="95"/>
      <c r="AJ193" s="95"/>
      <c r="AK193" s="95"/>
      <c r="AL193" s="95"/>
      <c r="AM193" s="95"/>
      <c r="AN193" s="95"/>
      <c r="AO193" s="95"/>
      <c r="AP193" s="95"/>
      <c r="AQ193" s="95"/>
    </row>
    <row r="194" spans="1:43">
      <c r="A194" s="94"/>
      <c r="B194" s="100"/>
      <c r="C194" s="95"/>
      <c r="D194" s="95"/>
      <c r="E194" s="95"/>
      <c r="F194" s="95"/>
      <c r="G194" s="95"/>
      <c r="H194" s="190"/>
      <c r="I194" s="190"/>
      <c r="J194" s="190"/>
      <c r="K194" s="190"/>
      <c r="L194" s="190"/>
      <c r="M194" s="188"/>
      <c r="N194" s="95"/>
      <c r="O194" s="95"/>
      <c r="P194" s="95"/>
      <c r="Q194" s="192"/>
      <c r="R194" s="192">
        <f>IFERROR(ROUND(((VLOOKUP(VLOOKUP(A194,PartRaw[#All],14,FALSE),'Coat Raw'!$C$2:$W$167,12,FALSE) + VLOOKUP(VLOOKUP(A194,PartRaw[#All],14,FALSE),'Coat Raw'!$C$2:$W$167,13,FALSE)+ VLOOKUP(VLOOKUP(A194,PartRaw[#All],14,FALSE),'Coat Raw'!$C$2:$W$167,14,FALSE))/0.85/60),4),0)</f>
        <v>0</v>
      </c>
      <c r="S194" s="192"/>
      <c r="T194" s="192" t="e">
        <f>IF(VLOOKUP(A194,PartRaw[#All],4,FALSE)="1C",0,Table16[[#This Row],[Column17]])</f>
        <v>#N/A</v>
      </c>
      <c r="U194" s="95"/>
      <c r="V194" s="95"/>
      <c r="W194" s="95"/>
      <c r="X194" s="95"/>
      <c r="Y194" s="95"/>
      <c r="Z194" s="95"/>
      <c r="AA194" s="95"/>
      <c r="AB194" s="95"/>
      <c r="AC194" s="95"/>
      <c r="AD194" s="95"/>
      <c r="AE194" s="95"/>
      <c r="AF194" s="95"/>
      <c r="AG194" s="95"/>
      <c r="AH194" s="95"/>
      <c r="AI194" s="95"/>
      <c r="AJ194" s="95"/>
      <c r="AK194" s="95"/>
      <c r="AL194" s="95"/>
      <c r="AM194" s="95"/>
      <c r="AN194" s="95"/>
      <c r="AO194" s="95"/>
      <c r="AP194" s="95"/>
      <c r="AQ194" s="95"/>
    </row>
    <row r="195" spans="1:43">
      <c r="A195" s="94"/>
      <c r="B195" s="100"/>
      <c r="C195" s="95"/>
      <c r="D195" s="95"/>
      <c r="E195" s="95"/>
      <c r="F195" s="95"/>
      <c r="G195" s="95"/>
      <c r="H195" s="190"/>
      <c r="I195" s="190"/>
      <c r="J195" s="190"/>
      <c r="K195" s="190"/>
      <c r="L195" s="190"/>
      <c r="M195" s="188"/>
      <c r="N195" s="95"/>
      <c r="O195" s="95"/>
      <c r="P195" s="95"/>
      <c r="Q195" s="192"/>
      <c r="R195" s="192">
        <f>IFERROR(ROUND(((VLOOKUP(VLOOKUP(A195,PartRaw[#All],14,FALSE),'Coat Raw'!$C$2:$W$167,12,FALSE) + VLOOKUP(VLOOKUP(A195,PartRaw[#All],14,FALSE),'Coat Raw'!$C$2:$W$167,13,FALSE)+ VLOOKUP(VLOOKUP(A195,PartRaw[#All],14,FALSE),'Coat Raw'!$C$2:$W$167,14,FALSE))/0.85/60),4),0)</f>
        <v>0</v>
      </c>
      <c r="S195" s="192"/>
      <c r="T195" s="192" t="e">
        <f>IF(VLOOKUP(A195,PartRaw[#All],4,FALSE)="1C",0,Table16[[#This Row],[Column17]])</f>
        <v>#N/A</v>
      </c>
      <c r="U195" s="95"/>
      <c r="V195" s="95"/>
      <c r="W195" s="95"/>
      <c r="X195" s="95"/>
      <c r="Y195" s="95"/>
      <c r="Z195" s="95"/>
      <c r="AA195" s="95"/>
      <c r="AB195" s="95"/>
      <c r="AC195" s="95"/>
      <c r="AD195" s="95"/>
      <c r="AE195" s="95"/>
      <c r="AF195" s="95"/>
      <c r="AG195" s="95"/>
      <c r="AH195" s="95"/>
      <c r="AI195" s="95"/>
      <c r="AJ195" s="95"/>
      <c r="AK195" s="95"/>
      <c r="AL195" s="95"/>
      <c r="AM195" s="95"/>
      <c r="AN195" s="95"/>
      <c r="AO195" s="95"/>
      <c r="AP195" s="95"/>
      <c r="AQ195" s="95"/>
    </row>
    <row r="196" spans="1:43" ht="15.75" thickBot="1">
      <c r="A196" s="97"/>
      <c r="B196" s="100"/>
      <c r="C196" s="95"/>
      <c r="D196" s="95"/>
      <c r="E196" s="95"/>
      <c r="F196" s="95"/>
      <c r="G196" s="95"/>
      <c r="H196" s="190"/>
      <c r="I196" s="190"/>
      <c r="J196" s="190"/>
      <c r="K196" s="190"/>
      <c r="L196" s="190"/>
      <c r="M196" s="188"/>
      <c r="N196" s="95"/>
      <c r="O196" s="95"/>
      <c r="P196" s="95"/>
      <c r="Q196" s="192"/>
      <c r="R196" s="192">
        <f>IFERROR(ROUND(((VLOOKUP(VLOOKUP(A196,PartRaw[#All],14,FALSE),'Coat Raw'!$C$2:$W$167,12,FALSE) + VLOOKUP(VLOOKUP(A196,PartRaw[#All],14,FALSE),'Coat Raw'!$C$2:$W$167,13,FALSE)+ VLOOKUP(VLOOKUP(A196,PartRaw[#All],14,FALSE),'Coat Raw'!$C$2:$W$167,14,FALSE))/0.85/60),4),0)</f>
        <v>0</v>
      </c>
      <c r="S196" s="192"/>
      <c r="T196" s="192" t="e">
        <f>IF(VLOOKUP(A196,PartRaw[#All],4,FALSE)="1C",0,Table16[[#This Row],[Column17]])</f>
        <v>#N/A</v>
      </c>
      <c r="U196" s="95"/>
      <c r="V196" s="95"/>
      <c r="W196" s="95"/>
      <c r="X196" s="95"/>
      <c r="Y196" s="95"/>
      <c r="Z196" s="95"/>
      <c r="AA196" s="95"/>
      <c r="AB196" s="95"/>
      <c r="AC196" s="95"/>
      <c r="AD196" s="95"/>
      <c r="AE196" s="95"/>
      <c r="AF196" s="95"/>
      <c r="AG196" s="95"/>
      <c r="AH196" s="95"/>
      <c r="AI196" s="95"/>
      <c r="AJ196" s="95"/>
      <c r="AK196" s="95"/>
      <c r="AL196" s="95"/>
      <c r="AM196" s="95"/>
      <c r="AN196" s="95"/>
      <c r="AO196" s="95"/>
      <c r="AP196" s="95"/>
      <c r="AQ196" s="9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2:AQ202"/>
  <sheetViews>
    <sheetView zoomScale="70" zoomScaleNormal="70" workbookViewId="0">
      <selection activeCell="L5" sqref="L5:L12"/>
    </sheetView>
  </sheetViews>
  <sheetFormatPr defaultRowHeight="15"/>
  <cols>
    <col min="1" max="1" width="11" customWidth="1"/>
    <col min="2" max="3" width="10.125" customWidth="1"/>
    <col min="4" max="4" width="11.25" bestFit="1" customWidth="1"/>
    <col min="5" max="5" width="12.25" bestFit="1" customWidth="1"/>
    <col min="6" max="6" width="10.125" bestFit="1" customWidth="1"/>
    <col min="7" max="7" width="10.625" bestFit="1" customWidth="1"/>
    <col min="8" max="8" width="12.25" bestFit="1" customWidth="1"/>
    <col min="9" max="9" width="12.125" bestFit="1" customWidth="1"/>
    <col min="10" max="10" width="13" bestFit="1" customWidth="1"/>
    <col min="11" max="11" width="12.5" bestFit="1" customWidth="1"/>
    <col min="12" max="13" width="10.875" customWidth="1"/>
    <col min="14" max="14" width="15" bestFit="1" customWidth="1"/>
    <col min="15" max="15" width="10.875" customWidth="1"/>
    <col min="16" max="16" width="11.25" bestFit="1" customWidth="1"/>
    <col min="17" max="19" width="10.875" customWidth="1"/>
    <col min="20" max="20" width="11.25" customWidth="1"/>
    <col min="21" max="21" width="13.125" bestFit="1" customWidth="1"/>
    <col min="22" max="43" width="11.25" customWidth="1"/>
  </cols>
  <sheetData>
    <row r="2" spans="1:43">
      <c r="A2" s="7" t="s">
        <v>59</v>
      </c>
    </row>
    <row r="3" spans="1:43" ht="15.75" thickBot="1">
      <c r="A3" s="8"/>
      <c r="G3" t="s">
        <v>257</v>
      </c>
      <c r="H3" t="s">
        <v>257</v>
      </c>
      <c r="M3" t="s">
        <v>257</v>
      </c>
    </row>
    <row r="4" spans="1:43">
      <c r="A4" s="86" t="s">
        <v>0</v>
      </c>
      <c r="B4" s="87" t="str">
        <f t="array" ref="B4:AQ4">TRANSPOSE(general!G5:G50)</f>
        <v>01.GrS1</v>
      </c>
      <c r="C4" s="87" t="str">
        <v>02.POS1</v>
      </c>
      <c r="D4" s="87" t="str">
        <v>03.QC-S1</v>
      </c>
      <c r="E4" s="87" t="str">
        <v>04.QC-IRR</v>
      </c>
      <c r="F4" s="87" t="str">
        <v>05.QC-E</v>
      </c>
      <c r="G4" s="87" t="str">
        <v>06.MOS2</v>
      </c>
      <c r="H4" s="87" t="str">
        <v>07.GrS2-R</v>
      </c>
      <c r="I4" s="87" t="str">
        <v>08.GrS2-F</v>
      </c>
      <c r="J4" s="87" t="str">
        <v>09.POS2-R</v>
      </c>
      <c r="K4" s="87" t="str">
        <v>10.POS2-F</v>
      </c>
      <c r="L4" s="87" t="str">
        <v>11.DES2</v>
      </c>
      <c r="M4" s="87" t="str">
        <v>12.ClS2</v>
      </c>
      <c r="N4" s="87" t="str">
        <v>13.QC-Le</v>
      </c>
      <c r="O4" s="87" t="str">
        <v>14.QC-An</v>
      </c>
      <c r="P4" s="87" t="str">
        <v>15.QC-S1_S2</v>
      </c>
      <c r="Q4" s="87" t="str">
        <v>16.CLG1</v>
      </c>
      <c r="R4" s="87" t="str">
        <v>17.CTG1</v>
      </c>
      <c r="S4" s="87" t="str">
        <v>18.CLG2</v>
      </c>
      <c r="T4" s="87" t="str">
        <v>19.CTG2</v>
      </c>
      <c r="U4" s="87" t="str">
        <v>20.QC-FQA</v>
      </c>
      <c r="V4" s="87" t="str">
        <v>21.QC-PKG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87">
        <v>0</v>
      </c>
      <c r="AH4" s="87">
        <v>0</v>
      </c>
      <c r="AI4" s="87">
        <v>0</v>
      </c>
      <c r="AJ4" s="87">
        <v>0</v>
      </c>
      <c r="AK4" s="87">
        <v>0</v>
      </c>
      <c r="AL4" s="87">
        <v>0</v>
      </c>
      <c r="AM4" s="87">
        <v>0</v>
      </c>
      <c r="AN4" s="87">
        <v>0</v>
      </c>
      <c r="AO4" s="87">
        <v>0</v>
      </c>
      <c r="AP4" s="87">
        <v>0</v>
      </c>
      <c r="AQ4" s="88">
        <v>0</v>
      </c>
    </row>
    <row r="5" spans="1:43">
      <c r="A5" s="89">
        <f t="array" ref="A5:A202">general!E5:E206</f>
        <v>30103753</v>
      </c>
      <c r="B5" s="78">
        <v>0</v>
      </c>
      <c r="C5" s="78">
        <v>0</v>
      </c>
      <c r="D5" s="78">
        <v>0.1</v>
      </c>
      <c r="E5" s="78">
        <v>0.1</v>
      </c>
      <c r="F5" s="78">
        <v>0.1</v>
      </c>
      <c r="G5" s="78">
        <v>1.3333333000000001</v>
      </c>
      <c r="H5" s="78">
        <v>0</v>
      </c>
      <c r="I5" s="78">
        <v>0</v>
      </c>
      <c r="J5" s="78">
        <v>0</v>
      </c>
      <c r="K5" s="78">
        <v>0</v>
      </c>
      <c r="L5" s="78">
        <v>0</v>
      </c>
      <c r="M5" s="78">
        <v>0.1</v>
      </c>
      <c r="N5" s="78">
        <v>0.1</v>
      </c>
      <c r="O5" s="78">
        <v>0.1</v>
      </c>
      <c r="P5" s="78">
        <v>0.1</v>
      </c>
      <c r="Q5" s="78">
        <v>0.1</v>
      </c>
      <c r="R5" s="78">
        <v>0.1</v>
      </c>
      <c r="S5" s="78">
        <v>0.1</v>
      </c>
      <c r="T5" s="78">
        <v>2</v>
      </c>
      <c r="U5" s="78">
        <v>0.1</v>
      </c>
      <c r="V5" s="78">
        <v>0.1</v>
      </c>
      <c r="W5" s="78">
        <v>0</v>
      </c>
      <c r="X5" s="78"/>
      <c r="Y5" s="78"/>
      <c r="Z5" s="78"/>
      <c r="AA5" s="78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4"/>
      <c r="AM5" s="84"/>
      <c r="AN5" s="84"/>
      <c r="AO5" s="84"/>
      <c r="AP5" s="84"/>
      <c r="AQ5" s="80"/>
    </row>
    <row r="6" spans="1:43">
      <c r="A6" s="89">
        <v>30103786</v>
      </c>
      <c r="B6" s="78">
        <v>0</v>
      </c>
      <c r="C6" s="78">
        <v>0</v>
      </c>
      <c r="D6" s="78">
        <v>0.1</v>
      </c>
      <c r="E6" s="78">
        <v>0.1</v>
      </c>
      <c r="F6" s="78">
        <v>0.1</v>
      </c>
      <c r="G6" s="78">
        <v>1.3333333000000001</v>
      </c>
      <c r="H6" s="78">
        <v>0</v>
      </c>
      <c r="I6" s="78">
        <v>0</v>
      </c>
      <c r="J6" s="78">
        <v>0</v>
      </c>
      <c r="K6" s="78">
        <v>0</v>
      </c>
      <c r="L6" s="78">
        <v>0</v>
      </c>
      <c r="M6" s="78">
        <v>0.1</v>
      </c>
      <c r="N6" s="78">
        <v>0.1</v>
      </c>
      <c r="O6" s="78">
        <v>0.1</v>
      </c>
      <c r="P6" s="78">
        <v>0.1</v>
      </c>
      <c r="Q6" s="78">
        <v>0.1</v>
      </c>
      <c r="R6" s="78">
        <v>0.1</v>
      </c>
      <c r="S6" s="78">
        <v>0.1</v>
      </c>
      <c r="T6" s="78">
        <v>2</v>
      </c>
      <c r="U6" s="78">
        <v>0.1</v>
      </c>
      <c r="V6" s="78">
        <v>0.1</v>
      </c>
      <c r="W6" s="78">
        <v>0</v>
      </c>
      <c r="X6" s="78"/>
      <c r="Y6" s="78"/>
      <c r="Z6" s="78"/>
      <c r="AA6" s="78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4"/>
      <c r="AM6" s="84"/>
      <c r="AN6" s="84"/>
      <c r="AO6" s="84"/>
      <c r="AP6" s="84"/>
      <c r="AQ6" s="80"/>
    </row>
    <row r="7" spans="1:43">
      <c r="A7" s="89">
        <v>30103801</v>
      </c>
      <c r="B7" s="78">
        <v>0</v>
      </c>
      <c r="C7" s="78">
        <v>0</v>
      </c>
      <c r="D7" s="78">
        <v>0.1</v>
      </c>
      <c r="E7" s="78">
        <v>0.1</v>
      </c>
      <c r="F7" s="78">
        <v>0.1</v>
      </c>
      <c r="G7" s="78">
        <v>1.3333333000000001</v>
      </c>
      <c r="H7" s="78">
        <v>0</v>
      </c>
      <c r="I7" s="78">
        <v>0</v>
      </c>
      <c r="J7" s="78">
        <v>0</v>
      </c>
      <c r="K7" s="78">
        <v>0</v>
      </c>
      <c r="L7" s="78">
        <v>0</v>
      </c>
      <c r="M7" s="78">
        <v>0.1</v>
      </c>
      <c r="N7" s="78">
        <v>0.1</v>
      </c>
      <c r="O7" s="78">
        <v>0.1</v>
      </c>
      <c r="P7" s="78">
        <v>0.1</v>
      </c>
      <c r="Q7" s="78">
        <v>0.1</v>
      </c>
      <c r="R7" s="78">
        <v>0.1</v>
      </c>
      <c r="S7" s="78">
        <v>0.1</v>
      </c>
      <c r="T7" s="78">
        <v>2</v>
      </c>
      <c r="U7" s="78">
        <v>0.1</v>
      </c>
      <c r="V7" s="78">
        <v>0.1</v>
      </c>
      <c r="W7" s="78">
        <v>0</v>
      </c>
      <c r="X7" s="78"/>
      <c r="Y7" s="78"/>
      <c r="Z7" s="78"/>
      <c r="AA7" s="78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84"/>
      <c r="AM7" s="84"/>
      <c r="AN7" s="84"/>
      <c r="AO7" s="84"/>
      <c r="AP7" s="84"/>
      <c r="AQ7" s="80"/>
    </row>
    <row r="8" spans="1:43">
      <c r="A8" s="89">
        <v>30238079</v>
      </c>
      <c r="B8" s="78">
        <v>0</v>
      </c>
      <c r="C8" s="78">
        <v>0</v>
      </c>
      <c r="D8" s="78">
        <v>0.1</v>
      </c>
      <c r="E8" s="78">
        <v>0.1</v>
      </c>
      <c r="F8" s="78">
        <v>0.1</v>
      </c>
      <c r="G8" s="78">
        <v>1.3333333000000001</v>
      </c>
      <c r="H8" s="78">
        <v>0</v>
      </c>
      <c r="I8" s="78">
        <v>0</v>
      </c>
      <c r="J8" s="78">
        <v>0</v>
      </c>
      <c r="K8" s="78">
        <v>0</v>
      </c>
      <c r="L8" s="78">
        <v>0</v>
      </c>
      <c r="M8" s="78">
        <v>0.1</v>
      </c>
      <c r="N8" s="78">
        <v>0.1</v>
      </c>
      <c r="O8" s="78">
        <v>0.1</v>
      </c>
      <c r="P8" s="78">
        <v>0.1</v>
      </c>
      <c r="Q8" s="78">
        <v>0.1</v>
      </c>
      <c r="R8" s="78">
        <v>0.1</v>
      </c>
      <c r="S8" s="78">
        <v>0.1</v>
      </c>
      <c r="T8" s="78">
        <v>2</v>
      </c>
      <c r="U8" s="78">
        <v>0.1</v>
      </c>
      <c r="V8" s="78">
        <v>0.1</v>
      </c>
      <c r="W8" s="78">
        <v>0</v>
      </c>
      <c r="X8" s="78"/>
      <c r="Y8" s="78"/>
      <c r="Z8" s="78"/>
      <c r="AA8" s="78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84"/>
      <c r="AM8" s="84"/>
      <c r="AN8" s="84"/>
      <c r="AO8" s="84"/>
      <c r="AP8" s="84"/>
      <c r="AQ8" s="80"/>
    </row>
    <row r="9" spans="1:43">
      <c r="A9" s="89">
        <v>30248669</v>
      </c>
      <c r="B9" s="78">
        <v>0</v>
      </c>
      <c r="C9" s="78">
        <v>0</v>
      </c>
      <c r="D9" s="78">
        <v>0.1</v>
      </c>
      <c r="E9" s="78">
        <v>0.1</v>
      </c>
      <c r="F9" s="78">
        <v>0.1</v>
      </c>
      <c r="G9" s="78">
        <v>1.3333333000000001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0.1</v>
      </c>
      <c r="N9" s="78">
        <v>0.1</v>
      </c>
      <c r="O9" s="78">
        <v>0.1</v>
      </c>
      <c r="P9" s="78">
        <v>0.1</v>
      </c>
      <c r="Q9" s="78">
        <v>0.1</v>
      </c>
      <c r="R9" s="78">
        <v>0.1</v>
      </c>
      <c r="S9" s="78">
        <v>0.1</v>
      </c>
      <c r="T9" s="78">
        <v>2</v>
      </c>
      <c r="U9" s="78">
        <v>0.1</v>
      </c>
      <c r="V9" s="78">
        <v>0.1</v>
      </c>
      <c r="W9" s="78">
        <v>0</v>
      </c>
      <c r="X9" s="78"/>
      <c r="Y9" s="78"/>
      <c r="Z9" s="78"/>
      <c r="AA9" s="78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84"/>
      <c r="AM9" s="84"/>
      <c r="AN9" s="84"/>
      <c r="AO9" s="84"/>
      <c r="AP9" s="84"/>
      <c r="AQ9" s="80"/>
    </row>
    <row r="10" spans="1:43">
      <c r="A10" s="89">
        <v>30255599</v>
      </c>
      <c r="B10" s="78">
        <v>0</v>
      </c>
      <c r="C10" s="78">
        <v>0</v>
      </c>
      <c r="D10" s="78">
        <v>0.1</v>
      </c>
      <c r="E10" s="78">
        <v>0.1</v>
      </c>
      <c r="F10" s="78">
        <v>0.1</v>
      </c>
      <c r="G10" s="78">
        <v>1.3333333000000001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0.1</v>
      </c>
      <c r="N10" s="78">
        <v>0.1</v>
      </c>
      <c r="O10" s="78">
        <v>0.1</v>
      </c>
      <c r="P10" s="78">
        <v>0.1</v>
      </c>
      <c r="Q10" s="78">
        <v>0.1</v>
      </c>
      <c r="R10" s="78">
        <v>0.1</v>
      </c>
      <c r="S10" s="78">
        <v>0.1</v>
      </c>
      <c r="T10" s="78">
        <v>2</v>
      </c>
      <c r="U10" s="78">
        <v>0.1</v>
      </c>
      <c r="V10" s="78">
        <v>0.1</v>
      </c>
      <c r="W10" s="78">
        <v>0</v>
      </c>
      <c r="X10" s="78"/>
      <c r="Y10" s="78"/>
      <c r="Z10" s="78"/>
      <c r="AA10" s="78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84"/>
      <c r="AM10" s="84"/>
      <c r="AN10" s="84"/>
      <c r="AO10" s="84"/>
      <c r="AP10" s="84"/>
      <c r="AQ10" s="80"/>
    </row>
    <row r="11" spans="1:43">
      <c r="A11" s="89">
        <v>30255865</v>
      </c>
      <c r="B11" s="78">
        <v>0</v>
      </c>
      <c r="C11" s="78">
        <v>0</v>
      </c>
      <c r="D11" s="78">
        <v>0.1</v>
      </c>
      <c r="E11" s="78">
        <v>0.1</v>
      </c>
      <c r="F11" s="78">
        <v>0.1</v>
      </c>
      <c r="G11" s="78">
        <v>1.3333333000000001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0.1</v>
      </c>
      <c r="N11" s="78">
        <v>0.1</v>
      </c>
      <c r="O11" s="78">
        <v>0.1</v>
      </c>
      <c r="P11" s="78">
        <v>0.1</v>
      </c>
      <c r="Q11" s="78">
        <v>0.1</v>
      </c>
      <c r="R11" s="78">
        <v>0.1</v>
      </c>
      <c r="S11" s="78">
        <v>0.1</v>
      </c>
      <c r="T11" s="78">
        <v>2</v>
      </c>
      <c r="U11" s="78">
        <v>0.1</v>
      </c>
      <c r="V11" s="78">
        <v>0.1</v>
      </c>
      <c r="W11" s="78">
        <v>0</v>
      </c>
      <c r="X11" s="78"/>
      <c r="Y11" s="78"/>
      <c r="Z11" s="78"/>
      <c r="AA11" s="78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84"/>
      <c r="AM11" s="84"/>
      <c r="AN11" s="84"/>
      <c r="AO11" s="84"/>
      <c r="AP11" s="84"/>
      <c r="AQ11" s="80"/>
    </row>
    <row r="12" spans="1:43">
      <c r="A12" s="89">
        <v>30256899</v>
      </c>
      <c r="B12" s="78">
        <v>0</v>
      </c>
      <c r="C12" s="78">
        <v>0</v>
      </c>
      <c r="D12" s="78">
        <v>0.1</v>
      </c>
      <c r="E12" s="78">
        <v>0.1</v>
      </c>
      <c r="F12" s="78">
        <v>0.1</v>
      </c>
      <c r="G12" s="78">
        <v>1.3333333000000001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0.1</v>
      </c>
      <c r="N12" s="78">
        <v>0.1</v>
      </c>
      <c r="O12" s="78">
        <v>0.1</v>
      </c>
      <c r="P12" s="78">
        <v>0.1</v>
      </c>
      <c r="Q12" s="78">
        <v>0.1</v>
      </c>
      <c r="R12" s="78">
        <v>0.1</v>
      </c>
      <c r="S12" s="78">
        <v>0.1</v>
      </c>
      <c r="T12" s="78">
        <v>2</v>
      </c>
      <c r="U12" s="78">
        <v>0.1</v>
      </c>
      <c r="V12" s="78">
        <v>0.1</v>
      </c>
      <c r="W12" s="78">
        <v>0</v>
      </c>
      <c r="X12" s="78"/>
      <c r="Y12" s="78"/>
      <c r="Z12" s="78"/>
      <c r="AA12" s="78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84"/>
      <c r="AM12" s="84"/>
      <c r="AN12" s="84"/>
      <c r="AO12" s="84"/>
      <c r="AP12" s="84"/>
      <c r="AQ12" s="80"/>
    </row>
    <row r="13" spans="1:43">
      <c r="A13" s="89">
        <v>30256958</v>
      </c>
      <c r="B13" s="78">
        <v>0</v>
      </c>
      <c r="C13" s="78">
        <v>0</v>
      </c>
      <c r="D13" s="78">
        <v>0.1</v>
      </c>
      <c r="E13" s="78">
        <v>0.1</v>
      </c>
      <c r="F13" s="78">
        <v>0.1</v>
      </c>
      <c r="G13" s="78">
        <v>1.3333333000000001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0.1</v>
      </c>
      <c r="N13" s="78">
        <v>0.1</v>
      </c>
      <c r="O13" s="78">
        <v>0.1</v>
      </c>
      <c r="P13" s="78">
        <v>0.1</v>
      </c>
      <c r="Q13" s="78">
        <v>0.1</v>
      </c>
      <c r="R13" s="78">
        <v>0.1</v>
      </c>
      <c r="S13" s="78">
        <v>0.1</v>
      </c>
      <c r="T13" s="78">
        <v>2</v>
      </c>
      <c r="U13" s="78">
        <v>0.1</v>
      </c>
      <c r="V13" s="78">
        <v>0.1</v>
      </c>
      <c r="W13" s="78">
        <v>0</v>
      </c>
      <c r="X13" s="78"/>
      <c r="Y13" s="78"/>
      <c r="Z13" s="78"/>
      <c r="AA13" s="78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84"/>
      <c r="AM13" s="84"/>
      <c r="AN13" s="84"/>
      <c r="AO13" s="84"/>
      <c r="AP13" s="84"/>
      <c r="AQ13" s="80"/>
    </row>
    <row r="14" spans="1:43">
      <c r="A14" s="89">
        <v>30274734</v>
      </c>
      <c r="B14" s="78">
        <v>0</v>
      </c>
      <c r="C14" s="78">
        <v>0</v>
      </c>
      <c r="D14" s="78">
        <v>0.1</v>
      </c>
      <c r="E14" s="78">
        <v>0.1</v>
      </c>
      <c r="F14" s="78">
        <v>0.1</v>
      </c>
      <c r="G14" s="78">
        <v>1.3333333000000001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0.1</v>
      </c>
      <c r="N14" s="78">
        <v>0.1</v>
      </c>
      <c r="O14" s="78">
        <v>0.1</v>
      </c>
      <c r="P14" s="78">
        <v>0.1</v>
      </c>
      <c r="Q14" s="78">
        <v>0.1</v>
      </c>
      <c r="R14" s="78">
        <v>0.1</v>
      </c>
      <c r="S14" s="78">
        <v>0.1</v>
      </c>
      <c r="T14" s="78">
        <v>2</v>
      </c>
      <c r="U14" s="78">
        <v>0.1</v>
      </c>
      <c r="V14" s="78">
        <v>0.1</v>
      </c>
      <c r="W14" s="78">
        <v>0</v>
      </c>
      <c r="X14" s="78"/>
      <c r="Y14" s="78"/>
      <c r="Z14" s="78"/>
      <c r="AA14" s="78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84"/>
      <c r="AM14" s="84"/>
      <c r="AN14" s="84"/>
      <c r="AO14" s="84"/>
      <c r="AP14" s="84"/>
      <c r="AQ14" s="80"/>
    </row>
    <row r="15" spans="1:43">
      <c r="A15" s="89">
        <v>30293647</v>
      </c>
      <c r="B15" s="78">
        <v>0</v>
      </c>
      <c r="C15" s="78">
        <v>0</v>
      </c>
      <c r="D15" s="78">
        <v>0.1</v>
      </c>
      <c r="E15" s="78">
        <v>0.1</v>
      </c>
      <c r="F15" s="78">
        <v>0.1</v>
      </c>
      <c r="G15" s="78">
        <v>1.3333333000000001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0.1</v>
      </c>
      <c r="N15" s="78">
        <v>0.1</v>
      </c>
      <c r="O15" s="78">
        <v>0.1</v>
      </c>
      <c r="P15" s="78">
        <v>0.1</v>
      </c>
      <c r="Q15" s="78">
        <v>0.1</v>
      </c>
      <c r="R15" s="78">
        <v>0.1</v>
      </c>
      <c r="S15" s="78">
        <v>0.1</v>
      </c>
      <c r="T15" s="78">
        <v>2</v>
      </c>
      <c r="U15" s="78">
        <v>0.1</v>
      </c>
      <c r="V15" s="78">
        <v>0.1</v>
      </c>
      <c r="W15" s="78">
        <v>0</v>
      </c>
      <c r="X15" s="78"/>
      <c r="Y15" s="78"/>
      <c r="Z15" s="78"/>
      <c r="AA15" s="78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84"/>
      <c r="AM15" s="84"/>
      <c r="AN15" s="84"/>
      <c r="AO15" s="84"/>
      <c r="AP15" s="84"/>
      <c r="AQ15" s="80"/>
    </row>
    <row r="16" spans="1:43">
      <c r="A16" s="89">
        <v>30297135</v>
      </c>
      <c r="B16" s="78">
        <v>0</v>
      </c>
      <c r="C16" s="78">
        <v>0</v>
      </c>
      <c r="D16" s="78">
        <v>0.1</v>
      </c>
      <c r="E16" s="78">
        <v>0.1</v>
      </c>
      <c r="F16" s="78">
        <v>0.1</v>
      </c>
      <c r="G16" s="78">
        <v>1.3333333000000001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0.1</v>
      </c>
      <c r="N16" s="78">
        <v>0.1</v>
      </c>
      <c r="O16" s="78">
        <v>0.1</v>
      </c>
      <c r="P16" s="78">
        <v>0.1</v>
      </c>
      <c r="Q16" s="78">
        <v>0.1</v>
      </c>
      <c r="R16" s="78">
        <v>0.1</v>
      </c>
      <c r="S16" s="78">
        <v>0.1</v>
      </c>
      <c r="T16" s="78">
        <v>2</v>
      </c>
      <c r="U16" s="78">
        <v>0.1</v>
      </c>
      <c r="V16" s="78">
        <v>0.1</v>
      </c>
      <c r="W16" s="78">
        <v>0</v>
      </c>
      <c r="X16" s="78"/>
      <c r="Y16" s="78"/>
      <c r="Z16" s="78"/>
      <c r="AA16" s="78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84"/>
      <c r="AM16" s="84"/>
      <c r="AN16" s="84"/>
      <c r="AO16" s="84"/>
      <c r="AP16" s="84"/>
      <c r="AQ16" s="80"/>
    </row>
    <row r="17" spans="1:43">
      <c r="A17" s="89">
        <v>30297881</v>
      </c>
      <c r="B17" s="78">
        <v>0</v>
      </c>
      <c r="C17" s="78">
        <v>0</v>
      </c>
      <c r="D17" s="78">
        <v>0.1</v>
      </c>
      <c r="E17" s="78">
        <v>0.1</v>
      </c>
      <c r="F17" s="78">
        <v>0.1</v>
      </c>
      <c r="G17" s="78">
        <v>1.3333333000000001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0.1</v>
      </c>
      <c r="N17" s="78">
        <v>0.1</v>
      </c>
      <c r="O17" s="78">
        <v>0.1</v>
      </c>
      <c r="P17" s="78">
        <v>0.1</v>
      </c>
      <c r="Q17" s="78">
        <v>0.1</v>
      </c>
      <c r="R17" s="78">
        <v>0.1</v>
      </c>
      <c r="S17" s="78">
        <v>0.1</v>
      </c>
      <c r="T17" s="78">
        <v>2</v>
      </c>
      <c r="U17" s="78">
        <v>0.1</v>
      </c>
      <c r="V17" s="78">
        <v>0.1</v>
      </c>
      <c r="W17" s="78">
        <v>0</v>
      </c>
      <c r="X17" s="78"/>
      <c r="Y17" s="78"/>
      <c r="Z17" s="78"/>
      <c r="AA17" s="78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84"/>
      <c r="AM17" s="84"/>
      <c r="AN17" s="84"/>
      <c r="AO17" s="84"/>
      <c r="AP17" s="84"/>
      <c r="AQ17" s="80"/>
    </row>
    <row r="18" spans="1:43">
      <c r="A18" s="89">
        <v>30313264</v>
      </c>
      <c r="B18" s="78">
        <v>0</v>
      </c>
      <c r="C18" s="78">
        <v>0</v>
      </c>
      <c r="D18" s="78">
        <v>0.1</v>
      </c>
      <c r="E18" s="78">
        <v>0.1</v>
      </c>
      <c r="F18" s="78">
        <v>0.1</v>
      </c>
      <c r="G18" s="78">
        <v>1.3333333000000001</v>
      </c>
      <c r="H18" s="78">
        <v>0</v>
      </c>
      <c r="I18" s="78">
        <v>0</v>
      </c>
      <c r="J18" s="78">
        <v>0</v>
      </c>
      <c r="K18" s="78">
        <v>0</v>
      </c>
      <c r="L18" s="78">
        <v>0</v>
      </c>
      <c r="M18" s="78">
        <v>0.1</v>
      </c>
      <c r="N18" s="78">
        <v>0.1</v>
      </c>
      <c r="O18" s="78">
        <v>0.1</v>
      </c>
      <c r="P18" s="78">
        <v>0.1</v>
      </c>
      <c r="Q18" s="78">
        <v>0.1</v>
      </c>
      <c r="R18" s="78">
        <v>0.1</v>
      </c>
      <c r="S18" s="78">
        <v>0.1</v>
      </c>
      <c r="T18" s="78">
        <v>2</v>
      </c>
      <c r="U18" s="78">
        <v>0.1</v>
      </c>
      <c r="V18" s="78">
        <v>0.1</v>
      </c>
      <c r="W18" s="78">
        <v>0</v>
      </c>
      <c r="X18" s="78"/>
      <c r="Y18" s="78"/>
      <c r="Z18" s="78"/>
      <c r="AA18" s="78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84"/>
      <c r="AM18" s="84"/>
      <c r="AN18" s="84"/>
      <c r="AO18" s="84"/>
      <c r="AP18" s="84"/>
      <c r="AQ18" s="80"/>
    </row>
    <row r="19" spans="1:43">
      <c r="A19" s="89">
        <v>30313345</v>
      </c>
      <c r="B19" s="78">
        <v>0</v>
      </c>
      <c r="C19" s="78">
        <v>0</v>
      </c>
      <c r="D19" s="78">
        <v>0.1</v>
      </c>
      <c r="E19" s="78">
        <v>0.1</v>
      </c>
      <c r="F19" s="78">
        <v>0.1</v>
      </c>
      <c r="G19" s="78">
        <v>1.3333333000000001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0.1</v>
      </c>
      <c r="N19" s="78">
        <v>0.1</v>
      </c>
      <c r="O19" s="78">
        <v>0.1</v>
      </c>
      <c r="P19" s="78">
        <v>0.1</v>
      </c>
      <c r="Q19" s="78">
        <v>0.1</v>
      </c>
      <c r="R19" s="78">
        <v>0.1</v>
      </c>
      <c r="S19" s="78">
        <v>0.1</v>
      </c>
      <c r="T19" s="78">
        <v>2</v>
      </c>
      <c r="U19" s="78">
        <v>0.1</v>
      </c>
      <c r="V19" s="78">
        <v>0.1</v>
      </c>
      <c r="W19" s="78">
        <v>0</v>
      </c>
      <c r="X19" s="78"/>
      <c r="Y19" s="78"/>
      <c r="Z19" s="78"/>
      <c r="AA19" s="78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84"/>
      <c r="AM19" s="84"/>
      <c r="AN19" s="84"/>
      <c r="AO19" s="84"/>
      <c r="AP19" s="84"/>
      <c r="AQ19" s="80"/>
    </row>
    <row r="20" spans="1:43">
      <c r="A20" s="89">
        <v>30321494</v>
      </c>
      <c r="B20" s="78">
        <v>0</v>
      </c>
      <c r="C20" s="78">
        <v>0</v>
      </c>
      <c r="D20" s="78">
        <v>0.1</v>
      </c>
      <c r="E20" s="78">
        <v>0.1</v>
      </c>
      <c r="F20" s="78">
        <v>0.1</v>
      </c>
      <c r="G20" s="78">
        <v>1.3333333000000001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0.1</v>
      </c>
      <c r="N20" s="78">
        <v>0.1</v>
      </c>
      <c r="O20" s="78">
        <v>0.1</v>
      </c>
      <c r="P20" s="78">
        <v>0.1</v>
      </c>
      <c r="Q20" s="78">
        <v>0.1</v>
      </c>
      <c r="R20" s="78">
        <v>0.1</v>
      </c>
      <c r="S20" s="78">
        <v>0.1</v>
      </c>
      <c r="T20" s="78">
        <v>2</v>
      </c>
      <c r="U20" s="78">
        <v>0.1</v>
      </c>
      <c r="V20" s="78">
        <v>0.1</v>
      </c>
      <c r="W20" s="78">
        <v>0</v>
      </c>
      <c r="X20" s="78"/>
      <c r="Y20" s="78"/>
      <c r="Z20" s="78"/>
      <c r="AA20" s="78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84"/>
      <c r="AM20" s="84"/>
      <c r="AN20" s="84"/>
      <c r="AO20" s="84"/>
      <c r="AP20" s="84"/>
      <c r="AQ20" s="80"/>
    </row>
    <row r="21" spans="1:43">
      <c r="A21" s="89">
        <v>30331073</v>
      </c>
      <c r="B21" s="78">
        <v>0</v>
      </c>
      <c r="C21" s="78">
        <v>0</v>
      </c>
      <c r="D21" s="78">
        <v>0.1</v>
      </c>
      <c r="E21" s="78">
        <v>0.1</v>
      </c>
      <c r="F21" s="78">
        <v>0.1</v>
      </c>
      <c r="G21" s="78">
        <v>1.3333333000000001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0.1</v>
      </c>
      <c r="N21" s="78">
        <v>0.1</v>
      </c>
      <c r="O21" s="78">
        <v>0.1</v>
      </c>
      <c r="P21" s="78">
        <v>0.1</v>
      </c>
      <c r="Q21" s="78">
        <v>0.1</v>
      </c>
      <c r="R21" s="78">
        <v>0.1</v>
      </c>
      <c r="S21" s="78">
        <v>0.1</v>
      </c>
      <c r="T21" s="78">
        <v>2</v>
      </c>
      <c r="U21" s="78">
        <v>0.1</v>
      </c>
      <c r="V21" s="78">
        <v>0.1</v>
      </c>
      <c r="W21" s="78">
        <v>0</v>
      </c>
      <c r="X21" s="78"/>
      <c r="Y21" s="78"/>
      <c r="Z21" s="78"/>
      <c r="AA21" s="78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84"/>
      <c r="AM21" s="84"/>
      <c r="AN21" s="84"/>
      <c r="AO21" s="84"/>
      <c r="AP21" s="84"/>
      <c r="AQ21" s="80"/>
    </row>
    <row r="22" spans="1:43">
      <c r="A22" s="89">
        <v>30339200</v>
      </c>
      <c r="B22" s="78">
        <v>0</v>
      </c>
      <c r="C22" s="78">
        <v>0</v>
      </c>
      <c r="D22" s="78">
        <v>0.1</v>
      </c>
      <c r="E22" s="78">
        <v>0.1</v>
      </c>
      <c r="F22" s="78">
        <v>0.1</v>
      </c>
      <c r="G22" s="78">
        <v>1.3333333000000001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0.1</v>
      </c>
      <c r="N22" s="78">
        <v>0.1</v>
      </c>
      <c r="O22" s="78">
        <v>0.1</v>
      </c>
      <c r="P22" s="78">
        <v>0.1</v>
      </c>
      <c r="Q22" s="78">
        <v>0.1</v>
      </c>
      <c r="R22" s="78">
        <v>0.1</v>
      </c>
      <c r="S22" s="78">
        <v>0.1</v>
      </c>
      <c r="T22" s="78">
        <v>2</v>
      </c>
      <c r="U22" s="78">
        <v>0.1</v>
      </c>
      <c r="V22" s="78">
        <v>0.1</v>
      </c>
      <c r="W22" s="78">
        <v>0</v>
      </c>
      <c r="X22" s="78"/>
      <c r="Y22" s="78"/>
      <c r="Z22" s="78"/>
      <c r="AA22" s="78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84"/>
      <c r="AM22" s="84"/>
      <c r="AN22" s="84"/>
      <c r="AO22" s="84"/>
      <c r="AP22" s="84"/>
      <c r="AQ22" s="80"/>
    </row>
    <row r="23" spans="1:43">
      <c r="A23" s="89">
        <v>30342952</v>
      </c>
      <c r="B23" s="78">
        <v>0</v>
      </c>
      <c r="C23" s="78">
        <v>0</v>
      </c>
      <c r="D23" s="78">
        <v>0.1</v>
      </c>
      <c r="E23" s="78">
        <v>0.1</v>
      </c>
      <c r="F23" s="78">
        <v>0.1</v>
      </c>
      <c r="G23" s="78">
        <v>1.3333333000000001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0.1</v>
      </c>
      <c r="N23" s="78">
        <v>0.1</v>
      </c>
      <c r="O23" s="78">
        <v>0.1</v>
      </c>
      <c r="P23" s="78">
        <v>0.1</v>
      </c>
      <c r="Q23" s="78">
        <v>0.1</v>
      </c>
      <c r="R23" s="78">
        <v>0.1</v>
      </c>
      <c r="S23" s="78">
        <v>0.1</v>
      </c>
      <c r="T23" s="78">
        <v>2</v>
      </c>
      <c r="U23" s="78">
        <v>0.1</v>
      </c>
      <c r="V23" s="78">
        <v>0.1</v>
      </c>
      <c r="W23" s="78">
        <v>0</v>
      </c>
      <c r="X23" s="78"/>
      <c r="Y23" s="78"/>
      <c r="Z23" s="78"/>
      <c r="AA23" s="78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84"/>
      <c r="AM23" s="84"/>
      <c r="AN23" s="84"/>
      <c r="AO23" s="84"/>
      <c r="AP23" s="84"/>
      <c r="AQ23" s="80"/>
    </row>
    <row r="24" spans="1:43">
      <c r="A24" s="89">
        <v>30390173</v>
      </c>
      <c r="B24" s="78">
        <v>0</v>
      </c>
      <c r="C24" s="78">
        <v>0</v>
      </c>
      <c r="D24" s="78">
        <v>0.1</v>
      </c>
      <c r="E24" s="78">
        <v>0.1</v>
      </c>
      <c r="F24" s="78">
        <v>0.1</v>
      </c>
      <c r="G24" s="78">
        <v>1.3333333000000001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0.1</v>
      </c>
      <c r="N24" s="78">
        <v>0.1</v>
      </c>
      <c r="O24" s="78">
        <v>0.1</v>
      </c>
      <c r="P24" s="78">
        <v>0.1</v>
      </c>
      <c r="Q24" s="78">
        <v>0.1</v>
      </c>
      <c r="R24" s="78">
        <v>0.1</v>
      </c>
      <c r="S24" s="78">
        <v>0.1</v>
      </c>
      <c r="T24" s="78">
        <v>2</v>
      </c>
      <c r="U24" s="78">
        <v>0.1</v>
      </c>
      <c r="V24" s="78">
        <v>0.1</v>
      </c>
      <c r="W24" s="78">
        <v>0</v>
      </c>
      <c r="X24" s="78"/>
      <c r="Y24" s="78"/>
      <c r="Z24" s="78"/>
      <c r="AA24" s="78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84"/>
      <c r="AM24" s="84"/>
      <c r="AN24" s="84"/>
      <c r="AO24" s="84"/>
      <c r="AP24" s="84"/>
      <c r="AQ24" s="80"/>
    </row>
    <row r="25" spans="1:43">
      <c r="A25" s="89">
        <v>0</v>
      </c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84"/>
      <c r="AM25" s="84"/>
      <c r="AN25" s="84"/>
      <c r="AO25" s="84"/>
      <c r="AP25" s="84"/>
      <c r="AQ25" s="80"/>
    </row>
    <row r="26" spans="1:43">
      <c r="A26" s="89">
        <v>0</v>
      </c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84"/>
      <c r="AM26" s="84"/>
      <c r="AN26" s="84"/>
      <c r="AO26" s="84"/>
      <c r="AP26" s="84"/>
      <c r="AQ26" s="80"/>
    </row>
    <row r="27" spans="1:43">
      <c r="A27" s="89">
        <v>0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84"/>
      <c r="AM27" s="84"/>
      <c r="AN27" s="84"/>
      <c r="AO27" s="84"/>
      <c r="AP27" s="84"/>
      <c r="AQ27" s="80"/>
    </row>
    <row r="28" spans="1:43">
      <c r="A28" s="89">
        <v>0</v>
      </c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84"/>
      <c r="AM28" s="84"/>
      <c r="AN28" s="84"/>
      <c r="AO28" s="84"/>
      <c r="AP28" s="84"/>
      <c r="AQ28" s="80"/>
    </row>
    <row r="29" spans="1:43">
      <c r="A29" s="89">
        <v>0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84"/>
      <c r="AM29" s="84"/>
      <c r="AN29" s="84"/>
      <c r="AO29" s="84"/>
      <c r="AP29" s="84"/>
      <c r="AQ29" s="80"/>
    </row>
    <row r="30" spans="1:43">
      <c r="A30" s="89">
        <v>0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84"/>
      <c r="AM30" s="84"/>
      <c r="AN30" s="84"/>
      <c r="AO30" s="84"/>
      <c r="AP30" s="84"/>
      <c r="AQ30" s="80"/>
    </row>
    <row r="31" spans="1:43">
      <c r="A31" s="89">
        <v>0</v>
      </c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84"/>
      <c r="AM31" s="84"/>
      <c r="AN31" s="84"/>
      <c r="AO31" s="84"/>
      <c r="AP31" s="84"/>
      <c r="AQ31" s="80"/>
    </row>
    <row r="32" spans="1:43">
      <c r="A32" s="89">
        <v>0</v>
      </c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84"/>
      <c r="AM32" s="84"/>
      <c r="AN32" s="84"/>
      <c r="AO32" s="84"/>
      <c r="AP32" s="84"/>
      <c r="AQ32" s="80"/>
    </row>
    <row r="33" spans="1:43">
      <c r="A33" s="89">
        <v>0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84"/>
      <c r="AM33" s="84"/>
      <c r="AN33" s="84"/>
      <c r="AO33" s="84"/>
      <c r="AP33" s="84"/>
      <c r="AQ33" s="80"/>
    </row>
    <row r="34" spans="1:43">
      <c r="A34" s="89">
        <v>0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84"/>
      <c r="AM34" s="84"/>
      <c r="AN34" s="84"/>
      <c r="AO34" s="84"/>
      <c r="AP34" s="84"/>
      <c r="AQ34" s="80"/>
    </row>
    <row r="35" spans="1:43">
      <c r="A35" s="89">
        <v>0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84"/>
      <c r="AM35" s="84"/>
      <c r="AN35" s="84"/>
      <c r="AO35" s="84"/>
      <c r="AP35" s="84"/>
      <c r="AQ35" s="80"/>
    </row>
    <row r="36" spans="1:43">
      <c r="A36" s="89">
        <v>0</v>
      </c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84"/>
      <c r="AM36" s="84"/>
      <c r="AN36" s="84"/>
      <c r="AO36" s="84"/>
      <c r="AP36" s="84"/>
      <c r="AQ36" s="80"/>
    </row>
    <row r="37" spans="1:43">
      <c r="A37" s="89">
        <v>0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84"/>
      <c r="AM37" s="84"/>
      <c r="AN37" s="84"/>
      <c r="AO37" s="84"/>
      <c r="AP37" s="84"/>
      <c r="AQ37" s="80"/>
    </row>
    <row r="38" spans="1:43">
      <c r="A38" s="89">
        <v>0</v>
      </c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84"/>
      <c r="AM38" s="84"/>
      <c r="AN38" s="84"/>
      <c r="AO38" s="84"/>
      <c r="AP38" s="84"/>
      <c r="AQ38" s="80"/>
    </row>
    <row r="39" spans="1:43">
      <c r="A39" s="89">
        <v>0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84"/>
      <c r="AM39" s="84"/>
      <c r="AN39" s="84"/>
      <c r="AO39" s="84"/>
      <c r="AP39" s="84"/>
      <c r="AQ39" s="80"/>
    </row>
    <row r="40" spans="1:43">
      <c r="A40" s="89">
        <v>0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84"/>
      <c r="AM40" s="84"/>
      <c r="AN40" s="84"/>
      <c r="AO40" s="84"/>
      <c r="AP40" s="84"/>
      <c r="AQ40" s="80"/>
    </row>
    <row r="41" spans="1:43">
      <c r="A41" s="89">
        <v>0</v>
      </c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84"/>
      <c r="AM41" s="84"/>
      <c r="AN41" s="84"/>
      <c r="AO41" s="84"/>
      <c r="AP41" s="84"/>
      <c r="AQ41" s="80"/>
    </row>
    <row r="42" spans="1:43">
      <c r="A42" s="89">
        <v>0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84"/>
      <c r="AM42" s="84"/>
      <c r="AN42" s="84"/>
      <c r="AO42" s="84"/>
      <c r="AP42" s="84"/>
      <c r="AQ42" s="80"/>
    </row>
    <row r="43" spans="1:43">
      <c r="A43" s="89">
        <v>0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84"/>
      <c r="AM43" s="84"/>
      <c r="AN43" s="84"/>
      <c r="AO43" s="84"/>
      <c r="AP43" s="84"/>
      <c r="AQ43" s="80"/>
    </row>
    <row r="44" spans="1:43">
      <c r="A44" s="89">
        <v>0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84"/>
      <c r="AM44" s="84"/>
      <c r="AN44" s="84"/>
      <c r="AO44" s="84"/>
      <c r="AP44" s="84"/>
      <c r="AQ44" s="80"/>
    </row>
    <row r="45" spans="1:43">
      <c r="A45" s="89">
        <v>0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84"/>
      <c r="AM45" s="84"/>
      <c r="AN45" s="84"/>
      <c r="AO45" s="84"/>
      <c r="AP45" s="84"/>
      <c r="AQ45" s="80"/>
    </row>
    <row r="46" spans="1:43">
      <c r="A46" s="89">
        <v>0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84"/>
      <c r="AM46" s="84"/>
      <c r="AN46" s="84"/>
      <c r="AO46" s="84"/>
      <c r="AP46" s="84"/>
      <c r="AQ46" s="80"/>
    </row>
    <row r="47" spans="1:43">
      <c r="A47" s="89">
        <v>0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84"/>
      <c r="AM47" s="84"/>
      <c r="AN47" s="84"/>
      <c r="AO47" s="84"/>
      <c r="AP47" s="84"/>
      <c r="AQ47" s="80"/>
    </row>
    <row r="48" spans="1:43">
      <c r="A48" s="89">
        <v>0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84"/>
      <c r="AM48" s="84"/>
      <c r="AN48" s="84"/>
      <c r="AO48" s="84"/>
      <c r="AP48" s="84"/>
      <c r="AQ48" s="80"/>
    </row>
    <row r="49" spans="1:43">
      <c r="A49" s="89">
        <v>0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84"/>
      <c r="AM49" s="84"/>
      <c r="AN49" s="84"/>
      <c r="AO49" s="84"/>
      <c r="AP49" s="84"/>
      <c r="AQ49" s="80"/>
    </row>
    <row r="50" spans="1:43">
      <c r="A50" s="89">
        <v>0</v>
      </c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84"/>
      <c r="AM50" s="84"/>
      <c r="AN50" s="84"/>
      <c r="AO50" s="84"/>
      <c r="AP50" s="84"/>
      <c r="AQ50" s="80"/>
    </row>
    <row r="51" spans="1:43">
      <c r="A51" s="89">
        <v>0</v>
      </c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84"/>
      <c r="AM51" s="84"/>
      <c r="AN51" s="84"/>
      <c r="AO51" s="84"/>
      <c r="AP51" s="84"/>
      <c r="AQ51" s="80"/>
    </row>
    <row r="52" spans="1:43">
      <c r="A52" s="89">
        <v>0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84"/>
      <c r="AM52" s="84"/>
      <c r="AN52" s="84"/>
      <c r="AO52" s="84"/>
      <c r="AP52" s="84"/>
      <c r="AQ52" s="80"/>
    </row>
    <row r="53" spans="1:43">
      <c r="A53" s="89">
        <v>0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84"/>
      <c r="AM53" s="84"/>
      <c r="AN53" s="84"/>
      <c r="AO53" s="84"/>
      <c r="AP53" s="84"/>
      <c r="AQ53" s="80"/>
    </row>
    <row r="54" spans="1:43">
      <c r="A54" s="89">
        <v>0</v>
      </c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84"/>
      <c r="AM54" s="84"/>
      <c r="AN54" s="84"/>
      <c r="AO54" s="84"/>
      <c r="AP54" s="84"/>
      <c r="AQ54" s="80"/>
    </row>
    <row r="55" spans="1:43">
      <c r="A55" s="89">
        <v>0</v>
      </c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84"/>
      <c r="AM55" s="84"/>
      <c r="AN55" s="84"/>
      <c r="AO55" s="84"/>
      <c r="AP55" s="84"/>
      <c r="AQ55" s="80"/>
    </row>
    <row r="56" spans="1:43">
      <c r="A56" s="89">
        <v>0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84"/>
      <c r="AM56" s="84"/>
      <c r="AN56" s="84"/>
      <c r="AO56" s="84"/>
      <c r="AP56" s="84"/>
      <c r="AQ56" s="80"/>
    </row>
    <row r="57" spans="1:43">
      <c r="A57" s="89">
        <v>0</v>
      </c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84"/>
      <c r="AM57" s="84"/>
      <c r="AN57" s="84"/>
      <c r="AO57" s="84"/>
      <c r="AP57" s="84"/>
      <c r="AQ57" s="80"/>
    </row>
    <row r="58" spans="1:43">
      <c r="A58" s="89">
        <v>0</v>
      </c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84"/>
      <c r="AM58" s="84"/>
      <c r="AN58" s="84"/>
      <c r="AO58" s="84"/>
      <c r="AP58" s="84"/>
      <c r="AQ58" s="80"/>
    </row>
    <row r="59" spans="1:43">
      <c r="A59" s="89">
        <v>0</v>
      </c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84"/>
      <c r="AM59" s="84"/>
      <c r="AN59" s="84"/>
      <c r="AO59" s="84"/>
      <c r="AP59" s="84"/>
      <c r="AQ59" s="80"/>
    </row>
    <row r="60" spans="1:43">
      <c r="A60" s="89">
        <v>0</v>
      </c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84"/>
      <c r="AM60" s="84"/>
      <c r="AN60" s="84"/>
      <c r="AO60" s="84"/>
      <c r="AP60" s="84"/>
      <c r="AQ60" s="80"/>
    </row>
    <row r="61" spans="1:43">
      <c r="A61" s="89">
        <v>0</v>
      </c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84"/>
      <c r="AM61" s="84"/>
      <c r="AN61" s="84"/>
      <c r="AO61" s="84"/>
      <c r="AP61" s="84"/>
      <c r="AQ61" s="80"/>
    </row>
    <row r="62" spans="1:43">
      <c r="A62" s="89">
        <v>0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84"/>
      <c r="AM62" s="84"/>
      <c r="AN62" s="84"/>
      <c r="AO62" s="84"/>
      <c r="AP62" s="84"/>
      <c r="AQ62" s="80"/>
    </row>
    <row r="63" spans="1:43">
      <c r="A63" s="89">
        <v>0</v>
      </c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84"/>
      <c r="AM63" s="84"/>
      <c r="AN63" s="84"/>
      <c r="AO63" s="84"/>
      <c r="AP63" s="84"/>
      <c r="AQ63" s="80"/>
    </row>
    <row r="64" spans="1:43">
      <c r="A64" s="89">
        <v>0</v>
      </c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84"/>
      <c r="AM64" s="84"/>
      <c r="AN64" s="84"/>
      <c r="AO64" s="84"/>
      <c r="AP64" s="84"/>
      <c r="AQ64" s="80"/>
    </row>
    <row r="65" spans="1:43">
      <c r="A65" s="89">
        <v>0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84"/>
      <c r="AM65" s="84"/>
      <c r="AN65" s="84"/>
      <c r="AO65" s="84"/>
      <c r="AP65" s="84"/>
      <c r="AQ65" s="80"/>
    </row>
    <row r="66" spans="1:43">
      <c r="A66" s="89">
        <v>0</v>
      </c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84"/>
      <c r="AM66" s="84"/>
      <c r="AN66" s="84"/>
      <c r="AO66" s="84"/>
      <c r="AP66" s="84"/>
      <c r="AQ66" s="80"/>
    </row>
    <row r="67" spans="1:43">
      <c r="A67" s="89">
        <v>0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84"/>
      <c r="AM67" s="84"/>
      <c r="AN67" s="84"/>
      <c r="AO67" s="84"/>
      <c r="AP67" s="84"/>
      <c r="AQ67" s="80"/>
    </row>
    <row r="68" spans="1:43">
      <c r="A68" s="89">
        <v>0</v>
      </c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84"/>
      <c r="AM68" s="84"/>
      <c r="AN68" s="84"/>
      <c r="AO68" s="84"/>
      <c r="AP68" s="84"/>
      <c r="AQ68" s="80"/>
    </row>
    <row r="69" spans="1:43">
      <c r="A69" s="89">
        <v>0</v>
      </c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84"/>
      <c r="AM69" s="84"/>
      <c r="AN69" s="84"/>
      <c r="AO69" s="84"/>
      <c r="AP69" s="84"/>
      <c r="AQ69" s="80"/>
    </row>
    <row r="70" spans="1:43">
      <c r="A70" s="89">
        <v>0</v>
      </c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84"/>
      <c r="AM70" s="84"/>
      <c r="AN70" s="84"/>
      <c r="AO70" s="84"/>
      <c r="AP70" s="84"/>
      <c r="AQ70" s="80"/>
    </row>
    <row r="71" spans="1:43">
      <c r="A71" s="89">
        <v>0</v>
      </c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84"/>
      <c r="AM71" s="84"/>
      <c r="AN71" s="84"/>
      <c r="AO71" s="84"/>
      <c r="AP71" s="84"/>
      <c r="AQ71" s="80"/>
    </row>
    <row r="72" spans="1:43">
      <c r="A72" s="89">
        <v>0</v>
      </c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84"/>
      <c r="AM72" s="84"/>
      <c r="AN72" s="84"/>
      <c r="AO72" s="84"/>
      <c r="AP72" s="84"/>
      <c r="AQ72" s="80"/>
    </row>
    <row r="73" spans="1:43">
      <c r="A73" s="89">
        <v>0</v>
      </c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84"/>
      <c r="AM73" s="84"/>
      <c r="AN73" s="84"/>
      <c r="AO73" s="84"/>
      <c r="AP73" s="84"/>
      <c r="AQ73" s="80"/>
    </row>
    <row r="74" spans="1:43">
      <c r="A74" s="89">
        <v>0</v>
      </c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84"/>
      <c r="AM74" s="84"/>
      <c r="AN74" s="84"/>
      <c r="AO74" s="84"/>
      <c r="AP74" s="84"/>
      <c r="AQ74" s="80"/>
    </row>
    <row r="75" spans="1:43">
      <c r="A75" s="89">
        <v>0</v>
      </c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84"/>
      <c r="AM75" s="84"/>
      <c r="AN75" s="84"/>
      <c r="AO75" s="84"/>
      <c r="AP75" s="84"/>
      <c r="AQ75" s="80"/>
    </row>
    <row r="76" spans="1:43">
      <c r="A76" s="89">
        <v>0</v>
      </c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84"/>
      <c r="AM76" s="84"/>
      <c r="AN76" s="84"/>
      <c r="AO76" s="84"/>
      <c r="AP76" s="84"/>
      <c r="AQ76" s="80"/>
    </row>
    <row r="77" spans="1:43">
      <c r="A77" s="89">
        <v>0</v>
      </c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84"/>
      <c r="AM77" s="84"/>
      <c r="AN77" s="84"/>
      <c r="AO77" s="84"/>
      <c r="AP77" s="84"/>
      <c r="AQ77" s="80"/>
    </row>
    <row r="78" spans="1:43">
      <c r="A78" s="89">
        <v>0</v>
      </c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84"/>
      <c r="AM78" s="84"/>
      <c r="AN78" s="84"/>
      <c r="AO78" s="84"/>
      <c r="AP78" s="84"/>
      <c r="AQ78" s="80"/>
    </row>
    <row r="79" spans="1:43">
      <c r="A79" s="89">
        <v>0</v>
      </c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84"/>
      <c r="AM79" s="84"/>
      <c r="AN79" s="84"/>
      <c r="AO79" s="84"/>
      <c r="AP79" s="84"/>
      <c r="AQ79" s="80"/>
    </row>
    <row r="80" spans="1:43">
      <c r="A80" s="89">
        <v>0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84"/>
      <c r="AM80" s="84"/>
      <c r="AN80" s="84"/>
      <c r="AO80" s="84"/>
      <c r="AP80" s="84"/>
      <c r="AQ80" s="80"/>
    </row>
    <row r="81" spans="1:43">
      <c r="A81" s="89">
        <v>0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84"/>
      <c r="AM81" s="84"/>
      <c r="AN81" s="84"/>
      <c r="AO81" s="84"/>
      <c r="AP81" s="84"/>
      <c r="AQ81" s="80"/>
    </row>
    <row r="82" spans="1:43">
      <c r="A82" s="89">
        <v>0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84"/>
      <c r="AM82" s="84"/>
      <c r="AN82" s="84"/>
      <c r="AO82" s="84"/>
      <c r="AP82" s="84"/>
      <c r="AQ82" s="80"/>
    </row>
    <row r="83" spans="1:43">
      <c r="A83" s="89">
        <v>0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84"/>
      <c r="AM83" s="84"/>
      <c r="AN83" s="84"/>
      <c r="AO83" s="84"/>
      <c r="AP83" s="84"/>
      <c r="AQ83" s="80"/>
    </row>
    <row r="84" spans="1:43">
      <c r="A84" s="89">
        <v>0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84"/>
      <c r="AM84" s="84"/>
      <c r="AN84" s="84"/>
      <c r="AO84" s="84"/>
      <c r="AP84" s="84"/>
      <c r="AQ84" s="80"/>
    </row>
    <row r="85" spans="1:43">
      <c r="A85" s="89">
        <v>0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84"/>
      <c r="AM85" s="84"/>
      <c r="AN85" s="84"/>
      <c r="AO85" s="84"/>
      <c r="AP85" s="84"/>
      <c r="AQ85" s="80"/>
    </row>
    <row r="86" spans="1:43">
      <c r="A86" s="89">
        <v>0</v>
      </c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84"/>
      <c r="AM86" s="84"/>
      <c r="AN86" s="84"/>
      <c r="AO86" s="84"/>
      <c r="AP86" s="84"/>
      <c r="AQ86" s="80"/>
    </row>
    <row r="87" spans="1:43">
      <c r="A87" s="89">
        <v>0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84"/>
      <c r="AM87" s="84"/>
      <c r="AN87" s="84"/>
      <c r="AO87" s="84"/>
      <c r="AP87" s="84"/>
      <c r="AQ87" s="80"/>
    </row>
    <row r="88" spans="1:43">
      <c r="A88" s="89">
        <v>0</v>
      </c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84"/>
      <c r="AM88" s="84"/>
      <c r="AN88" s="84"/>
      <c r="AO88" s="84"/>
      <c r="AP88" s="84"/>
      <c r="AQ88" s="80"/>
    </row>
    <row r="89" spans="1:43">
      <c r="A89" s="89">
        <v>0</v>
      </c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84"/>
      <c r="AM89" s="84"/>
      <c r="AN89" s="84"/>
      <c r="AO89" s="84"/>
      <c r="AP89" s="84"/>
      <c r="AQ89" s="80"/>
    </row>
    <row r="90" spans="1:43">
      <c r="A90" s="89">
        <v>0</v>
      </c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84"/>
      <c r="AM90" s="84"/>
      <c r="AN90" s="84"/>
      <c r="AO90" s="84"/>
      <c r="AP90" s="84"/>
      <c r="AQ90" s="80"/>
    </row>
    <row r="91" spans="1:43">
      <c r="A91" s="89">
        <v>0</v>
      </c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84"/>
      <c r="AM91" s="84"/>
      <c r="AN91" s="84"/>
      <c r="AO91" s="84"/>
      <c r="AP91" s="84"/>
      <c r="AQ91" s="80"/>
    </row>
    <row r="92" spans="1:43">
      <c r="A92" s="89">
        <v>0</v>
      </c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84"/>
      <c r="AM92" s="84"/>
      <c r="AN92" s="84"/>
      <c r="AO92" s="84"/>
      <c r="AP92" s="84"/>
      <c r="AQ92" s="80"/>
    </row>
    <row r="93" spans="1:43">
      <c r="A93" s="89">
        <v>0</v>
      </c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84"/>
      <c r="AM93" s="84"/>
      <c r="AN93" s="84"/>
      <c r="AO93" s="84"/>
      <c r="AP93" s="84"/>
      <c r="AQ93" s="80"/>
    </row>
    <row r="94" spans="1:43">
      <c r="A94" s="89">
        <v>0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84"/>
      <c r="AM94" s="84"/>
      <c r="AN94" s="84"/>
      <c r="AO94" s="84"/>
      <c r="AP94" s="84"/>
      <c r="AQ94" s="80"/>
    </row>
    <row r="95" spans="1:43">
      <c r="A95" s="89">
        <v>0</v>
      </c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84"/>
      <c r="AM95" s="84"/>
      <c r="AN95" s="84"/>
      <c r="AO95" s="84"/>
      <c r="AP95" s="84"/>
      <c r="AQ95" s="80"/>
    </row>
    <row r="96" spans="1:43">
      <c r="A96" s="89">
        <v>0</v>
      </c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84"/>
      <c r="AM96" s="84"/>
      <c r="AN96" s="84"/>
      <c r="AO96" s="84"/>
      <c r="AP96" s="84"/>
      <c r="AQ96" s="80"/>
    </row>
    <row r="97" spans="1:43">
      <c r="A97" s="89">
        <v>0</v>
      </c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84"/>
      <c r="AM97" s="84"/>
      <c r="AN97" s="84"/>
      <c r="AO97" s="84"/>
      <c r="AP97" s="84"/>
      <c r="AQ97" s="80"/>
    </row>
    <row r="98" spans="1:43">
      <c r="A98" s="89">
        <v>0</v>
      </c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84"/>
      <c r="AM98" s="84"/>
      <c r="AN98" s="84"/>
      <c r="AO98" s="84"/>
      <c r="AP98" s="84"/>
      <c r="AQ98" s="80"/>
    </row>
    <row r="99" spans="1:43">
      <c r="A99" s="89">
        <v>0</v>
      </c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84"/>
      <c r="AM99" s="84"/>
      <c r="AN99" s="84"/>
      <c r="AO99" s="84"/>
      <c r="AP99" s="84"/>
      <c r="AQ99" s="80"/>
    </row>
    <row r="100" spans="1:43">
      <c r="A100" s="89">
        <v>0</v>
      </c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84"/>
      <c r="AM100" s="84"/>
      <c r="AN100" s="84"/>
      <c r="AO100" s="84"/>
      <c r="AP100" s="84"/>
      <c r="AQ100" s="80"/>
    </row>
    <row r="101" spans="1:43">
      <c r="A101" s="89">
        <v>0</v>
      </c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84"/>
      <c r="AM101" s="84"/>
      <c r="AN101" s="84"/>
      <c r="AO101" s="84"/>
      <c r="AP101" s="84"/>
      <c r="AQ101" s="80"/>
    </row>
    <row r="102" spans="1:43">
      <c r="A102" s="89">
        <v>0</v>
      </c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84"/>
      <c r="AM102" s="84"/>
      <c r="AN102" s="84"/>
      <c r="AO102" s="84"/>
      <c r="AP102" s="84"/>
      <c r="AQ102" s="80"/>
    </row>
    <row r="103" spans="1:43">
      <c r="A103" s="89">
        <v>0</v>
      </c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84"/>
      <c r="AM103" s="84"/>
      <c r="AN103" s="84"/>
      <c r="AO103" s="84"/>
      <c r="AP103" s="84"/>
      <c r="AQ103" s="80"/>
    </row>
    <row r="104" spans="1:43">
      <c r="A104" s="89">
        <v>0</v>
      </c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84"/>
      <c r="AM104" s="84"/>
      <c r="AN104" s="84"/>
      <c r="AO104" s="84"/>
      <c r="AP104" s="84"/>
      <c r="AQ104" s="80"/>
    </row>
    <row r="105" spans="1:43">
      <c r="A105" s="89">
        <v>0</v>
      </c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84"/>
      <c r="AM105" s="84"/>
      <c r="AN105" s="84"/>
      <c r="AO105" s="84"/>
      <c r="AP105" s="84"/>
      <c r="AQ105" s="80"/>
    </row>
    <row r="106" spans="1:43">
      <c r="A106" s="89">
        <v>0</v>
      </c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84"/>
      <c r="AM106" s="84"/>
      <c r="AN106" s="84"/>
      <c r="AO106" s="84"/>
      <c r="AP106" s="84"/>
      <c r="AQ106" s="80"/>
    </row>
    <row r="107" spans="1:43">
      <c r="A107" s="89">
        <v>0</v>
      </c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84"/>
      <c r="AM107" s="84"/>
      <c r="AN107" s="84"/>
      <c r="AO107" s="84"/>
      <c r="AP107" s="84"/>
      <c r="AQ107" s="80"/>
    </row>
    <row r="108" spans="1:43">
      <c r="A108" s="89">
        <v>0</v>
      </c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84"/>
      <c r="AM108" s="84"/>
      <c r="AN108" s="84"/>
      <c r="AO108" s="84"/>
      <c r="AP108" s="84"/>
      <c r="AQ108" s="80"/>
    </row>
    <row r="109" spans="1:43">
      <c r="A109" s="89">
        <v>0</v>
      </c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84"/>
      <c r="AM109" s="84"/>
      <c r="AN109" s="84"/>
      <c r="AO109" s="84"/>
      <c r="AP109" s="84"/>
      <c r="AQ109" s="80"/>
    </row>
    <row r="110" spans="1:43">
      <c r="A110" s="89">
        <v>0</v>
      </c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84"/>
      <c r="AM110" s="84"/>
      <c r="AN110" s="84"/>
      <c r="AO110" s="84"/>
      <c r="AP110" s="84"/>
      <c r="AQ110" s="80"/>
    </row>
    <row r="111" spans="1:43">
      <c r="A111" s="89">
        <v>0</v>
      </c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84"/>
      <c r="AM111" s="84"/>
      <c r="AN111" s="84"/>
      <c r="AO111" s="84"/>
      <c r="AP111" s="84"/>
      <c r="AQ111" s="80"/>
    </row>
    <row r="112" spans="1:43">
      <c r="A112" s="89">
        <v>0</v>
      </c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84"/>
      <c r="AM112" s="84"/>
      <c r="AN112" s="84"/>
      <c r="AO112" s="84"/>
      <c r="AP112" s="84"/>
      <c r="AQ112" s="80"/>
    </row>
    <row r="113" spans="1:43">
      <c r="A113" s="89">
        <v>0</v>
      </c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79"/>
      <c r="AI113" s="79"/>
      <c r="AJ113" s="79"/>
      <c r="AK113" s="79"/>
      <c r="AL113" s="84"/>
      <c r="AM113" s="84"/>
      <c r="AN113" s="84"/>
      <c r="AO113" s="84"/>
      <c r="AP113" s="84"/>
      <c r="AQ113" s="80"/>
    </row>
    <row r="114" spans="1:43">
      <c r="A114" s="89">
        <v>0</v>
      </c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79"/>
      <c r="AI114" s="79"/>
      <c r="AJ114" s="79"/>
      <c r="AK114" s="79"/>
      <c r="AL114" s="84"/>
      <c r="AM114" s="84"/>
      <c r="AN114" s="84"/>
      <c r="AO114" s="84"/>
      <c r="AP114" s="84"/>
      <c r="AQ114" s="80"/>
    </row>
    <row r="115" spans="1:43">
      <c r="A115" s="89">
        <v>0</v>
      </c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79"/>
      <c r="AI115" s="79"/>
      <c r="AJ115" s="79"/>
      <c r="AK115" s="79"/>
      <c r="AL115" s="84"/>
      <c r="AM115" s="84"/>
      <c r="AN115" s="84"/>
      <c r="AO115" s="84"/>
      <c r="AP115" s="84"/>
      <c r="AQ115" s="80"/>
    </row>
    <row r="116" spans="1:43">
      <c r="A116" s="89">
        <v>0</v>
      </c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84"/>
      <c r="AM116" s="84"/>
      <c r="AN116" s="84"/>
      <c r="AO116" s="84"/>
      <c r="AP116" s="84"/>
      <c r="AQ116" s="80"/>
    </row>
    <row r="117" spans="1:43">
      <c r="A117" s="89">
        <v>0</v>
      </c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84"/>
      <c r="AM117" s="84"/>
      <c r="AN117" s="84"/>
      <c r="AO117" s="84"/>
      <c r="AP117" s="84"/>
      <c r="AQ117" s="80"/>
    </row>
    <row r="118" spans="1:43">
      <c r="A118" s="89">
        <v>0</v>
      </c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79"/>
      <c r="AI118" s="79"/>
      <c r="AJ118" s="79"/>
      <c r="AK118" s="79"/>
      <c r="AL118" s="84"/>
      <c r="AM118" s="84"/>
      <c r="AN118" s="84"/>
      <c r="AO118" s="84"/>
      <c r="AP118" s="84"/>
      <c r="AQ118" s="80"/>
    </row>
    <row r="119" spans="1:43">
      <c r="A119" s="89">
        <v>0</v>
      </c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79"/>
      <c r="AI119" s="79"/>
      <c r="AJ119" s="79"/>
      <c r="AK119" s="79"/>
      <c r="AL119" s="84"/>
      <c r="AM119" s="84"/>
      <c r="AN119" s="84"/>
      <c r="AO119" s="84"/>
      <c r="AP119" s="84"/>
      <c r="AQ119" s="80"/>
    </row>
    <row r="120" spans="1:43">
      <c r="A120" s="89">
        <v>0</v>
      </c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79"/>
      <c r="AI120" s="79"/>
      <c r="AJ120" s="79"/>
      <c r="AK120" s="79"/>
      <c r="AL120" s="84"/>
      <c r="AM120" s="84"/>
      <c r="AN120" s="84"/>
      <c r="AO120" s="84"/>
      <c r="AP120" s="84"/>
      <c r="AQ120" s="80"/>
    </row>
    <row r="121" spans="1:43">
      <c r="A121" s="89">
        <v>0</v>
      </c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79"/>
      <c r="AI121" s="79"/>
      <c r="AJ121" s="79"/>
      <c r="AK121" s="79"/>
      <c r="AL121" s="84"/>
      <c r="AM121" s="84"/>
      <c r="AN121" s="84"/>
      <c r="AO121" s="84"/>
      <c r="AP121" s="84"/>
      <c r="AQ121" s="80"/>
    </row>
    <row r="122" spans="1:43">
      <c r="A122" s="89">
        <v>0</v>
      </c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79"/>
      <c r="AK122" s="79"/>
      <c r="AL122" s="84"/>
      <c r="AM122" s="84"/>
      <c r="AN122" s="84"/>
      <c r="AO122" s="84"/>
      <c r="AP122" s="84"/>
      <c r="AQ122" s="80"/>
    </row>
    <row r="123" spans="1:43">
      <c r="A123" s="89">
        <v>0</v>
      </c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79"/>
      <c r="AI123" s="79"/>
      <c r="AJ123" s="79"/>
      <c r="AK123" s="79"/>
      <c r="AL123" s="84"/>
      <c r="AM123" s="84"/>
      <c r="AN123" s="84"/>
      <c r="AO123" s="84"/>
      <c r="AP123" s="84"/>
      <c r="AQ123" s="80"/>
    </row>
    <row r="124" spans="1:43">
      <c r="A124" s="89">
        <v>0</v>
      </c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  <c r="AA124" s="79"/>
      <c r="AB124" s="79"/>
      <c r="AC124" s="79"/>
      <c r="AD124" s="79"/>
      <c r="AE124" s="79"/>
      <c r="AF124" s="79"/>
      <c r="AG124" s="79"/>
      <c r="AH124" s="79"/>
      <c r="AI124" s="79"/>
      <c r="AJ124" s="79"/>
      <c r="AK124" s="79"/>
      <c r="AL124" s="84"/>
      <c r="AM124" s="84"/>
      <c r="AN124" s="84"/>
      <c r="AO124" s="84"/>
      <c r="AP124" s="84"/>
      <c r="AQ124" s="80"/>
    </row>
    <row r="125" spans="1:43">
      <c r="A125" s="89">
        <v>0</v>
      </c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  <c r="AK125" s="79"/>
      <c r="AL125" s="84"/>
      <c r="AM125" s="84"/>
      <c r="AN125" s="84"/>
      <c r="AO125" s="84"/>
      <c r="AP125" s="84"/>
      <c r="AQ125" s="80"/>
    </row>
    <row r="126" spans="1:43">
      <c r="A126" s="89">
        <v>0</v>
      </c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79"/>
      <c r="AI126" s="79"/>
      <c r="AJ126" s="79"/>
      <c r="AK126" s="79"/>
      <c r="AL126" s="84"/>
      <c r="AM126" s="84"/>
      <c r="AN126" s="84"/>
      <c r="AO126" s="84"/>
      <c r="AP126" s="84"/>
      <c r="AQ126" s="80"/>
    </row>
    <row r="127" spans="1:43">
      <c r="A127" s="89">
        <v>0</v>
      </c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84"/>
      <c r="AM127" s="84"/>
      <c r="AN127" s="84"/>
      <c r="AO127" s="84"/>
      <c r="AP127" s="84"/>
      <c r="AQ127" s="80"/>
    </row>
    <row r="128" spans="1:43">
      <c r="A128" s="89">
        <v>0</v>
      </c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  <c r="AK128" s="79"/>
      <c r="AL128" s="84"/>
      <c r="AM128" s="84"/>
      <c r="AN128" s="84"/>
      <c r="AO128" s="84"/>
      <c r="AP128" s="84"/>
      <c r="AQ128" s="80"/>
    </row>
    <row r="129" spans="1:43">
      <c r="A129" s="89">
        <v>0</v>
      </c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  <c r="AJ129" s="79"/>
      <c r="AK129" s="79"/>
      <c r="AL129" s="84"/>
      <c r="AM129" s="84"/>
      <c r="AN129" s="84"/>
      <c r="AO129" s="84"/>
      <c r="AP129" s="84"/>
      <c r="AQ129" s="80"/>
    </row>
    <row r="130" spans="1:43">
      <c r="A130" s="89">
        <v>0</v>
      </c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84"/>
      <c r="AM130" s="84"/>
      <c r="AN130" s="84"/>
      <c r="AO130" s="84"/>
      <c r="AP130" s="84"/>
      <c r="AQ130" s="80"/>
    </row>
    <row r="131" spans="1:43">
      <c r="A131" s="89">
        <v>0</v>
      </c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84"/>
      <c r="AM131" s="84"/>
      <c r="AN131" s="84"/>
      <c r="AO131" s="84"/>
      <c r="AP131" s="84"/>
      <c r="AQ131" s="80"/>
    </row>
    <row r="132" spans="1:43">
      <c r="A132" s="89">
        <v>0</v>
      </c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84"/>
      <c r="AM132" s="84"/>
      <c r="AN132" s="84"/>
      <c r="AO132" s="84"/>
      <c r="AP132" s="84"/>
      <c r="AQ132" s="80"/>
    </row>
    <row r="133" spans="1:43">
      <c r="A133" s="89">
        <v>0</v>
      </c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  <c r="AJ133" s="79"/>
      <c r="AK133" s="79"/>
      <c r="AL133" s="84"/>
      <c r="AM133" s="84"/>
      <c r="AN133" s="84"/>
      <c r="AO133" s="84"/>
      <c r="AP133" s="84"/>
      <c r="AQ133" s="80"/>
    </row>
    <row r="134" spans="1:43">
      <c r="A134" s="89">
        <v>0</v>
      </c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  <c r="AK134" s="79"/>
      <c r="AL134" s="84"/>
      <c r="AM134" s="84"/>
      <c r="AN134" s="84"/>
      <c r="AO134" s="84"/>
      <c r="AP134" s="84"/>
      <c r="AQ134" s="80"/>
    </row>
    <row r="135" spans="1:43">
      <c r="A135" s="89">
        <v>0</v>
      </c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  <c r="AK135" s="79"/>
      <c r="AL135" s="84"/>
      <c r="AM135" s="84"/>
      <c r="AN135" s="84"/>
      <c r="AO135" s="84"/>
      <c r="AP135" s="84"/>
      <c r="AQ135" s="80"/>
    </row>
    <row r="136" spans="1:43">
      <c r="A136" s="89">
        <v>0</v>
      </c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79"/>
      <c r="AI136" s="79"/>
      <c r="AJ136" s="79"/>
      <c r="AK136" s="79"/>
      <c r="AL136" s="84"/>
      <c r="AM136" s="84"/>
      <c r="AN136" s="84"/>
      <c r="AO136" s="84"/>
      <c r="AP136" s="84"/>
      <c r="AQ136" s="80"/>
    </row>
    <row r="137" spans="1:43">
      <c r="A137" s="89">
        <v>0</v>
      </c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79"/>
      <c r="AI137" s="79"/>
      <c r="AJ137" s="79"/>
      <c r="AK137" s="79"/>
      <c r="AL137" s="84"/>
      <c r="AM137" s="84"/>
      <c r="AN137" s="84"/>
      <c r="AO137" s="84"/>
      <c r="AP137" s="84"/>
      <c r="AQ137" s="80"/>
    </row>
    <row r="138" spans="1:43">
      <c r="A138" s="89">
        <v>0</v>
      </c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79"/>
      <c r="AI138" s="79"/>
      <c r="AJ138" s="79"/>
      <c r="AK138" s="79"/>
      <c r="AL138" s="84"/>
      <c r="AM138" s="84"/>
      <c r="AN138" s="84"/>
      <c r="AO138" s="84"/>
      <c r="AP138" s="84"/>
      <c r="AQ138" s="80"/>
    </row>
    <row r="139" spans="1:43">
      <c r="A139" s="89">
        <v>0</v>
      </c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79"/>
      <c r="AI139" s="79"/>
      <c r="AJ139" s="79"/>
      <c r="AK139" s="79"/>
      <c r="AL139" s="84"/>
      <c r="AM139" s="84"/>
      <c r="AN139" s="84"/>
      <c r="AO139" s="84"/>
      <c r="AP139" s="84"/>
      <c r="AQ139" s="80"/>
    </row>
    <row r="140" spans="1:43">
      <c r="A140" s="89">
        <v>0</v>
      </c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84"/>
      <c r="AM140" s="84"/>
      <c r="AN140" s="84"/>
      <c r="AO140" s="84"/>
      <c r="AP140" s="84"/>
      <c r="AQ140" s="80"/>
    </row>
    <row r="141" spans="1:43">
      <c r="A141" s="89">
        <v>0</v>
      </c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  <c r="AK141" s="79"/>
      <c r="AL141" s="84"/>
      <c r="AM141" s="84"/>
      <c r="AN141" s="84"/>
      <c r="AO141" s="84"/>
      <c r="AP141" s="84"/>
      <c r="AQ141" s="80"/>
    </row>
    <row r="142" spans="1:43">
      <c r="A142" s="89">
        <v>0</v>
      </c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84"/>
      <c r="AM142" s="84"/>
      <c r="AN142" s="84"/>
      <c r="AO142" s="84"/>
      <c r="AP142" s="84"/>
      <c r="AQ142" s="80"/>
    </row>
    <row r="143" spans="1:43">
      <c r="A143" s="89">
        <v>0</v>
      </c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84"/>
      <c r="AM143" s="84"/>
      <c r="AN143" s="84"/>
      <c r="AO143" s="84"/>
      <c r="AP143" s="84"/>
      <c r="AQ143" s="80"/>
    </row>
    <row r="144" spans="1:43">
      <c r="A144" s="89">
        <v>0</v>
      </c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  <c r="AK144" s="79"/>
      <c r="AL144" s="84"/>
      <c r="AM144" s="84"/>
      <c r="AN144" s="84"/>
      <c r="AO144" s="84"/>
      <c r="AP144" s="84"/>
      <c r="AQ144" s="80"/>
    </row>
    <row r="145" spans="1:43">
      <c r="A145" s="89">
        <v>0</v>
      </c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79"/>
      <c r="AI145" s="79"/>
      <c r="AJ145" s="79"/>
      <c r="AK145" s="79"/>
      <c r="AL145" s="84"/>
      <c r="AM145" s="84"/>
      <c r="AN145" s="84"/>
      <c r="AO145" s="84"/>
      <c r="AP145" s="84"/>
      <c r="AQ145" s="80"/>
    </row>
    <row r="146" spans="1:43">
      <c r="A146" s="89">
        <v>0</v>
      </c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  <c r="AL146" s="84"/>
      <c r="AM146" s="84"/>
      <c r="AN146" s="84"/>
      <c r="AO146" s="84"/>
      <c r="AP146" s="84"/>
      <c r="AQ146" s="80"/>
    </row>
    <row r="147" spans="1:43">
      <c r="A147" s="89">
        <v>0</v>
      </c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79"/>
      <c r="AI147" s="79"/>
      <c r="AJ147" s="79"/>
      <c r="AK147" s="79"/>
      <c r="AL147" s="84"/>
      <c r="AM147" s="84"/>
      <c r="AN147" s="84"/>
      <c r="AO147" s="84"/>
      <c r="AP147" s="84"/>
      <c r="AQ147" s="80"/>
    </row>
    <row r="148" spans="1:43">
      <c r="A148" s="89">
        <v>0</v>
      </c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84"/>
      <c r="AM148" s="84"/>
      <c r="AN148" s="84"/>
      <c r="AO148" s="84"/>
      <c r="AP148" s="84"/>
      <c r="AQ148" s="80"/>
    </row>
    <row r="149" spans="1:43">
      <c r="A149" s="89">
        <v>0</v>
      </c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84"/>
      <c r="AM149" s="84"/>
      <c r="AN149" s="84"/>
      <c r="AO149" s="84"/>
      <c r="AP149" s="84"/>
      <c r="AQ149" s="80"/>
    </row>
    <row r="150" spans="1:43">
      <c r="A150" s="89">
        <v>0</v>
      </c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84"/>
      <c r="AM150" s="84"/>
      <c r="AN150" s="84"/>
      <c r="AO150" s="84"/>
      <c r="AP150" s="84"/>
      <c r="AQ150" s="80"/>
    </row>
    <row r="151" spans="1:43">
      <c r="A151" s="89">
        <v>0</v>
      </c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84"/>
      <c r="AM151" s="84"/>
      <c r="AN151" s="84"/>
      <c r="AO151" s="84"/>
      <c r="AP151" s="84"/>
      <c r="AQ151" s="80"/>
    </row>
    <row r="152" spans="1:43">
      <c r="A152" s="89">
        <v>0</v>
      </c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84"/>
      <c r="AM152" s="84"/>
      <c r="AN152" s="84"/>
      <c r="AO152" s="84"/>
      <c r="AP152" s="84"/>
      <c r="AQ152" s="80"/>
    </row>
    <row r="153" spans="1:43">
      <c r="A153" s="89">
        <v>0</v>
      </c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84"/>
      <c r="AM153" s="84"/>
      <c r="AN153" s="84"/>
      <c r="AO153" s="84"/>
      <c r="AP153" s="84"/>
      <c r="AQ153" s="80"/>
    </row>
    <row r="154" spans="1:43">
      <c r="A154" s="89">
        <v>0</v>
      </c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84"/>
      <c r="AM154" s="84"/>
      <c r="AN154" s="84"/>
      <c r="AO154" s="84"/>
      <c r="AP154" s="84"/>
      <c r="AQ154" s="80"/>
    </row>
    <row r="155" spans="1:43">
      <c r="A155" s="89">
        <v>0</v>
      </c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84"/>
      <c r="AM155" s="84"/>
      <c r="AN155" s="84"/>
      <c r="AO155" s="84"/>
      <c r="AP155" s="84"/>
      <c r="AQ155" s="80"/>
    </row>
    <row r="156" spans="1:43">
      <c r="A156" s="89">
        <v>0</v>
      </c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84"/>
      <c r="AM156" s="84"/>
      <c r="AN156" s="84"/>
      <c r="AO156" s="84"/>
      <c r="AP156" s="84"/>
      <c r="AQ156" s="80"/>
    </row>
    <row r="157" spans="1:43">
      <c r="A157" s="89">
        <v>0</v>
      </c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84"/>
      <c r="AM157" s="84"/>
      <c r="AN157" s="84"/>
      <c r="AO157" s="84"/>
      <c r="AP157" s="84"/>
      <c r="AQ157" s="80"/>
    </row>
    <row r="158" spans="1:43">
      <c r="A158" s="89">
        <v>0</v>
      </c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84"/>
      <c r="AM158" s="84"/>
      <c r="AN158" s="84"/>
      <c r="AO158" s="84"/>
      <c r="AP158" s="84"/>
      <c r="AQ158" s="80"/>
    </row>
    <row r="159" spans="1:43">
      <c r="A159" s="89">
        <v>0</v>
      </c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/>
      <c r="AE159" s="79"/>
      <c r="AF159" s="79"/>
      <c r="AG159" s="79"/>
      <c r="AH159" s="79"/>
      <c r="AI159" s="79"/>
      <c r="AJ159" s="79"/>
      <c r="AK159" s="79"/>
      <c r="AL159" s="84"/>
      <c r="AM159" s="84"/>
      <c r="AN159" s="84"/>
      <c r="AO159" s="84"/>
      <c r="AP159" s="84"/>
      <c r="AQ159" s="80"/>
    </row>
    <row r="160" spans="1:43">
      <c r="A160" s="89">
        <v>0</v>
      </c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79"/>
      <c r="AI160" s="79"/>
      <c r="AJ160" s="79"/>
      <c r="AK160" s="79"/>
      <c r="AL160" s="84"/>
      <c r="AM160" s="84"/>
      <c r="AN160" s="84"/>
      <c r="AO160" s="84"/>
      <c r="AP160" s="84"/>
      <c r="AQ160" s="80"/>
    </row>
    <row r="161" spans="1:43">
      <c r="A161" s="89">
        <v>0</v>
      </c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  <c r="AJ161" s="79"/>
      <c r="AK161" s="79"/>
      <c r="AL161" s="84"/>
      <c r="AM161" s="84"/>
      <c r="AN161" s="84"/>
      <c r="AO161" s="84"/>
      <c r="AP161" s="84"/>
      <c r="AQ161" s="80"/>
    </row>
    <row r="162" spans="1:43">
      <c r="A162" s="89">
        <v>0</v>
      </c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84"/>
      <c r="AM162" s="84"/>
      <c r="AN162" s="84"/>
      <c r="AO162" s="84"/>
      <c r="AP162" s="84"/>
      <c r="AQ162" s="80"/>
    </row>
    <row r="163" spans="1:43">
      <c r="A163" s="89">
        <v>0</v>
      </c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79"/>
      <c r="AI163" s="79"/>
      <c r="AJ163" s="79"/>
      <c r="AK163" s="79"/>
      <c r="AL163" s="84"/>
      <c r="AM163" s="84"/>
      <c r="AN163" s="84"/>
      <c r="AO163" s="84"/>
      <c r="AP163" s="84"/>
      <c r="AQ163" s="80"/>
    </row>
    <row r="164" spans="1:43">
      <c r="A164" s="89">
        <v>0</v>
      </c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79"/>
      <c r="AI164" s="79"/>
      <c r="AJ164" s="79"/>
      <c r="AK164" s="79"/>
      <c r="AL164" s="84"/>
      <c r="AM164" s="84"/>
      <c r="AN164" s="84"/>
      <c r="AO164" s="84"/>
      <c r="AP164" s="84"/>
      <c r="AQ164" s="80"/>
    </row>
    <row r="165" spans="1:43">
      <c r="A165" s="89">
        <v>0</v>
      </c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84"/>
      <c r="AM165" s="84"/>
      <c r="AN165" s="84"/>
      <c r="AO165" s="84"/>
      <c r="AP165" s="84"/>
      <c r="AQ165" s="80"/>
    </row>
    <row r="166" spans="1:43">
      <c r="A166" s="89">
        <v>0</v>
      </c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79"/>
      <c r="AI166" s="79"/>
      <c r="AJ166" s="79"/>
      <c r="AK166" s="79"/>
      <c r="AL166" s="84"/>
      <c r="AM166" s="84"/>
      <c r="AN166" s="84"/>
      <c r="AO166" s="84"/>
      <c r="AP166" s="84"/>
      <c r="AQ166" s="80"/>
    </row>
    <row r="167" spans="1:43">
      <c r="A167" s="89">
        <v>0</v>
      </c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84"/>
      <c r="AM167" s="84"/>
      <c r="AN167" s="84"/>
      <c r="AO167" s="84"/>
      <c r="AP167" s="84"/>
      <c r="AQ167" s="80"/>
    </row>
    <row r="168" spans="1:43">
      <c r="A168" s="89">
        <v>0</v>
      </c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84"/>
      <c r="AM168" s="84"/>
      <c r="AN168" s="84"/>
      <c r="AO168" s="84"/>
      <c r="AP168" s="84"/>
      <c r="AQ168" s="80"/>
    </row>
    <row r="169" spans="1:43">
      <c r="A169" s="89">
        <v>0</v>
      </c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79"/>
      <c r="AI169" s="79"/>
      <c r="AJ169" s="79"/>
      <c r="AK169" s="79"/>
      <c r="AL169" s="84"/>
      <c r="AM169" s="84"/>
      <c r="AN169" s="84"/>
      <c r="AO169" s="84"/>
      <c r="AP169" s="84"/>
      <c r="AQ169" s="80"/>
    </row>
    <row r="170" spans="1:43">
      <c r="A170" s="89">
        <v>0</v>
      </c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79"/>
      <c r="AI170" s="79"/>
      <c r="AJ170" s="79"/>
      <c r="AK170" s="79"/>
      <c r="AL170" s="84"/>
      <c r="AM170" s="84"/>
      <c r="AN170" s="84"/>
      <c r="AO170" s="84"/>
      <c r="AP170" s="84"/>
      <c r="AQ170" s="80"/>
    </row>
    <row r="171" spans="1:43">
      <c r="A171" s="89">
        <v>0</v>
      </c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84"/>
      <c r="AM171" s="84"/>
      <c r="AN171" s="84"/>
      <c r="AO171" s="84"/>
      <c r="AP171" s="84"/>
      <c r="AQ171" s="80"/>
    </row>
    <row r="172" spans="1:43">
      <c r="A172" s="89">
        <v>0</v>
      </c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84"/>
      <c r="AM172" s="84"/>
      <c r="AN172" s="84"/>
      <c r="AO172" s="84"/>
      <c r="AP172" s="84"/>
      <c r="AQ172" s="80"/>
    </row>
    <row r="173" spans="1:43">
      <c r="A173" s="89">
        <v>0</v>
      </c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84"/>
      <c r="AM173" s="84"/>
      <c r="AN173" s="84"/>
      <c r="AO173" s="84"/>
      <c r="AP173" s="84"/>
      <c r="AQ173" s="80"/>
    </row>
    <row r="174" spans="1:43">
      <c r="A174" s="89">
        <v>0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84"/>
      <c r="AM174" s="84"/>
      <c r="AN174" s="84"/>
      <c r="AO174" s="84"/>
      <c r="AP174" s="84"/>
      <c r="AQ174" s="80"/>
    </row>
    <row r="175" spans="1:43">
      <c r="A175" s="89">
        <v>0</v>
      </c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84"/>
      <c r="AM175" s="84"/>
      <c r="AN175" s="84"/>
      <c r="AO175" s="84"/>
      <c r="AP175" s="84"/>
      <c r="AQ175" s="80"/>
    </row>
    <row r="176" spans="1:43">
      <c r="A176" s="89">
        <v>0</v>
      </c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84"/>
      <c r="AM176" s="84"/>
      <c r="AN176" s="84"/>
      <c r="AO176" s="84"/>
      <c r="AP176" s="84"/>
      <c r="AQ176" s="80"/>
    </row>
    <row r="177" spans="1:43">
      <c r="A177" s="89">
        <v>0</v>
      </c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84"/>
      <c r="AM177" s="84"/>
      <c r="AN177" s="84"/>
      <c r="AO177" s="84"/>
      <c r="AP177" s="84"/>
      <c r="AQ177" s="80"/>
    </row>
    <row r="178" spans="1:43">
      <c r="A178" s="89">
        <v>0</v>
      </c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84"/>
      <c r="AM178" s="84"/>
      <c r="AN178" s="84"/>
      <c r="AO178" s="84"/>
      <c r="AP178" s="84"/>
      <c r="AQ178" s="80"/>
    </row>
    <row r="179" spans="1:43">
      <c r="A179" s="89">
        <v>0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84"/>
      <c r="AM179" s="84"/>
      <c r="AN179" s="84"/>
      <c r="AO179" s="84"/>
      <c r="AP179" s="84"/>
      <c r="AQ179" s="80"/>
    </row>
    <row r="180" spans="1:43">
      <c r="A180" s="89">
        <v>0</v>
      </c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84"/>
      <c r="AM180" s="84"/>
      <c r="AN180" s="84"/>
      <c r="AO180" s="84"/>
      <c r="AP180" s="84"/>
      <c r="AQ180" s="80"/>
    </row>
    <row r="181" spans="1:43">
      <c r="A181" s="89">
        <v>0</v>
      </c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84"/>
      <c r="AM181" s="84"/>
      <c r="AN181" s="84"/>
      <c r="AO181" s="84"/>
      <c r="AP181" s="84"/>
      <c r="AQ181" s="80"/>
    </row>
    <row r="182" spans="1:43">
      <c r="A182" s="89">
        <v>0</v>
      </c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84"/>
      <c r="AM182" s="84"/>
      <c r="AN182" s="84"/>
      <c r="AO182" s="84"/>
      <c r="AP182" s="84"/>
      <c r="AQ182" s="80"/>
    </row>
    <row r="183" spans="1:43">
      <c r="A183" s="89">
        <v>0</v>
      </c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84"/>
      <c r="AM183" s="84"/>
      <c r="AN183" s="84"/>
      <c r="AO183" s="84"/>
      <c r="AP183" s="84"/>
      <c r="AQ183" s="80"/>
    </row>
    <row r="184" spans="1:43">
      <c r="A184" s="89">
        <v>0</v>
      </c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84"/>
      <c r="AM184" s="84"/>
      <c r="AN184" s="84"/>
      <c r="AO184" s="84"/>
      <c r="AP184" s="84"/>
      <c r="AQ184" s="80"/>
    </row>
    <row r="185" spans="1:43">
      <c r="A185" s="89">
        <v>0</v>
      </c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84"/>
      <c r="AM185" s="84"/>
      <c r="AN185" s="84"/>
      <c r="AO185" s="84"/>
      <c r="AP185" s="84"/>
      <c r="AQ185" s="80"/>
    </row>
    <row r="186" spans="1:43">
      <c r="A186" s="89">
        <v>0</v>
      </c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84"/>
      <c r="AM186" s="84"/>
      <c r="AN186" s="84"/>
      <c r="AO186" s="84"/>
      <c r="AP186" s="84"/>
      <c r="AQ186" s="80"/>
    </row>
    <row r="187" spans="1:43">
      <c r="A187" s="89">
        <v>0</v>
      </c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84"/>
      <c r="AM187" s="84"/>
      <c r="AN187" s="84"/>
      <c r="AO187" s="84"/>
      <c r="AP187" s="84"/>
      <c r="AQ187" s="80"/>
    </row>
    <row r="188" spans="1:43">
      <c r="A188" s="89">
        <v>0</v>
      </c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84"/>
      <c r="AM188" s="84"/>
      <c r="AN188" s="84"/>
      <c r="AO188" s="84"/>
      <c r="AP188" s="84"/>
      <c r="AQ188" s="80"/>
    </row>
    <row r="189" spans="1:43">
      <c r="A189" s="89">
        <v>0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84"/>
      <c r="AM189" s="84"/>
      <c r="AN189" s="84"/>
      <c r="AO189" s="84"/>
      <c r="AP189" s="84"/>
      <c r="AQ189" s="80"/>
    </row>
    <row r="190" spans="1:43">
      <c r="A190" s="89">
        <v>0</v>
      </c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84"/>
      <c r="AM190" s="84"/>
      <c r="AN190" s="84"/>
      <c r="AO190" s="84"/>
      <c r="AP190" s="84"/>
      <c r="AQ190" s="80"/>
    </row>
    <row r="191" spans="1:43">
      <c r="A191" s="89">
        <v>0</v>
      </c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84"/>
      <c r="AM191" s="84"/>
      <c r="AN191" s="84"/>
      <c r="AO191" s="84"/>
      <c r="AP191" s="84"/>
      <c r="AQ191" s="80"/>
    </row>
    <row r="192" spans="1:43">
      <c r="A192" s="89">
        <v>0</v>
      </c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84"/>
      <c r="AM192" s="84"/>
      <c r="AN192" s="84"/>
      <c r="AO192" s="84"/>
      <c r="AP192" s="84"/>
      <c r="AQ192" s="80"/>
    </row>
    <row r="193" spans="1:43">
      <c r="A193" s="89">
        <v>0</v>
      </c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84"/>
      <c r="AM193" s="84"/>
      <c r="AN193" s="84"/>
      <c r="AO193" s="84"/>
      <c r="AP193" s="84"/>
      <c r="AQ193" s="80"/>
    </row>
    <row r="194" spans="1:43">
      <c r="A194" s="89">
        <v>0</v>
      </c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84"/>
      <c r="AM194" s="84"/>
      <c r="AN194" s="84"/>
      <c r="AO194" s="84"/>
      <c r="AP194" s="84"/>
      <c r="AQ194" s="80"/>
    </row>
    <row r="195" spans="1:43">
      <c r="A195" s="89">
        <v>0</v>
      </c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84"/>
      <c r="AM195" s="84"/>
      <c r="AN195" s="84"/>
      <c r="AO195" s="84"/>
      <c r="AP195" s="84"/>
      <c r="AQ195" s="80"/>
    </row>
    <row r="196" spans="1:43">
      <c r="A196" s="89">
        <v>0</v>
      </c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84"/>
      <c r="AM196" s="84"/>
      <c r="AN196" s="84"/>
      <c r="AO196" s="84"/>
      <c r="AP196" s="84"/>
      <c r="AQ196" s="80"/>
    </row>
    <row r="197" spans="1:43">
      <c r="A197" s="89">
        <v>0</v>
      </c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84"/>
      <c r="AM197" s="84"/>
      <c r="AN197" s="84"/>
      <c r="AO197" s="84"/>
      <c r="AP197" s="84"/>
      <c r="AQ197" s="80"/>
    </row>
    <row r="198" spans="1:43">
      <c r="A198" s="89">
        <v>0</v>
      </c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84"/>
      <c r="AM198" s="84"/>
      <c r="AN198" s="84"/>
      <c r="AO198" s="84"/>
      <c r="AP198" s="84"/>
      <c r="AQ198" s="80"/>
    </row>
    <row r="199" spans="1:43">
      <c r="A199" s="89">
        <v>0</v>
      </c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84"/>
      <c r="AM199" s="84"/>
      <c r="AN199" s="84"/>
      <c r="AO199" s="84"/>
      <c r="AP199" s="84"/>
      <c r="AQ199" s="80"/>
    </row>
    <row r="200" spans="1:43">
      <c r="A200" s="89">
        <v>0</v>
      </c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84"/>
      <c r="AM200" s="84"/>
      <c r="AN200" s="84"/>
      <c r="AO200" s="84"/>
      <c r="AP200" s="84"/>
      <c r="AQ200" s="80"/>
    </row>
    <row r="201" spans="1:43">
      <c r="A201" s="89">
        <v>0</v>
      </c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84"/>
      <c r="AM201" s="84"/>
      <c r="AN201" s="84"/>
      <c r="AO201" s="84"/>
      <c r="AP201" s="84"/>
      <c r="AQ201" s="80"/>
    </row>
    <row r="202" spans="1:43" ht="15.75" thickBot="1">
      <c r="A202" s="110">
        <v>0</v>
      </c>
      <c r="B202" s="107"/>
      <c r="C202" s="107"/>
      <c r="D202" s="107"/>
      <c r="E202" s="107"/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07"/>
      <c r="AJ202" s="107"/>
      <c r="AK202" s="107"/>
      <c r="AL202" s="85"/>
      <c r="AM202" s="85"/>
      <c r="AN202" s="85"/>
      <c r="AO202" s="85"/>
      <c r="AP202" s="85"/>
      <c r="AQ202" s="8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03"/>
  <sheetViews>
    <sheetView topLeftCell="F1" zoomScale="70" zoomScaleNormal="70" workbookViewId="0">
      <pane ySplit="4" topLeftCell="A5" activePane="bottomLeft" state="frozen"/>
      <selection pane="bottomLeft" activeCell="G20" sqref="G20:K21"/>
    </sheetView>
  </sheetViews>
  <sheetFormatPr defaultRowHeight="15"/>
  <cols>
    <col min="1" max="1" width="9.75" bestFit="1" customWidth="1"/>
    <col min="2" max="2" width="10" style="5" customWidth="1"/>
    <col min="3" max="3" width="13.125" style="5" customWidth="1"/>
    <col min="4" max="4" width="14.125" style="5" bestFit="1" customWidth="1"/>
    <col min="5" max="5" width="13.875" style="5" bestFit="1" customWidth="1"/>
    <col min="6" max="6" width="21.5" style="5" bestFit="1" customWidth="1"/>
    <col min="7" max="7" width="14.75" style="5" bestFit="1" customWidth="1"/>
    <col min="8" max="9" width="15.125" style="5" bestFit="1" customWidth="1"/>
    <col min="10" max="10" width="13.875" style="5" bestFit="1" customWidth="1"/>
    <col min="11" max="21" width="10" style="5" customWidth="1"/>
    <col min="22" max="22" width="10" customWidth="1"/>
    <col min="23" max="23" width="1.625" customWidth="1"/>
    <col min="24" max="24" width="9" customWidth="1"/>
    <col min="25" max="25" width="1.5" customWidth="1"/>
    <col min="26" max="26" width="18" customWidth="1"/>
    <col min="27" max="27" width="20.5" bestFit="1" customWidth="1"/>
    <col min="28" max="28" width="2.75" customWidth="1"/>
    <col min="29" max="29" width="2.375" customWidth="1"/>
    <col min="30" max="30" width="2.625" customWidth="1"/>
    <col min="32" max="32" width="1.875" customWidth="1"/>
    <col min="33" max="33" width="26.5" bestFit="1" customWidth="1"/>
  </cols>
  <sheetData>
    <row r="2" spans="1:41">
      <c r="E2" s="5" t="s">
        <v>517</v>
      </c>
      <c r="Z2" s="7" t="s">
        <v>278</v>
      </c>
      <c r="AG2" s="7" t="s">
        <v>279</v>
      </c>
    </row>
    <row r="3" spans="1:41" ht="15.75" thickBot="1">
      <c r="J3" s="226" t="s">
        <v>518</v>
      </c>
      <c r="K3" s="226"/>
      <c r="L3" s="226"/>
      <c r="M3" s="226"/>
      <c r="N3" s="226"/>
      <c r="O3" s="226"/>
      <c r="P3" s="226"/>
      <c r="Q3" s="226"/>
    </row>
    <row r="4" spans="1:41">
      <c r="A4" s="90" t="s">
        <v>0</v>
      </c>
      <c r="B4" s="114" t="s">
        <v>61</v>
      </c>
      <c r="C4" s="114" t="s">
        <v>248</v>
      </c>
      <c r="D4" s="114" t="s">
        <v>247</v>
      </c>
      <c r="E4" s="114" t="s">
        <v>249</v>
      </c>
      <c r="F4" s="114" t="s">
        <v>250</v>
      </c>
      <c r="G4" s="114" t="s">
        <v>516</v>
      </c>
      <c r="H4" s="114" t="s">
        <v>515</v>
      </c>
      <c r="I4" s="114" t="s">
        <v>514</v>
      </c>
      <c r="J4" s="114"/>
      <c r="K4" s="114"/>
      <c r="L4" s="114"/>
      <c r="M4" s="203"/>
      <c r="N4" s="203"/>
      <c r="O4" s="203"/>
      <c r="P4" s="203"/>
      <c r="Q4" s="203"/>
      <c r="R4" s="203"/>
      <c r="S4" s="203"/>
      <c r="T4" s="203"/>
      <c r="U4" s="203"/>
      <c r="V4" s="115"/>
      <c r="Z4" s="118" t="s">
        <v>247</v>
      </c>
      <c r="AA4" s="118" t="s">
        <v>251</v>
      </c>
      <c r="AG4" s="118" t="s">
        <v>250</v>
      </c>
      <c r="AH4" s="202" t="s">
        <v>405</v>
      </c>
      <c r="AI4" s="202" t="s">
        <v>406</v>
      </c>
      <c r="AJ4" s="202" t="s">
        <v>407</v>
      </c>
      <c r="AK4" s="202" t="s">
        <v>408</v>
      </c>
      <c r="AL4" s="202" t="s">
        <v>409</v>
      </c>
      <c r="AM4" s="202" t="s">
        <v>410</v>
      </c>
      <c r="AN4" s="202" t="s">
        <v>412</v>
      </c>
      <c r="AO4" s="202" t="s">
        <v>411</v>
      </c>
    </row>
    <row r="5" spans="1:41">
      <c r="A5" s="89">
        <f t="array" ref="A5:A203">general!E5:E206</f>
        <v>30103753</v>
      </c>
      <c r="B5" s="78" t="str">
        <f>IFERROR(TEXT(INDEX(PartRaw[],MATCH(Part!$A5,PartRaw[VN-SAP code],0),7),"0.0"),"")</f>
        <v>1.8</v>
      </c>
      <c r="C5" s="78">
        <f>IFERROR(INDEX(PartRaw[],MATCH(Part!$A5,PartRaw[VN-SAP code],0),11),"")</f>
        <v>20</v>
      </c>
      <c r="D5" s="79" t="str">
        <f>IFERROR(INDEX(PartRaw[],MATCH(Part!$A5,PartRaw[VN-SAP code],0),12),"")</f>
        <v>N-SF11/1.8/14.5</v>
      </c>
      <c r="E5" s="78">
        <f>IFERROR(INDEX(PartRaw[],MATCH(Part!$A5,PartRaw[VN-SAP code],0),13),"")</f>
        <v>0</v>
      </c>
      <c r="F5" s="78" t="str">
        <f>IFERROR(INDEX(PartRaw[],MATCH(Part!$A5,PartRaw[VN-SAP code],0),14),"")</f>
        <v>TS1260-1620</v>
      </c>
      <c r="G5" s="78">
        <f>INDEX(PartRaw[#All],MATCH(Part!$A5,PartRaw[[#All],[VN-SAP code]],0),MATCH(Part!G$4,PartRaw[#Headers],0))</f>
        <v>500</v>
      </c>
      <c r="H5" s="78">
        <f>INDEX(PartRaw[#All],MATCH(Part!$A5,PartRaw[[#All],[VN-SAP code]],0),MATCH(Part!H$4,PartRaw[#Headers],0))</f>
        <v>500</v>
      </c>
      <c r="I5" s="78">
        <f>INDEX(PartRaw[#All],MATCH(Part!$A5,PartRaw[[#All],[VN-SAP code]],0),MATCH(Part!I$4,PartRaw[#Headers],0))</f>
        <v>500</v>
      </c>
      <c r="J5" s="78" t="e">
        <f>INDEX(PartRaw[#All],MATCH(Part!$A5,PartRaw[[#All],[VN-SAP code]],0),MATCH(Part!J$4,PartRaw[#Headers],0))</f>
        <v>#N/A</v>
      </c>
      <c r="K5" s="78" t="e">
        <f>INDEX(PartRaw[#All],MATCH(Part!$A5,PartRaw[[#All],[VN-SAP code]],0),MATCH(Part!K$4,PartRaw[#Headers],0))</f>
        <v>#N/A</v>
      </c>
      <c r="L5" s="78" t="e">
        <f>INDEX(PartRaw[#All],MATCH(Part!$A5,PartRaw[[#All],[VN-SAP code]],0),MATCH(Part!L$4,PartRaw[#Headers],0))</f>
        <v>#N/A</v>
      </c>
      <c r="M5" s="78" t="e">
        <f>INDEX(PartRaw[#All],MATCH(Part!$A5,PartRaw[[#All],[VN-SAP code]],0),MATCH(Part!M$4,PartRaw[#Headers],0))</f>
        <v>#N/A</v>
      </c>
      <c r="N5" s="78" t="e">
        <f>INDEX(PartRaw[#All],MATCH(Part!$A5,PartRaw[[#All],[VN-SAP code]],0),MATCH(Part!N$4,PartRaw[#Headers],0))</f>
        <v>#N/A</v>
      </c>
      <c r="O5" s="78" t="e">
        <f>INDEX(PartRaw[#All],MATCH(Part!$A5,PartRaw[[#All],[VN-SAP code]],0),MATCH(Part!O$4,PartRaw[#Headers],0))</f>
        <v>#N/A</v>
      </c>
      <c r="P5" s="78" t="e">
        <f>INDEX(PartRaw[#All],MATCH(Part!$A5,PartRaw[[#All],[VN-SAP code]],0),MATCH(Part!P$4,PartRaw[#Headers],0))</f>
        <v>#N/A</v>
      </c>
      <c r="Q5" s="78" t="e">
        <f>INDEX(PartRaw[#All],MATCH(Part!$A5,PartRaw[[#All],[VN-SAP code]],0),MATCH(Part!Q$4,PartRaw[#Headers],0))</f>
        <v>#N/A</v>
      </c>
      <c r="R5" s="204"/>
      <c r="S5" s="204"/>
      <c r="T5" s="204"/>
      <c r="U5" s="204"/>
      <c r="V5" s="111"/>
      <c r="Z5" t="str">
        <f t="array" ref="Z5">IFERROR(INDEX(Table20[[#All],[Column3]],MATCH(0,COUNTIF($Z$4:Z4,Table20[[#All],[Column3]]),0)),"")</f>
        <v>N-SF11/1.8/14.5</v>
      </c>
      <c r="AA5">
        <f>VLOOKUP(Table2[[#This Row],[POS1 Group]],D:J,5,FALSE)</f>
        <v>500</v>
      </c>
      <c r="AG5" t="str">
        <f t="array" ref="AG5">IFERROR(INDEX(Table20[[#All],[Column5]],MATCH(0,COUNTIF($AG$4:AG4,Table20[[#All],[Column5]]),0)),"")</f>
        <v>TS1260-1620</v>
      </c>
    </row>
    <row r="6" spans="1:41">
      <c r="A6" s="89">
        <v>30103786</v>
      </c>
      <c r="B6" s="78" t="str">
        <f>IFERROR(TEXT(INDEX(PartRaw[],MATCH(Part!$A6,PartRaw[VN-SAP code],0),7),"0.0"),"")</f>
        <v>1.0</v>
      </c>
      <c r="C6" s="78">
        <f>IFERROR(INDEX(PartRaw[],MATCH(Part!$A6,PartRaw[VN-SAP code],0),11),"")</f>
        <v>20</v>
      </c>
      <c r="D6" s="79" t="str">
        <f>IFERROR(INDEX(PartRaw[],MATCH(Part!$A6,PartRaw[VN-SAP code],0),12),"")</f>
        <v>N-SF11/1/10.5</v>
      </c>
      <c r="E6" s="78">
        <f>IFERROR(INDEX(PartRaw[],MATCH(Part!$A6,PartRaw[VN-SAP code],0),13),"")</f>
        <v>0</v>
      </c>
      <c r="F6" s="78" t="str">
        <f>IFERROR(INDEX(PartRaw[],MATCH(Part!$A6,PartRaw[VN-SAP code],0),14),"")</f>
        <v>TS1260-1620</v>
      </c>
      <c r="G6" s="78">
        <f>INDEX(PartRaw[#All],MATCH(Part!$A6,PartRaw[[#All],[VN-SAP code]],0),MATCH(Part!G$4,PartRaw[#Headers],0))</f>
        <v>400</v>
      </c>
      <c r="H6" s="78">
        <f>INDEX(PartRaw[#All],MATCH(Part!$A6,PartRaw[[#All],[VN-SAP code]],0),MATCH(Part!H$4,PartRaw[#Headers],0))</f>
        <v>400</v>
      </c>
      <c r="I6" s="78">
        <f>INDEX(PartRaw[#All],MATCH(Part!$A6,PartRaw[[#All],[VN-SAP code]],0),MATCH(Part!I$4,PartRaw[#Headers],0))</f>
        <v>1200</v>
      </c>
      <c r="J6" s="78" t="e">
        <f>INDEX(PartRaw[#All],MATCH(Part!$A6,PartRaw[[#All],[VN-SAP code]],0),MATCH(Part!J$4,PartRaw[#Headers],0))</f>
        <v>#N/A</v>
      </c>
      <c r="K6" s="78" t="e">
        <f>INDEX(PartRaw[#All],MATCH(Part!$A6,PartRaw[[#All],[VN-SAP code]],0),MATCH(Part!K$4,PartRaw[#Headers],0))</f>
        <v>#N/A</v>
      </c>
      <c r="L6" s="78" t="e">
        <f>INDEX(PartRaw[#All],MATCH(Part!$A6,PartRaw[[#All],[VN-SAP code]],0),MATCH(Part!L$4,PartRaw[#Headers],0))</f>
        <v>#N/A</v>
      </c>
      <c r="M6" s="204" t="e">
        <f>INDEX(PartRaw[#All],MATCH(Part!$A6,PartRaw[[#All],[VN-SAP code]],0),MATCH(Part!M$4,PartRaw[#Headers],0))</f>
        <v>#N/A</v>
      </c>
      <c r="N6" s="204" t="e">
        <f>INDEX(PartRaw[#All],MATCH(Part!$A6,PartRaw[[#All],[VN-SAP code]],0),MATCH(Part!N$4,PartRaw[#Headers],0))</f>
        <v>#N/A</v>
      </c>
      <c r="O6" s="204" t="e">
        <f>INDEX(PartRaw[#All],MATCH(Part!$A6,PartRaw[[#All],[VN-SAP code]],0),MATCH(Part!O$4,PartRaw[#Headers],0))</f>
        <v>#N/A</v>
      </c>
      <c r="P6" s="204" t="e">
        <f>INDEX(PartRaw[#All],MATCH(Part!$A6,PartRaw[[#All],[VN-SAP code]],0),MATCH(Part!P$4,PartRaw[#Headers],0))</f>
        <v>#N/A</v>
      </c>
      <c r="Q6" s="204" t="e">
        <f>INDEX(PartRaw[#All],MATCH(Part!$A6,PartRaw[[#All],[VN-SAP code]],0),MATCH(Part!Q$4,PartRaw[#Headers],0))</f>
        <v>#N/A</v>
      </c>
      <c r="R6" s="204"/>
      <c r="S6" s="204"/>
      <c r="T6" s="204"/>
      <c r="U6" s="204"/>
      <c r="V6" s="111"/>
      <c r="Z6" t="str">
        <f t="array" ref="Z6">IFERROR(INDEX(Table20[[#All],[Column3]],MATCH(0,COUNTIF($Z$4:Z5,Table20[[#All],[Column3]]),0)),"")</f>
        <v>N-SF11/1/10.5</v>
      </c>
      <c r="AA6">
        <f>VLOOKUP(Table2[[#This Row],[POS1 Group]],D:J,5,FALSE)</f>
        <v>400</v>
      </c>
      <c r="AG6" t="str">
        <f t="array" ref="AG6">IFERROR(INDEX(Table20[[#All],[Column5]],MATCH(0,COUNTIF($AG$4:AG5,Table20[[#All],[Column5]]),0)),"")</f>
        <v>UC</v>
      </c>
    </row>
    <row r="7" spans="1:41">
      <c r="A7" s="89">
        <v>30103801</v>
      </c>
      <c r="B7" s="78" t="str">
        <f>IFERROR(TEXT(INDEX(PartRaw[],MATCH(Part!$A7,PartRaw[VN-SAP code],0),7),"0.0"),"")</f>
        <v>1.8</v>
      </c>
      <c r="C7" s="78">
        <f>IFERROR(INDEX(PartRaw[],MATCH(Part!$A7,PartRaw[VN-SAP code],0),11),"")</f>
        <v>20</v>
      </c>
      <c r="D7" s="79" t="str">
        <f>IFERROR(INDEX(PartRaw[],MATCH(Part!$A7,PartRaw[VN-SAP code],0),12),"")</f>
        <v>N-SF11/1.8/17</v>
      </c>
      <c r="E7" s="78">
        <f>IFERROR(INDEX(PartRaw[],MATCH(Part!$A7,PartRaw[VN-SAP code],0),13),"")</f>
        <v>0</v>
      </c>
      <c r="F7" s="78" t="str">
        <f>IFERROR(INDEX(PartRaw[],MATCH(Part!$A7,PartRaw[VN-SAP code],0),14),"")</f>
        <v>TS1260-1620</v>
      </c>
      <c r="G7" s="78">
        <f>INDEX(PartRaw[#All],MATCH(Part!$A7,PartRaw[[#All],[VN-SAP code]],0),MATCH(Part!G$4,PartRaw[#Headers],0))</f>
        <v>500</v>
      </c>
      <c r="H7" s="78">
        <f>INDEX(PartRaw[#All],MATCH(Part!$A7,PartRaw[[#All],[VN-SAP code]],0),MATCH(Part!H$4,PartRaw[#Headers],0))</f>
        <v>500</v>
      </c>
      <c r="I7" s="78">
        <f>INDEX(PartRaw[#All],MATCH(Part!$A7,PartRaw[[#All],[VN-SAP code]],0),MATCH(Part!I$4,PartRaw[#Headers],0))</f>
        <v>500</v>
      </c>
      <c r="J7" s="78" t="e">
        <f>INDEX(PartRaw[#All],MATCH(Part!$A7,PartRaw[[#All],[VN-SAP code]],0),MATCH(Part!J$4,PartRaw[#Headers],0))</f>
        <v>#N/A</v>
      </c>
      <c r="K7" s="78" t="e">
        <f>INDEX(PartRaw[#All],MATCH(Part!$A7,PartRaw[[#All],[VN-SAP code]],0),MATCH(Part!K$4,PartRaw[#Headers],0))</f>
        <v>#N/A</v>
      </c>
      <c r="L7" s="78" t="e">
        <f>INDEX(PartRaw[#All],MATCH(Part!$A7,PartRaw[[#All],[VN-SAP code]],0),MATCH(Part!L$4,PartRaw[#Headers],0))</f>
        <v>#N/A</v>
      </c>
      <c r="M7" s="204" t="e">
        <f>INDEX(PartRaw[#All],MATCH(Part!$A7,PartRaw[[#All],[VN-SAP code]],0),MATCH(Part!M$4,PartRaw[#Headers],0))</f>
        <v>#N/A</v>
      </c>
      <c r="N7" s="204" t="e">
        <f>INDEX(PartRaw[#All],MATCH(Part!$A7,PartRaw[[#All],[VN-SAP code]],0),MATCH(Part!N$4,PartRaw[#Headers],0))</f>
        <v>#N/A</v>
      </c>
      <c r="O7" s="204" t="e">
        <f>INDEX(PartRaw[#All],MATCH(Part!$A7,PartRaw[[#All],[VN-SAP code]],0),MATCH(Part!O$4,PartRaw[#Headers],0))</f>
        <v>#N/A</v>
      </c>
      <c r="P7" s="204" t="e">
        <f>INDEX(PartRaw[#All],MATCH(Part!$A7,PartRaw[[#All],[VN-SAP code]],0),MATCH(Part!P$4,PartRaw[#Headers],0))</f>
        <v>#N/A</v>
      </c>
      <c r="Q7" s="204" t="e">
        <f>INDEX(PartRaw[#All],MATCH(Part!$A7,PartRaw[[#All],[VN-SAP code]],0),MATCH(Part!Q$4,PartRaw[#Headers],0))</f>
        <v>#N/A</v>
      </c>
      <c r="R7" s="204"/>
      <c r="S7" s="204"/>
      <c r="T7" s="204"/>
      <c r="U7" s="204"/>
      <c r="V7" s="111"/>
      <c r="Z7" t="str">
        <f t="array" ref="Z7">IFERROR(INDEX(Table20[[#All],[Column3]],MATCH(0,COUNTIF($Z$4:Z6,Table20[[#All],[Column3]]),0)),"")</f>
        <v>N-SF11/1.8/17</v>
      </c>
      <c r="AA7">
        <f>VLOOKUP(Table2[[#This Row],[POS1 Group]],D:J,5,FALSE)</f>
        <v>500</v>
      </c>
      <c r="AG7" t="str">
        <f t="array" ref="AG7">IFERROR(INDEX(Table20[[#All],[Column5]],MATCH(0,COUNTIF($AG$4:AG6,Table20[[#All],[Column5]]),0)),"")</f>
        <v>TS960-1000&amp;1024-1104</v>
      </c>
    </row>
    <row r="8" spans="1:41">
      <c r="A8" s="89">
        <v>30238079</v>
      </c>
      <c r="B8" s="78" t="str">
        <f>IFERROR(TEXT(INDEX(PartRaw[],MATCH(Part!$A8,PartRaw[VN-SAP code],0),7),"0.0"),"")</f>
        <v>1.8</v>
      </c>
      <c r="C8" s="78">
        <f>IFERROR(INDEX(PartRaw[],MATCH(Part!$A8,PartRaw[VN-SAP code],0),11),"")</f>
        <v>20</v>
      </c>
      <c r="D8" s="79" t="str">
        <f>IFERROR(INDEX(PartRaw[],MATCH(Part!$A8,PartRaw[VN-SAP code],0),12),"")</f>
        <v>N-SF11/1.8/17.5</v>
      </c>
      <c r="E8" s="78">
        <f>IFERROR(INDEX(PartRaw[],MATCH(Part!$A8,PartRaw[VN-SAP code],0),13),"")</f>
        <v>0</v>
      </c>
      <c r="F8" s="78" t="str">
        <f>IFERROR(INDEX(PartRaw[],MATCH(Part!$A8,PartRaw[VN-SAP code],0),14),"")</f>
        <v>TS1260-1620</v>
      </c>
      <c r="G8" s="78">
        <f>INDEX(PartRaw[#All],MATCH(Part!$A8,PartRaw[[#All],[VN-SAP code]],0),MATCH(Part!G$4,PartRaw[#Headers],0))</f>
        <v>500</v>
      </c>
      <c r="H8" s="78">
        <f>INDEX(PartRaw[#All],MATCH(Part!$A8,PartRaw[[#All],[VN-SAP code]],0),MATCH(Part!H$4,PartRaw[#Headers],0))</f>
        <v>500</v>
      </c>
      <c r="I8" s="78">
        <f>INDEX(PartRaw[#All],MATCH(Part!$A8,PartRaw[[#All],[VN-SAP code]],0),MATCH(Part!I$4,PartRaw[#Headers],0))</f>
        <v>500</v>
      </c>
      <c r="J8" s="78" t="e">
        <f>INDEX(PartRaw[#All],MATCH(Part!$A8,PartRaw[[#All],[VN-SAP code]],0),MATCH(Part!J$4,PartRaw[#Headers],0))</f>
        <v>#N/A</v>
      </c>
      <c r="K8" s="78" t="e">
        <f>INDEX(PartRaw[#All],MATCH(Part!$A8,PartRaw[[#All],[VN-SAP code]],0),MATCH(Part!K$4,PartRaw[#Headers],0))</f>
        <v>#N/A</v>
      </c>
      <c r="L8" s="78" t="e">
        <f>INDEX(PartRaw[#All],MATCH(Part!$A8,PartRaw[[#All],[VN-SAP code]],0),MATCH(Part!L$4,PartRaw[#Headers],0))</f>
        <v>#N/A</v>
      </c>
      <c r="M8" s="204" t="e">
        <f>INDEX(PartRaw[#All],MATCH(Part!$A8,PartRaw[[#All],[VN-SAP code]],0),MATCH(Part!M$4,PartRaw[#Headers],0))</f>
        <v>#N/A</v>
      </c>
      <c r="N8" s="204" t="e">
        <f>INDEX(PartRaw[#All],MATCH(Part!$A8,PartRaw[[#All],[VN-SAP code]],0),MATCH(Part!N$4,PartRaw[#Headers],0))</f>
        <v>#N/A</v>
      </c>
      <c r="O8" s="204" t="e">
        <f>INDEX(PartRaw[#All],MATCH(Part!$A8,PartRaw[[#All],[VN-SAP code]],0),MATCH(Part!O$4,PartRaw[#Headers],0))</f>
        <v>#N/A</v>
      </c>
      <c r="P8" s="204" t="e">
        <f>INDEX(PartRaw[#All],MATCH(Part!$A8,PartRaw[[#All],[VN-SAP code]],0),MATCH(Part!P$4,PartRaw[#Headers],0))</f>
        <v>#N/A</v>
      </c>
      <c r="Q8" s="204" t="e">
        <f>INDEX(PartRaw[#All],MATCH(Part!$A8,PartRaw[[#All],[VN-SAP code]],0),MATCH(Part!Q$4,PartRaw[#Headers],0))</f>
        <v>#N/A</v>
      </c>
      <c r="R8" s="204"/>
      <c r="S8" s="204"/>
      <c r="T8" s="204"/>
      <c r="U8" s="204"/>
      <c r="V8" s="111"/>
      <c r="Z8" t="str">
        <f t="array" ref="Z8">IFERROR(INDEX(Table20[[#All],[Column3]],MATCH(0,COUNTIF($Z$4:Z7,Table20[[#All],[Column3]]),0)),"")</f>
        <v>N-SF11/1.8/17.5</v>
      </c>
      <c r="AA8">
        <f>VLOOKUP(Table2[[#This Row],[POS1 Group]],D:J,5,FALSE)</f>
        <v>500</v>
      </c>
      <c r="AG8" t="str">
        <f t="array" ref="AG8">IFERROR(INDEX(Table20[[#All],[Column5]],MATCH(0,COUNTIF($AG$4:AG7,Table20[[#All],[Column5]]),0)),"")</f>
        <v>TS1250-1350</v>
      </c>
    </row>
    <row r="9" spans="1:41">
      <c r="A9" s="89">
        <v>30248669</v>
      </c>
      <c r="B9" s="78" t="str">
        <f>IFERROR(TEXT(INDEX(PartRaw[],MATCH(Part!$A9,PartRaw[VN-SAP code],0),7),"0.0"),"")</f>
        <v>1.0</v>
      </c>
      <c r="C9" s="78">
        <f>IFERROR(INDEX(PartRaw[],MATCH(Part!$A9,PartRaw[VN-SAP code],0),11),"")</f>
        <v>20</v>
      </c>
      <c r="D9" s="79" t="str">
        <f>IFERROR(INDEX(PartRaw[],MATCH(Part!$A9,PartRaw[VN-SAP code],0),12),"")</f>
        <v>N-SF11/1/10.5</v>
      </c>
      <c r="E9" s="78">
        <f>IFERROR(INDEX(PartRaw[],MATCH(Part!$A9,PartRaw[VN-SAP code],0),13),"")</f>
        <v>0</v>
      </c>
      <c r="F9" s="78" t="str">
        <f>IFERROR(INDEX(PartRaw[],MATCH(Part!$A9,PartRaw[VN-SAP code],0),14),"")</f>
        <v>TS1260-1620</v>
      </c>
      <c r="G9" s="78">
        <f>INDEX(PartRaw[#All],MATCH(Part!$A9,PartRaw[[#All],[VN-SAP code]],0),MATCH(Part!G$4,PartRaw[#Headers],0))</f>
        <v>400</v>
      </c>
      <c r="H9" s="78">
        <f>INDEX(PartRaw[#All],MATCH(Part!$A9,PartRaw[[#All],[VN-SAP code]],0),MATCH(Part!H$4,PartRaw[#Headers],0))</f>
        <v>400</v>
      </c>
      <c r="I9" s="78">
        <f>INDEX(PartRaw[#All],MATCH(Part!$A9,PartRaw[[#All],[VN-SAP code]],0),MATCH(Part!I$4,PartRaw[#Headers],0))</f>
        <v>1200</v>
      </c>
      <c r="J9" s="78" t="e">
        <f>INDEX(PartRaw[#All],MATCH(Part!$A9,PartRaw[[#All],[VN-SAP code]],0),MATCH(Part!J$4,PartRaw[#Headers],0))</f>
        <v>#N/A</v>
      </c>
      <c r="K9" s="78" t="e">
        <f>INDEX(PartRaw[#All],MATCH(Part!$A9,PartRaw[[#All],[VN-SAP code]],0),MATCH(Part!K$4,PartRaw[#Headers],0))</f>
        <v>#N/A</v>
      </c>
      <c r="L9" s="78" t="e">
        <f>INDEX(PartRaw[#All],MATCH(Part!$A9,PartRaw[[#All],[VN-SAP code]],0),MATCH(Part!L$4,PartRaw[#Headers],0))</f>
        <v>#N/A</v>
      </c>
      <c r="M9" s="204" t="e">
        <f>INDEX(PartRaw[#All],MATCH(Part!$A9,PartRaw[[#All],[VN-SAP code]],0),MATCH(Part!M$4,PartRaw[#Headers],0))</f>
        <v>#N/A</v>
      </c>
      <c r="N9" s="204" t="e">
        <f>INDEX(PartRaw[#All],MATCH(Part!$A9,PartRaw[[#All],[VN-SAP code]],0),MATCH(Part!N$4,PartRaw[#Headers],0))</f>
        <v>#N/A</v>
      </c>
      <c r="O9" s="204" t="e">
        <f>INDEX(PartRaw[#All],MATCH(Part!$A9,PartRaw[[#All],[VN-SAP code]],0),MATCH(Part!O$4,PartRaw[#Headers],0))</f>
        <v>#N/A</v>
      </c>
      <c r="P9" s="204" t="e">
        <f>INDEX(PartRaw[#All],MATCH(Part!$A9,PartRaw[[#All],[VN-SAP code]],0),MATCH(Part!P$4,PartRaw[#Headers],0))</f>
        <v>#N/A</v>
      </c>
      <c r="Q9" s="204" t="e">
        <f>INDEX(PartRaw[#All],MATCH(Part!$A9,PartRaw[[#All],[VN-SAP code]],0),MATCH(Part!Q$4,PartRaw[#Headers],0))</f>
        <v>#N/A</v>
      </c>
      <c r="R9" s="204"/>
      <c r="S9" s="204"/>
      <c r="T9" s="204"/>
      <c r="U9" s="204"/>
      <c r="V9" s="111"/>
      <c r="Z9" t="str">
        <f t="array" ref="Z9">IFERROR(INDEX(Table20[[#All],[Column3]],MATCH(0,COUNTIF($Z$4:Z8,Table20[[#All],[Column3]]),0)),"")</f>
        <v>N-SF11/1.8/23.5</v>
      </c>
      <c r="AA9">
        <f>VLOOKUP(Table2[[#This Row],[POS1 Group]],D:J,5,FALSE)</f>
        <v>500</v>
      </c>
      <c r="AG9" t="str">
        <f t="array" ref="AG9">IFERROR(INDEX(Table20[[#All],[Column5]],MATCH(0,COUNTIF($AG$4:AG8,Table20[[#All],[Column5]]),0)),"")</f>
        <v/>
      </c>
    </row>
    <row r="10" spans="1:41">
      <c r="A10" s="89">
        <v>30255599</v>
      </c>
      <c r="B10" s="78" t="str">
        <f>IFERROR(TEXT(INDEX(PartRaw[],MATCH(Part!$A10,PartRaw[VN-SAP code],0),7),"0.0"),"")</f>
        <v>1.8</v>
      </c>
      <c r="C10" s="78">
        <f>IFERROR(INDEX(PartRaw[],MATCH(Part!$A10,PartRaw[VN-SAP code],0),11),"")</f>
        <v>20</v>
      </c>
      <c r="D10" s="79" t="str">
        <f>IFERROR(INDEX(PartRaw[],MATCH(Part!$A10,PartRaw[VN-SAP code],0),12),"")</f>
        <v>N-SF11/1.8/14.5</v>
      </c>
      <c r="E10" s="78">
        <f>IFERROR(INDEX(PartRaw[],MATCH(Part!$A10,PartRaw[VN-SAP code],0),13),"")</f>
        <v>0</v>
      </c>
      <c r="F10" s="78" t="str">
        <f>IFERROR(INDEX(PartRaw[],MATCH(Part!$A10,PartRaw[VN-SAP code],0),14),"")</f>
        <v>TS1260-1620</v>
      </c>
      <c r="G10" s="78">
        <f>INDEX(PartRaw[#All],MATCH(Part!$A10,PartRaw[[#All],[VN-SAP code]],0),MATCH(Part!G$4,PartRaw[#Headers],0))</f>
        <v>500</v>
      </c>
      <c r="H10" s="78">
        <f>INDEX(PartRaw[#All],MATCH(Part!$A10,PartRaw[[#All],[VN-SAP code]],0),MATCH(Part!H$4,PartRaw[#Headers],0))</f>
        <v>500</v>
      </c>
      <c r="I10" s="78">
        <f>INDEX(PartRaw[#All],MATCH(Part!$A10,PartRaw[[#All],[VN-SAP code]],0),MATCH(Part!I$4,PartRaw[#Headers],0))</f>
        <v>500</v>
      </c>
      <c r="J10" s="78" t="e">
        <f>INDEX(PartRaw[#All],MATCH(Part!$A10,PartRaw[[#All],[VN-SAP code]],0),MATCH(Part!J$4,PartRaw[#Headers],0))</f>
        <v>#N/A</v>
      </c>
      <c r="K10" s="78" t="e">
        <f>INDEX(PartRaw[#All],MATCH(Part!$A10,PartRaw[[#All],[VN-SAP code]],0),MATCH(Part!K$4,PartRaw[#Headers],0))</f>
        <v>#N/A</v>
      </c>
      <c r="L10" s="78" t="e">
        <f>INDEX(PartRaw[#All],MATCH(Part!$A10,PartRaw[[#All],[VN-SAP code]],0),MATCH(Part!L$4,PartRaw[#Headers],0))</f>
        <v>#N/A</v>
      </c>
      <c r="M10" s="204" t="e">
        <f>INDEX(PartRaw[#All],MATCH(Part!$A10,PartRaw[[#All],[VN-SAP code]],0),MATCH(Part!M$4,PartRaw[#Headers],0))</f>
        <v>#N/A</v>
      </c>
      <c r="N10" s="204" t="e">
        <f>INDEX(PartRaw[#All],MATCH(Part!$A10,PartRaw[[#All],[VN-SAP code]],0),MATCH(Part!N$4,PartRaw[#Headers],0))</f>
        <v>#N/A</v>
      </c>
      <c r="O10" s="204" t="e">
        <f>INDEX(PartRaw[#All],MATCH(Part!$A10,PartRaw[[#All],[VN-SAP code]],0),MATCH(Part!O$4,PartRaw[#Headers],0))</f>
        <v>#N/A</v>
      </c>
      <c r="P10" s="204" t="e">
        <f>INDEX(PartRaw[#All],MATCH(Part!$A10,PartRaw[[#All],[VN-SAP code]],0),MATCH(Part!P$4,PartRaw[#Headers],0))</f>
        <v>#N/A</v>
      </c>
      <c r="Q10" s="204" t="e">
        <f>INDEX(PartRaw[#All],MATCH(Part!$A10,PartRaw[[#All],[VN-SAP code]],0),MATCH(Part!Q$4,PartRaw[#Headers],0))</f>
        <v>#N/A</v>
      </c>
      <c r="R10" s="204"/>
      <c r="S10" s="204"/>
      <c r="T10" s="204"/>
      <c r="U10" s="204"/>
      <c r="V10" s="111"/>
      <c r="Z10" t="str">
        <f t="array" ref="Z10">IFERROR(INDEX(Table20[[#All],[Column3]],MATCH(0,COUNTIF($Z$4:Z9,Table20[[#All],[Column3]]),0)),"")</f>
        <v>N-BK7/1.5/19</v>
      </c>
      <c r="AA10">
        <f>VLOOKUP(Table2[[#This Row],[POS1 Group]],D:J,5,FALSE)</f>
        <v>500</v>
      </c>
      <c r="AG10" t="str">
        <f t="array" ref="AG10">IFERROR(INDEX(Table20[[#All],[Column5]],MATCH(0,COUNTIF($AG$4:AG9,Table20[[#All],[Column5]]),0)),"")</f>
        <v/>
      </c>
    </row>
    <row r="11" spans="1:41">
      <c r="A11" s="89">
        <v>30255865</v>
      </c>
      <c r="B11" s="78" t="str">
        <f>IFERROR(TEXT(INDEX(PartRaw[],MATCH(Part!$A11,PartRaw[VN-SAP code],0),7),"0.0"),"")</f>
        <v>1.8</v>
      </c>
      <c r="C11" s="78">
        <f>IFERROR(INDEX(PartRaw[],MATCH(Part!$A11,PartRaw[VN-SAP code],0),11),"")</f>
        <v>20</v>
      </c>
      <c r="D11" s="79" t="str">
        <f>IFERROR(INDEX(PartRaw[],MATCH(Part!$A11,PartRaw[VN-SAP code],0),12),"")</f>
        <v>N-SF11/1.8/17</v>
      </c>
      <c r="E11" s="78">
        <f>IFERROR(INDEX(PartRaw[],MATCH(Part!$A11,PartRaw[VN-SAP code],0),13),"")</f>
        <v>0</v>
      </c>
      <c r="F11" s="78" t="str">
        <f>IFERROR(INDEX(PartRaw[],MATCH(Part!$A11,PartRaw[VN-SAP code],0),14),"")</f>
        <v>UC</v>
      </c>
      <c r="G11" s="78">
        <f>INDEX(PartRaw[#All],MATCH(Part!$A11,PartRaw[[#All],[VN-SAP code]],0),MATCH(Part!G$4,PartRaw[#Headers],0))</f>
        <v>500</v>
      </c>
      <c r="H11" s="78">
        <f>INDEX(PartRaw[#All],MATCH(Part!$A11,PartRaw[[#All],[VN-SAP code]],0),MATCH(Part!H$4,PartRaw[#Headers],0))</f>
        <v>500</v>
      </c>
      <c r="I11" s="78">
        <f>INDEX(PartRaw[#All],MATCH(Part!$A11,PartRaw[[#All],[VN-SAP code]],0),MATCH(Part!I$4,PartRaw[#Headers],0))</f>
        <v>500</v>
      </c>
      <c r="J11" s="78" t="e">
        <f>INDEX(PartRaw[#All],MATCH(Part!$A11,PartRaw[[#All],[VN-SAP code]],0),MATCH(Part!J$4,PartRaw[#Headers],0))</f>
        <v>#N/A</v>
      </c>
      <c r="K11" s="78" t="e">
        <f>INDEX(PartRaw[#All],MATCH(Part!$A11,PartRaw[[#All],[VN-SAP code]],0),MATCH(Part!K$4,PartRaw[#Headers],0))</f>
        <v>#N/A</v>
      </c>
      <c r="L11" s="78" t="e">
        <f>INDEX(PartRaw[#All],MATCH(Part!$A11,PartRaw[[#All],[VN-SAP code]],0),MATCH(Part!L$4,PartRaw[#Headers],0))</f>
        <v>#N/A</v>
      </c>
      <c r="M11" s="204" t="e">
        <f>INDEX(PartRaw[#All],MATCH(Part!$A11,PartRaw[[#All],[VN-SAP code]],0),MATCH(Part!M$4,PartRaw[#Headers],0))</f>
        <v>#N/A</v>
      </c>
      <c r="N11" s="204" t="e">
        <f>INDEX(PartRaw[#All],MATCH(Part!$A11,PartRaw[[#All],[VN-SAP code]],0),MATCH(Part!N$4,PartRaw[#Headers],0))</f>
        <v>#N/A</v>
      </c>
      <c r="O11" s="204" t="e">
        <f>INDEX(PartRaw[#All],MATCH(Part!$A11,PartRaw[[#All],[VN-SAP code]],0),MATCH(Part!O$4,PartRaw[#Headers],0))</f>
        <v>#N/A</v>
      </c>
      <c r="P11" s="204" t="e">
        <f>INDEX(PartRaw[#All],MATCH(Part!$A11,PartRaw[[#All],[VN-SAP code]],0),MATCH(Part!P$4,PartRaw[#Headers],0))</f>
        <v>#N/A</v>
      </c>
      <c r="Q11" s="204" t="e">
        <f>INDEX(PartRaw[#All],MATCH(Part!$A11,PartRaw[[#All],[VN-SAP code]],0),MATCH(Part!Q$4,PartRaw[#Headers],0))</f>
        <v>#N/A</v>
      </c>
      <c r="R11" s="204"/>
      <c r="S11" s="204"/>
      <c r="T11" s="204"/>
      <c r="U11" s="204"/>
      <c r="V11" s="111"/>
      <c r="Z11" t="str">
        <f t="array" ref="Z11">IFERROR(INDEX(Table20[[#All],[Column3]],MATCH(0,COUNTIF($Z$4:Z10,Table20[[#All],[Column3]]),0)),"")</f>
        <v>N-BK7/1.1/19</v>
      </c>
      <c r="AA11">
        <f>VLOOKUP(Table2[[#This Row],[POS1 Group]],D:J,5,FALSE)</f>
        <v>400</v>
      </c>
      <c r="AG11" t="str">
        <f t="array" ref="AG11">IFERROR(INDEX(Table20[[#All],[Column5]],MATCH(0,COUNTIF($AG$4:AG10,Table20[[#All],[Column5]]),0)),"")</f>
        <v/>
      </c>
    </row>
    <row r="12" spans="1:41">
      <c r="A12" s="89">
        <v>30256899</v>
      </c>
      <c r="B12" s="78" t="str">
        <f>IFERROR(TEXT(INDEX(PartRaw[],MATCH(Part!$A12,PartRaw[VN-SAP code],0),7),"0.0"),"")</f>
        <v>1.8</v>
      </c>
      <c r="C12" s="78">
        <f>IFERROR(INDEX(PartRaw[],MATCH(Part!$A12,PartRaw[VN-SAP code],0),11),"")</f>
        <v>20</v>
      </c>
      <c r="D12" s="79" t="str">
        <f>IFERROR(INDEX(PartRaw[],MATCH(Part!$A12,PartRaw[VN-SAP code],0),12),"")</f>
        <v>N-SF11/1.8/23.5</v>
      </c>
      <c r="E12" s="78">
        <f>IFERROR(INDEX(PartRaw[],MATCH(Part!$A12,PartRaw[VN-SAP code],0),13),"")</f>
        <v>0</v>
      </c>
      <c r="F12" s="78" t="str">
        <f>IFERROR(INDEX(PartRaw[],MATCH(Part!$A12,PartRaw[VN-SAP code],0),14),"")</f>
        <v>TS1260-1620</v>
      </c>
      <c r="G12" s="78">
        <f>INDEX(PartRaw[#All],MATCH(Part!$A12,PartRaw[[#All],[VN-SAP code]],0),MATCH(Part!G$4,PartRaw[#Headers],0))</f>
        <v>500</v>
      </c>
      <c r="H12" s="78">
        <f>INDEX(PartRaw[#All],MATCH(Part!$A12,PartRaw[[#All],[VN-SAP code]],0),MATCH(Part!H$4,PartRaw[#Headers],0))</f>
        <v>500</v>
      </c>
      <c r="I12" s="78">
        <f>INDEX(PartRaw[#All],MATCH(Part!$A12,PartRaw[[#All],[VN-SAP code]],0),MATCH(Part!I$4,PartRaw[#Headers],0))</f>
        <v>500</v>
      </c>
      <c r="J12" s="78" t="e">
        <f>INDEX(PartRaw[#All],MATCH(Part!$A12,PartRaw[[#All],[VN-SAP code]],0),MATCH(Part!J$4,PartRaw[#Headers],0))</f>
        <v>#N/A</v>
      </c>
      <c r="K12" s="78" t="e">
        <f>INDEX(PartRaw[#All],MATCH(Part!$A12,PartRaw[[#All],[VN-SAP code]],0),MATCH(Part!K$4,PartRaw[#Headers],0))</f>
        <v>#N/A</v>
      </c>
      <c r="L12" s="78" t="e">
        <f>INDEX(PartRaw[#All],MATCH(Part!$A12,PartRaw[[#All],[VN-SAP code]],0),MATCH(Part!L$4,PartRaw[#Headers],0))</f>
        <v>#N/A</v>
      </c>
      <c r="M12" s="204" t="e">
        <f>INDEX(PartRaw[#All],MATCH(Part!$A12,PartRaw[[#All],[VN-SAP code]],0),MATCH(Part!M$4,PartRaw[#Headers],0))</f>
        <v>#N/A</v>
      </c>
      <c r="N12" s="204" t="e">
        <f>INDEX(PartRaw[#All],MATCH(Part!$A12,PartRaw[[#All],[VN-SAP code]],0),MATCH(Part!N$4,PartRaw[#Headers],0))</f>
        <v>#N/A</v>
      </c>
      <c r="O12" s="204" t="e">
        <f>INDEX(PartRaw[#All],MATCH(Part!$A12,PartRaw[[#All],[VN-SAP code]],0),MATCH(Part!O$4,PartRaw[#Headers],0))</f>
        <v>#N/A</v>
      </c>
      <c r="P12" s="204" t="e">
        <f>INDEX(PartRaw[#All],MATCH(Part!$A12,PartRaw[[#All],[VN-SAP code]],0),MATCH(Part!P$4,PartRaw[#Headers],0))</f>
        <v>#N/A</v>
      </c>
      <c r="Q12" s="204" t="e">
        <f>INDEX(PartRaw[#All],MATCH(Part!$A12,PartRaw[[#All],[VN-SAP code]],0),MATCH(Part!Q$4,PartRaw[#Headers],0))</f>
        <v>#N/A</v>
      </c>
      <c r="R12" s="204"/>
      <c r="S12" s="204"/>
      <c r="T12" s="204"/>
      <c r="U12" s="204"/>
      <c r="V12" s="111"/>
      <c r="Z12" t="str">
        <f t="array" ref="Z12">IFERROR(INDEX(Table20[[#All],[Column3]],MATCH(0,COUNTIF($Z$4:Z11,Table20[[#All],[Column3]]),0)),"")</f>
        <v>N-SF11/1.8/12</v>
      </c>
      <c r="AA12">
        <f>VLOOKUP(Table2[[#This Row],[POS1 Group]],D:J,5,FALSE)</f>
        <v>500</v>
      </c>
      <c r="AG12" t="str">
        <f t="array" ref="AG12">IFERROR(INDEX(Table20[[#All],[Column5]],MATCH(0,COUNTIF($AG$4:AG11,Table20[[#All],[Column5]]),0)),"")</f>
        <v/>
      </c>
    </row>
    <row r="13" spans="1:41">
      <c r="A13" s="89">
        <v>30256958</v>
      </c>
      <c r="B13" s="78" t="str">
        <f>IFERROR(TEXT(INDEX(PartRaw[],MATCH(Part!$A13,PartRaw[VN-SAP code],0),7),"0.0"),"")</f>
        <v>1.8</v>
      </c>
      <c r="C13" s="78">
        <f>IFERROR(INDEX(PartRaw[],MATCH(Part!$A13,PartRaw[VN-SAP code],0),11),"")</f>
        <v>20</v>
      </c>
      <c r="D13" s="79" t="str">
        <f>IFERROR(INDEX(PartRaw[],MATCH(Part!$A13,PartRaw[VN-SAP code],0),12),"")</f>
        <v>N-SF11/1.8/23.5</v>
      </c>
      <c r="E13" s="78">
        <f>IFERROR(INDEX(PartRaw[],MATCH(Part!$A13,PartRaw[VN-SAP code],0),13),"")</f>
        <v>0</v>
      </c>
      <c r="F13" s="78" t="str">
        <f>IFERROR(INDEX(PartRaw[],MATCH(Part!$A13,PartRaw[VN-SAP code],0),14),"")</f>
        <v>TS1260-1620</v>
      </c>
      <c r="G13" s="78">
        <f>INDEX(PartRaw[#All],MATCH(Part!$A13,PartRaw[[#All],[VN-SAP code]],0),MATCH(Part!G$4,PartRaw[#Headers],0))</f>
        <v>500</v>
      </c>
      <c r="H13" s="78">
        <f>INDEX(PartRaw[#All],MATCH(Part!$A13,PartRaw[[#All],[VN-SAP code]],0),MATCH(Part!H$4,PartRaw[#Headers],0))</f>
        <v>500</v>
      </c>
      <c r="I13" s="78">
        <f>INDEX(PartRaw[#All],MATCH(Part!$A13,PartRaw[[#All],[VN-SAP code]],0),MATCH(Part!I$4,PartRaw[#Headers],0))</f>
        <v>500</v>
      </c>
      <c r="J13" s="78" t="e">
        <f>INDEX(PartRaw[#All],MATCH(Part!$A13,PartRaw[[#All],[VN-SAP code]],0),MATCH(Part!J$4,PartRaw[#Headers],0))</f>
        <v>#N/A</v>
      </c>
      <c r="K13" s="78" t="e">
        <f>INDEX(PartRaw[#All],MATCH(Part!$A13,PartRaw[[#All],[VN-SAP code]],0),MATCH(Part!K$4,PartRaw[#Headers],0))</f>
        <v>#N/A</v>
      </c>
      <c r="L13" s="78" t="e">
        <f>INDEX(PartRaw[#All],MATCH(Part!$A13,PartRaw[[#All],[VN-SAP code]],0),MATCH(Part!L$4,PartRaw[#Headers],0))</f>
        <v>#N/A</v>
      </c>
      <c r="M13" s="204" t="e">
        <f>INDEX(PartRaw[#All],MATCH(Part!$A13,PartRaw[[#All],[VN-SAP code]],0),MATCH(Part!M$4,PartRaw[#Headers],0))</f>
        <v>#N/A</v>
      </c>
      <c r="N13" s="204" t="e">
        <f>INDEX(PartRaw[#All],MATCH(Part!$A13,PartRaw[[#All],[VN-SAP code]],0),MATCH(Part!N$4,PartRaw[#Headers],0))</f>
        <v>#N/A</v>
      </c>
      <c r="O13" s="204" t="e">
        <f>INDEX(PartRaw[#All],MATCH(Part!$A13,PartRaw[[#All],[VN-SAP code]],0),MATCH(Part!O$4,PartRaw[#Headers],0))</f>
        <v>#N/A</v>
      </c>
      <c r="P13" s="204" t="e">
        <f>INDEX(PartRaw[#All],MATCH(Part!$A13,PartRaw[[#All],[VN-SAP code]],0),MATCH(Part!P$4,PartRaw[#Headers],0))</f>
        <v>#N/A</v>
      </c>
      <c r="Q13" s="204" t="e">
        <f>INDEX(PartRaw[#All],MATCH(Part!$A13,PartRaw[[#All],[VN-SAP code]],0),MATCH(Part!Q$4,PartRaw[#Headers],0))</f>
        <v>#N/A</v>
      </c>
      <c r="R13" s="204"/>
      <c r="S13" s="204"/>
      <c r="T13" s="204"/>
      <c r="U13" s="204"/>
      <c r="V13" s="111"/>
      <c r="Z13" t="str">
        <f t="array" ref="Z13">IFERROR(INDEX(Table20[[#All],[Column3]],MATCH(0,COUNTIF($Z$4:Z12,Table20[[#All],[Column3]]),0)),"")</f>
        <v>N-SF11/1.8/15.5</v>
      </c>
      <c r="AA13">
        <f>VLOOKUP(Table2[[#This Row],[POS1 Group]],D:J,5,FALSE)</f>
        <v>500</v>
      </c>
      <c r="AG13" t="str">
        <f t="array" ref="AG13">IFERROR(INDEX(Table20[[#All],[Column5]],MATCH(0,COUNTIF($AG$4:AG12,Table20[[#All],[Column5]]),0)),"")</f>
        <v/>
      </c>
    </row>
    <row r="14" spans="1:41">
      <c r="A14" s="89">
        <v>30274734</v>
      </c>
      <c r="B14" s="78" t="str">
        <f>IFERROR(TEXT(INDEX(PartRaw[],MATCH(Part!$A14,PartRaw[VN-SAP code],0),7),"0.0"),"")</f>
        <v>1.8</v>
      </c>
      <c r="C14" s="78">
        <f>IFERROR(INDEX(PartRaw[],MATCH(Part!$A14,PartRaw[VN-SAP code],0),11),"")</f>
        <v>20</v>
      </c>
      <c r="D14" s="79" t="str">
        <f>IFERROR(INDEX(PartRaw[],MATCH(Part!$A14,PartRaw[VN-SAP code],0),12),"")</f>
        <v>N-SF11/1.8/17</v>
      </c>
      <c r="E14" s="78">
        <f>IFERROR(INDEX(PartRaw[],MATCH(Part!$A14,PartRaw[VN-SAP code],0),13),"")</f>
        <v>0</v>
      </c>
      <c r="F14" s="78" t="str">
        <f>IFERROR(INDEX(PartRaw[],MATCH(Part!$A14,PartRaw[VN-SAP code],0),14),"")</f>
        <v>TS960-1000&amp;1024-1104</v>
      </c>
      <c r="G14" s="78">
        <f>INDEX(PartRaw[#All],MATCH(Part!$A14,PartRaw[[#All],[VN-SAP code]],0),MATCH(Part!G$4,PartRaw[#Headers],0))</f>
        <v>500</v>
      </c>
      <c r="H14" s="78">
        <f>INDEX(PartRaw[#All],MATCH(Part!$A14,PartRaw[[#All],[VN-SAP code]],0),MATCH(Part!H$4,PartRaw[#Headers],0))</f>
        <v>500</v>
      </c>
      <c r="I14" s="78">
        <f>INDEX(PartRaw[#All],MATCH(Part!$A14,PartRaw[[#All],[VN-SAP code]],0),MATCH(Part!I$4,PartRaw[#Headers],0))</f>
        <v>500</v>
      </c>
      <c r="J14" s="78" t="e">
        <f>INDEX(PartRaw[#All],MATCH(Part!$A14,PartRaw[[#All],[VN-SAP code]],0),MATCH(Part!J$4,PartRaw[#Headers],0))</f>
        <v>#N/A</v>
      </c>
      <c r="K14" s="78" t="e">
        <f>INDEX(PartRaw[#All],MATCH(Part!$A14,PartRaw[[#All],[VN-SAP code]],0),MATCH(Part!K$4,PartRaw[#Headers],0))</f>
        <v>#N/A</v>
      </c>
      <c r="L14" s="78" t="e">
        <f>INDEX(PartRaw[#All],MATCH(Part!$A14,PartRaw[[#All],[VN-SAP code]],0),MATCH(Part!L$4,PartRaw[#Headers],0))</f>
        <v>#N/A</v>
      </c>
      <c r="M14" s="204" t="e">
        <f>INDEX(PartRaw[#All],MATCH(Part!$A14,PartRaw[[#All],[VN-SAP code]],0),MATCH(Part!M$4,PartRaw[#Headers],0))</f>
        <v>#N/A</v>
      </c>
      <c r="N14" s="204" t="e">
        <f>INDEX(PartRaw[#All],MATCH(Part!$A14,PartRaw[[#All],[VN-SAP code]],0),MATCH(Part!N$4,PartRaw[#Headers],0))</f>
        <v>#N/A</v>
      </c>
      <c r="O14" s="204" t="e">
        <f>INDEX(PartRaw[#All],MATCH(Part!$A14,PartRaw[[#All],[VN-SAP code]],0),MATCH(Part!O$4,PartRaw[#Headers],0))</f>
        <v>#N/A</v>
      </c>
      <c r="P14" s="204" t="e">
        <f>INDEX(PartRaw[#All],MATCH(Part!$A14,PartRaw[[#All],[VN-SAP code]],0),MATCH(Part!P$4,PartRaw[#Headers],0))</f>
        <v>#N/A</v>
      </c>
      <c r="Q14" s="204" t="e">
        <f>INDEX(PartRaw[#All],MATCH(Part!$A14,PartRaw[[#All],[VN-SAP code]],0),MATCH(Part!Q$4,PartRaw[#Headers],0))</f>
        <v>#N/A</v>
      </c>
      <c r="R14" s="204"/>
      <c r="S14" s="204"/>
      <c r="T14" s="204"/>
      <c r="U14" s="204"/>
      <c r="V14" s="111"/>
      <c r="Z14" t="str">
        <f t="array" ref="Z14">IFERROR(INDEX(Table20[[#All],[Column3]],MATCH(0,COUNTIF($Z$4:Z13,Table20[[#All],[Column3]]),0)),"")</f>
        <v>N-SF11/1.8/10</v>
      </c>
      <c r="AA14">
        <f>VLOOKUP(Table2[[#This Row],[POS1 Group]],D:J,5,FALSE)</f>
        <v>500</v>
      </c>
      <c r="AG14" t="str">
        <f t="array" ref="AG14">IFERROR(INDEX(Table20[[#All],[Column5]],MATCH(0,COUNTIF($AG$4:AG13,Table20[[#All],[Column5]]),0)),"")</f>
        <v/>
      </c>
    </row>
    <row r="15" spans="1:41">
      <c r="A15" s="89">
        <v>30293647</v>
      </c>
      <c r="B15" s="78" t="str">
        <f>IFERROR(TEXT(INDEX(PartRaw[],MATCH(Part!$A15,PartRaw[VN-SAP code],0),7),"0.0"),"")</f>
        <v>1.0</v>
      </c>
      <c r="C15" s="78">
        <f>IFERROR(INDEX(PartRaw[],MATCH(Part!$A15,PartRaw[VN-SAP code],0),11),"")</f>
        <v>20</v>
      </c>
      <c r="D15" s="79" t="str">
        <f>IFERROR(INDEX(PartRaw[],MATCH(Part!$A15,PartRaw[VN-SAP code],0),12),"")</f>
        <v>N-SF11/1/10.5</v>
      </c>
      <c r="E15" s="78">
        <f>IFERROR(INDEX(PartRaw[],MATCH(Part!$A15,PartRaw[VN-SAP code],0),13),"")</f>
        <v>0</v>
      </c>
      <c r="F15" s="78" t="str">
        <f>IFERROR(INDEX(PartRaw[],MATCH(Part!$A15,PartRaw[VN-SAP code],0),14),"")</f>
        <v>UC</v>
      </c>
      <c r="G15" s="78">
        <f>INDEX(PartRaw[#All],MATCH(Part!$A15,PartRaw[[#All],[VN-SAP code]],0),MATCH(Part!G$4,PartRaw[#Headers],0))</f>
        <v>400</v>
      </c>
      <c r="H15" s="78">
        <f>INDEX(PartRaw[#All],MATCH(Part!$A15,PartRaw[[#All],[VN-SAP code]],0),MATCH(Part!H$4,PartRaw[#Headers],0))</f>
        <v>400</v>
      </c>
      <c r="I15" s="78">
        <f>INDEX(PartRaw[#All],MATCH(Part!$A15,PartRaw[[#All],[VN-SAP code]],0),MATCH(Part!I$4,PartRaw[#Headers],0))</f>
        <v>1200</v>
      </c>
      <c r="J15" s="78" t="e">
        <f>INDEX(PartRaw[#All],MATCH(Part!$A15,PartRaw[[#All],[VN-SAP code]],0),MATCH(Part!J$4,PartRaw[#Headers],0))</f>
        <v>#N/A</v>
      </c>
      <c r="K15" s="78" t="e">
        <f>INDEX(PartRaw[#All],MATCH(Part!$A15,PartRaw[[#All],[VN-SAP code]],0),MATCH(Part!K$4,PartRaw[#Headers],0))</f>
        <v>#N/A</v>
      </c>
      <c r="L15" s="78" t="e">
        <f>INDEX(PartRaw[#All],MATCH(Part!$A15,PartRaw[[#All],[VN-SAP code]],0),MATCH(Part!L$4,PartRaw[#Headers],0))</f>
        <v>#N/A</v>
      </c>
      <c r="M15" s="204" t="e">
        <f>INDEX(PartRaw[#All],MATCH(Part!$A15,PartRaw[[#All],[VN-SAP code]],0),MATCH(Part!M$4,PartRaw[#Headers],0))</f>
        <v>#N/A</v>
      </c>
      <c r="N15" s="204" t="e">
        <f>INDEX(PartRaw[#All],MATCH(Part!$A15,PartRaw[[#All],[VN-SAP code]],0),MATCH(Part!N$4,PartRaw[#Headers],0))</f>
        <v>#N/A</v>
      </c>
      <c r="O15" s="204" t="e">
        <f>INDEX(PartRaw[#All],MATCH(Part!$A15,PartRaw[[#All],[VN-SAP code]],0),MATCH(Part!O$4,PartRaw[#Headers],0))</f>
        <v>#N/A</v>
      </c>
      <c r="P15" s="204" t="e">
        <f>INDEX(PartRaw[#All],MATCH(Part!$A15,PartRaw[[#All],[VN-SAP code]],0),MATCH(Part!P$4,PartRaw[#Headers],0))</f>
        <v>#N/A</v>
      </c>
      <c r="Q15" s="204" t="e">
        <f>INDEX(PartRaw[#All],MATCH(Part!$A15,PartRaw[[#All],[VN-SAP code]],0),MATCH(Part!Q$4,PartRaw[#Headers],0))</f>
        <v>#N/A</v>
      </c>
      <c r="R15" s="204"/>
      <c r="S15" s="204"/>
      <c r="T15" s="204"/>
      <c r="U15" s="204"/>
      <c r="V15" s="111"/>
      <c r="Z15" t="str">
        <f t="array" ref="Z15">IFERROR(INDEX(Table20[[#All],[Column3]],MATCH(0,COUNTIF($Z$4:Z14,Table20[[#All],[Column3]]),0)),"")</f>
        <v/>
      </c>
      <c r="AA15" t="e">
        <f>VLOOKUP(Table2[[#This Row],[POS1 Group]],D:J,5,FALSE)</f>
        <v>#N/A</v>
      </c>
      <c r="AG15" t="str">
        <f t="array" ref="AG15">IFERROR(INDEX(Table20[[#All],[Column5]],MATCH(0,COUNTIF($AG$4:AG14,Table20[[#All],[Column5]]),0)),"")</f>
        <v/>
      </c>
    </row>
    <row r="16" spans="1:41">
      <c r="A16" s="89">
        <v>30297135</v>
      </c>
      <c r="B16" s="78" t="str">
        <f>IFERROR(TEXT(INDEX(PartRaw[],MATCH(Part!$A16,PartRaw[VN-SAP code],0),7),"0.0"),"")</f>
        <v>1.5</v>
      </c>
      <c r="C16" s="78">
        <f>IFERROR(INDEX(PartRaw[],MATCH(Part!$A16,PartRaw[VN-SAP code],0),11),"")</f>
        <v>20</v>
      </c>
      <c r="D16" s="79" t="str">
        <f>IFERROR(INDEX(PartRaw[],MATCH(Part!$A16,PartRaw[VN-SAP code],0),12),"")</f>
        <v>N-BK7/1.5/19</v>
      </c>
      <c r="E16" s="78">
        <f>IFERROR(INDEX(PartRaw[],MATCH(Part!$A16,PartRaw[VN-SAP code],0),13),"")</f>
        <v>0</v>
      </c>
      <c r="F16" s="78" t="str">
        <f>IFERROR(INDEX(PartRaw[],MATCH(Part!$A16,PartRaw[VN-SAP code],0),14),"")</f>
        <v>TS1250-1350</v>
      </c>
      <c r="G16" s="78">
        <f>INDEX(PartRaw[#All],MATCH(Part!$A16,PartRaw[[#All],[VN-SAP code]],0),MATCH(Part!G$4,PartRaw[#Headers],0))</f>
        <v>500</v>
      </c>
      <c r="H16" s="78">
        <f>INDEX(PartRaw[#All],MATCH(Part!$A16,PartRaw[[#All],[VN-SAP code]],0),MATCH(Part!H$4,PartRaw[#Headers],0))</f>
        <v>500</v>
      </c>
      <c r="I16" s="78">
        <f>INDEX(PartRaw[#All],MATCH(Part!$A16,PartRaw[[#All],[VN-SAP code]],0),MATCH(Part!I$4,PartRaw[#Headers],0))</f>
        <v>500</v>
      </c>
      <c r="J16" s="78" t="e">
        <f>INDEX(PartRaw[#All],MATCH(Part!$A16,PartRaw[[#All],[VN-SAP code]],0),MATCH(Part!J$4,PartRaw[#Headers],0))</f>
        <v>#N/A</v>
      </c>
      <c r="K16" s="78" t="e">
        <f>INDEX(PartRaw[#All],MATCH(Part!$A16,PartRaw[[#All],[VN-SAP code]],0),MATCH(Part!K$4,PartRaw[#Headers],0))</f>
        <v>#N/A</v>
      </c>
      <c r="L16" s="78" t="e">
        <f>INDEX(PartRaw[#All],MATCH(Part!$A16,PartRaw[[#All],[VN-SAP code]],0),MATCH(Part!L$4,PartRaw[#Headers],0))</f>
        <v>#N/A</v>
      </c>
      <c r="M16" s="204" t="e">
        <f>INDEX(PartRaw[#All],MATCH(Part!$A16,PartRaw[[#All],[VN-SAP code]],0),MATCH(Part!M$4,PartRaw[#Headers],0))</f>
        <v>#N/A</v>
      </c>
      <c r="N16" s="204" t="e">
        <f>INDEX(PartRaw[#All],MATCH(Part!$A16,PartRaw[[#All],[VN-SAP code]],0),MATCH(Part!N$4,PartRaw[#Headers],0))</f>
        <v>#N/A</v>
      </c>
      <c r="O16" s="204" t="e">
        <f>INDEX(PartRaw[#All],MATCH(Part!$A16,PartRaw[[#All],[VN-SAP code]],0),MATCH(Part!O$4,PartRaw[#Headers],0))</f>
        <v>#N/A</v>
      </c>
      <c r="P16" s="204" t="e">
        <f>INDEX(PartRaw[#All],MATCH(Part!$A16,PartRaw[[#All],[VN-SAP code]],0),MATCH(Part!P$4,PartRaw[#Headers],0))</f>
        <v>#N/A</v>
      </c>
      <c r="Q16" s="204" t="e">
        <f>INDEX(PartRaw[#All],MATCH(Part!$A16,PartRaw[[#All],[VN-SAP code]],0),MATCH(Part!Q$4,PartRaw[#Headers],0))</f>
        <v>#N/A</v>
      </c>
      <c r="R16" s="204"/>
      <c r="S16" s="204"/>
      <c r="T16" s="204"/>
      <c r="U16" s="204"/>
      <c r="V16" s="111"/>
      <c r="Z16" t="str">
        <f t="array" ref="Z16">IFERROR(INDEX(Table20[[#All],[Column3]],MATCH(0,COUNTIF($Z$4:Z15,Table20[[#All],[Column3]]),0)),"")</f>
        <v/>
      </c>
      <c r="AA16" t="e">
        <f>VLOOKUP(Table2[[#This Row],[POS1 Group]],D:J,5,FALSE)</f>
        <v>#N/A</v>
      </c>
      <c r="AG16" t="str">
        <f t="array" ref="AG16">IFERROR(INDEX(Table20[[#All],[Column5]],MATCH(0,COUNTIF($AG$4:AG15,Table20[[#All],[Column5]]),0)),"")</f>
        <v/>
      </c>
    </row>
    <row r="17" spans="1:33">
      <c r="A17" s="89">
        <v>30297881</v>
      </c>
      <c r="B17" s="78" t="str">
        <f>IFERROR(TEXT(INDEX(PartRaw[],MATCH(Part!$A17,PartRaw[VN-SAP code],0),7),"0.0"),"")</f>
        <v>1.0</v>
      </c>
      <c r="C17" s="78">
        <f>IFERROR(INDEX(PartRaw[],MATCH(Part!$A17,PartRaw[VN-SAP code],0),11),"")</f>
        <v>20</v>
      </c>
      <c r="D17" s="79" t="str">
        <f>IFERROR(INDEX(PartRaw[],MATCH(Part!$A17,PartRaw[VN-SAP code],0),12),"")</f>
        <v>N-SF11/1/10.5</v>
      </c>
      <c r="E17" s="78">
        <f>IFERROR(INDEX(PartRaw[],MATCH(Part!$A17,PartRaw[VN-SAP code],0),13),"")</f>
        <v>0</v>
      </c>
      <c r="F17" s="78" t="str">
        <f>IFERROR(INDEX(PartRaw[],MATCH(Part!$A17,PartRaw[VN-SAP code],0),14),"")</f>
        <v>UC</v>
      </c>
      <c r="G17" s="78">
        <f>INDEX(PartRaw[#All],MATCH(Part!$A17,PartRaw[[#All],[VN-SAP code]],0),MATCH(Part!G$4,PartRaw[#Headers],0))</f>
        <v>400</v>
      </c>
      <c r="H17" s="78">
        <f>INDEX(PartRaw[#All],MATCH(Part!$A17,PartRaw[[#All],[VN-SAP code]],0),MATCH(Part!H$4,PartRaw[#Headers],0))</f>
        <v>400</v>
      </c>
      <c r="I17" s="78">
        <f>INDEX(PartRaw[#All],MATCH(Part!$A17,PartRaw[[#All],[VN-SAP code]],0),MATCH(Part!I$4,PartRaw[#Headers],0))</f>
        <v>1200</v>
      </c>
      <c r="J17" s="78" t="e">
        <f>INDEX(PartRaw[#All],MATCH(Part!$A17,PartRaw[[#All],[VN-SAP code]],0),MATCH(Part!J$4,PartRaw[#Headers],0))</f>
        <v>#N/A</v>
      </c>
      <c r="K17" s="78" t="e">
        <f>INDEX(PartRaw[#All],MATCH(Part!$A17,PartRaw[[#All],[VN-SAP code]],0),MATCH(Part!K$4,PartRaw[#Headers],0))</f>
        <v>#N/A</v>
      </c>
      <c r="L17" s="78" t="e">
        <f>INDEX(PartRaw[#All],MATCH(Part!$A17,PartRaw[[#All],[VN-SAP code]],0),MATCH(Part!L$4,PartRaw[#Headers],0))</f>
        <v>#N/A</v>
      </c>
      <c r="M17" s="204" t="e">
        <f>INDEX(PartRaw[#All],MATCH(Part!$A17,PartRaw[[#All],[VN-SAP code]],0),MATCH(Part!M$4,PartRaw[#Headers],0))</f>
        <v>#N/A</v>
      </c>
      <c r="N17" s="204" t="e">
        <f>INDEX(PartRaw[#All],MATCH(Part!$A17,PartRaw[[#All],[VN-SAP code]],0),MATCH(Part!N$4,PartRaw[#Headers],0))</f>
        <v>#N/A</v>
      </c>
      <c r="O17" s="204" t="e">
        <f>INDEX(PartRaw[#All],MATCH(Part!$A17,PartRaw[[#All],[VN-SAP code]],0),MATCH(Part!O$4,PartRaw[#Headers],0))</f>
        <v>#N/A</v>
      </c>
      <c r="P17" s="204" t="e">
        <f>INDEX(PartRaw[#All],MATCH(Part!$A17,PartRaw[[#All],[VN-SAP code]],0),MATCH(Part!P$4,PartRaw[#Headers],0))</f>
        <v>#N/A</v>
      </c>
      <c r="Q17" s="204" t="e">
        <f>INDEX(PartRaw[#All],MATCH(Part!$A17,PartRaw[[#All],[VN-SAP code]],0),MATCH(Part!Q$4,PartRaw[#Headers],0))</f>
        <v>#N/A</v>
      </c>
      <c r="R17" s="204"/>
      <c r="S17" s="204"/>
      <c r="T17" s="204"/>
      <c r="U17" s="204"/>
      <c r="V17" s="111"/>
      <c r="Z17" t="str">
        <f t="array" ref="Z17">IFERROR(INDEX(Table20[[#All],[Column3]],MATCH(0,COUNTIF($Z$4:Z16,Table20[[#All],[Column3]]),0)),"")</f>
        <v/>
      </c>
      <c r="AA17" t="e">
        <f>VLOOKUP(Table2[[#This Row],[POS1 Group]],D:J,5,FALSE)</f>
        <v>#N/A</v>
      </c>
      <c r="AG17" t="str">
        <f t="array" ref="AG17">IFERROR(INDEX(Table20[[#All],[Column5]],MATCH(0,COUNTIF($AG$4:AG16,Table20[[#All],[Column5]]),0)),"")</f>
        <v/>
      </c>
    </row>
    <row r="18" spans="1:33">
      <c r="A18" s="89">
        <v>30313264</v>
      </c>
      <c r="B18" s="78" t="str">
        <f>IFERROR(TEXT(INDEX(PartRaw[],MATCH(Part!$A18,PartRaw[VN-SAP code],0),7),"0.0"),"")</f>
        <v>1.8</v>
      </c>
      <c r="C18" s="78">
        <f>IFERROR(INDEX(PartRaw[],MATCH(Part!$A18,PartRaw[VN-SAP code],0),11),"")</f>
        <v>20</v>
      </c>
      <c r="D18" s="79" t="str">
        <f>IFERROR(INDEX(PartRaw[],MATCH(Part!$A18,PartRaw[VN-SAP code],0),12),"")</f>
        <v>N-SF11/1.8/14.5</v>
      </c>
      <c r="E18" s="78">
        <f>IFERROR(INDEX(PartRaw[],MATCH(Part!$A18,PartRaw[VN-SAP code],0),13),"")</f>
        <v>0</v>
      </c>
      <c r="F18" s="78" t="str">
        <f>IFERROR(INDEX(PartRaw[],MATCH(Part!$A18,PartRaw[VN-SAP code],0),14),"")</f>
        <v>UC</v>
      </c>
      <c r="G18" s="78">
        <f>INDEX(PartRaw[#All],MATCH(Part!$A18,PartRaw[[#All],[VN-SAP code]],0),MATCH(Part!G$4,PartRaw[#Headers],0))</f>
        <v>500</v>
      </c>
      <c r="H18" s="78">
        <f>INDEX(PartRaw[#All],MATCH(Part!$A18,PartRaw[[#All],[VN-SAP code]],0),MATCH(Part!H$4,PartRaw[#Headers],0))</f>
        <v>500</v>
      </c>
      <c r="I18" s="78">
        <f>INDEX(PartRaw[#All],MATCH(Part!$A18,PartRaw[[#All],[VN-SAP code]],0),MATCH(Part!I$4,PartRaw[#Headers],0))</f>
        <v>500</v>
      </c>
      <c r="J18" s="78" t="e">
        <f>INDEX(PartRaw[#All],MATCH(Part!$A18,PartRaw[[#All],[VN-SAP code]],0),MATCH(Part!J$4,PartRaw[#Headers],0))</f>
        <v>#N/A</v>
      </c>
      <c r="K18" s="78" t="e">
        <f>INDEX(PartRaw[#All],MATCH(Part!$A18,PartRaw[[#All],[VN-SAP code]],0),MATCH(Part!K$4,PartRaw[#Headers],0))</f>
        <v>#N/A</v>
      </c>
      <c r="L18" s="78" t="e">
        <f>INDEX(PartRaw[#All],MATCH(Part!$A18,PartRaw[[#All],[VN-SAP code]],0),MATCH(Part!L$4,PartRaw[#Headers],0))</f>
        <v>#N/A</v>
      </c>
      <c r="M18" s="204" t="e">
        <f>INDEX(PartRaw[#All],MATCH(Part!$A18,PartRaw[[#All],[VN-SAP code]],0),MATCH(Part!M$4,PartRaw[#Headers],0))</f>
        <v>#N/A</v>
      </c>
      <c r="N18" s="204" t="e">
        <f>INDEX(PartRaw[#All],MATCH(Part!$A18,PartRaw[[#All],[VN-SAP code]],0),MATCH(Part!N$4,PartRaw[#Headers],0))</f>
        <v>#N/A</v>
      </c>
      <c r="O18" s="204" t="e">
        <f>INDEX(PartRaw[#All],MATCH(Part!$A18,PartRaw[[#All],[VN-SAP code]],0),MATCH(Part!O$4,PartRaw[#Headers],0))</f>
        <v>#N/A</v>
      </c>
      <c r="P18" s="204" t="e">
        <f>INDEX(PartRaw[#All],MATCH(Part!$A18,PartRaw[[#All],[VN-SAP code]],0),MATCH(Part!P$4,PartRaw[#Headers],0))</f>
        <v>#N/A</v>
      </c>
      <c r="Q18" s="204" t="e">
        <f>INDEX(PartRaw[#All],MATCH(Part!$A18,PartRaw[[#All],[VN-SAP code]],0),MATCH(Part!Q$4,PartRaw[#Headers],0))</f>
        <v>#N/A</v>
      </c>
      <c r="R18" s="204"/>
      <c r="S18" s="204"/>
      <c r="T18" s="204"/>
      <c r="U18" s="204"/>
      <c r="V18" s="111"/>
      <c r="Z18" t="str">
        <f t="array" ref="Z18">IFERROR(INDEX(Table20[[#All],[Column3]],MATCH(0,COUNTIF($Z$4:Z17,Table20[[#All],[Column3]]),0)),"")</f>
        <v/>
      </c>
      <c r="AA18" t="e">
        <f>VLOOKUP(Table2[[#This Row],[POS1 Group]],D:J,5,FALSE)</f>
        <v>#N/A</v>
      </c>
      <c r="AG18" t="str">
        <f t="array" ref="AG18">IFERROR(INDEX(Table20[[#All],[Column5]],MATCH(0,COUNTIF($AG$4:AG17,Table20[[#All],[Column5]]),0)),"")</f>
        <v/>
      </c>
    </row>
    <row r="19" spans="1:33">
      <c r="A19" s="89">
        <v>30313345</v>
      </c>
      <c r="B19" s="78" t="str">
        <f>IFERROR(TEXT(INDEX(PartRaw[],MATCH(Part!$A19,PartRaw[VN-SAP code],0),7),"0.0"),"")</f>
        <v>1.8</v>
      </c>
      <c r="C19" s="78">
        <f>IFERROR(INDEX(PartRaw[],MATCH(Part!$A19,PartRaw[VN-SAP code],0),11),"")</f>
        <v>20</v>
      </c>
      <c r="D19" s="79" t="str">
        <f>IFERROR(INDEX(PartRaw[],MATCH(Part!$A19,PartRaw[VN-SAP code],0),12),"")</f>
        <v>N-SF11/1.8/14.5</v>
      </c>
      <c r="E19" s="78">
        <f>IFERROR(INDEX(PartRaw[],MATCH(Part!$A19,PartRaw[VN-SAP code],0),13),"")</f>
        <v>0</v>
      </c>
      <c r="F19" s="78" t="str">
        <f>IFERROR(INDEX(PartRaw[],MATCH(Part!$A19,PartRaw[VN-SAP code],0),14),"")</f>
        <v>UC</v>
      </c>
      <c r="G19" s="78">
        <f>INDEX(PartRaw[#All],MATCH(Part!$A19,PartRaw[[#All],[VN-SAP code]],0),MATCH(Part!G$4,PartRaw[#Headers],0))</f>
        <v>500</v>
      </c>
      <c r="H19" s="78">
        <f>INDEX(PartRaw[#All],MATCH(Part!$A19,PartRaw[[#All],[VN-SAP code]],0),MATCH(Part!H$4,PartRaw[#Headers],0))</f>
        <v>500</v>
      </c>
      <c r="I19" s="78">
        <f>INDEX(PartRaw[#All],MATCH(Part!$A19,PartRaw[[#All],[VN-SAP code]],0),MATCH(Part!I$4,PartRaw[#Headers],0))</f>
        <v>500</v>
      </c>
      <c r="J19" s="78" t="e">
        <f>INDEX(PartRaw[#All],MATCH(Part!$A19,PartRaw[[#All],[VN-SAP code]],0),MATCH(Part!J$4,PartRaw[#Headers],0))</f>
        <v>#N/A</v>
      </c>
      <c r="K19" s="78" t="e">
        <f>INDEX(PartRaw[#All],MATCH(Part!$A19,PartRaw[[#All],[VN-SAP code]],0),MATCH(Part!K$4,PartRaw[#Headers],0))</f>
        <v>#N/A</v>
      </c>
      <c r="L19" s="78" t="e">
        <f>INDEX(PartRaw[#All],MATCH(Part!$A19,PartRaw[[#All],[VN-SAP code]],0),MATCH(Part!L$4,PartRaw[#Headers],0))</f>
        <v>#N/A</v>
      </c>
      <c r="M19" s="204" t="e">
        <f>INDEX(PartRaw[#All],MATCH(Part!$A19,PartRaw[[#All],[VN-SAP code]],0),MATCH(Part!M$4,PartRaw[#Headers],0))</f>
        <v>#N/A</v>
      </c>
      <c r="N19" s="204" t="e">
        <f>INDEX(PartRaw[#All],MATCH(Part!$A19,PartRaw[[#All],[VN-SAP code]],0),MATCH(Part!N$4,PartRaw[#Headers],0))</f>
        <v>#N/A</v>
      </c>
      <c r="O19" s="204" t="e">
        <f>INDEX(PartRaw[#All],MATCH(Part!$A19,PartRaw[[#All],[VN-SAP code]],0),MATCH(Part!O$4,PartRaw[#Headers],0))</f>
        <v>#N/A</v>
      </c>
      <c r="P19" s="204" t="e">
        <f>INDEX(PartRaw[#All],MATCH(Part!$A19,PartRaw[[#All],[VN-SAP code]],0),MATCH(Part!P$4,PartRaw[#Headers],0))</f>
        <v>#N/A</v>
      </c>
      <c r="Q19" s="204" t="e">
        <f>INDEX(PartRaw[#All],MATCH(Part!$A19,PartRaw[[#All],[VN-SAP code]],0),MATCH(Part!Q$4,PartRaw[#Headers],0))</f>
        <v>#N/A</v>
      </c>
      <c r="R19" s="204"/>
      <c r="S19" s="204"/>
      <c r="T19" s="204"/>
      <c r="U19" s="204"/>
      <c r="V19" s="111"/>
      <c r="Z19" t="str">
        <f t="array" ref="Z19">IFERROR(INDEX(Table20[[#All],[Column3]],MATCH(0,COUNTIF($Z$4:Z18,Table20[[#All],[Column3]]),0)),"")</f>
        <v/>
      </c>
      <c r="AA19" t="e">
        <f>VLOOKUP(Table2[[#This Row],[POS1 Group]],D:J,5,FALSE)</f>
        <v>#N/A</v>
      </c>
      <c r="AG19" t="str">
        <f t="array" ref="AG19">IFERROR(INDEX(Table20[[#All],[Column5]],MATCH(0,COUNTIF($AG$4:AG18,Table20[[#All],[Column5]]),0)),"")</f>
        <v/>
      </c>
    </row>
    <row r="20" spans="1:33">
      <c r="A20" s="89">
        <v>30321494</v>
      </c>
      <c r="B20" s="78" t="str">
        <f>IFERROR(TEXT(INDEX(PartRaw[],MATCH(Part!$A20,PartRaw[VN-SAP code],0),7),"0.0"),"")</f>
        <v>1.1</v>
      </c>
      <c r="C20" s="78">
        <f>IFERROR(INDEX(PartRaw[],MATCH(Part!$A20,PartRaw[VN-SAP code],0),11),"")</f>
        <v>20</v>
      </c>
      <c r="D20" s="79" t="str">
        <f>IFERROR(INDEX(PartRaw[],MATCH(Part!$A20,PartRaw[VN-SAP code],0),12),"")</f>
        <v>N-BK7/1.1/19</v>
      </c>
      <c r="E20" s="78">
        <f>IFERROR(INDEX(PartRaw[],MATCH(Part!$A20,PartRaw[VN-SAP code],0),13),"")</f>
        <v>0</v>
      </c>
      <c r="F20" s="78" t="str">
        <f>IFERROR(INDEX(PartRaw[],MATCH(Part!$A20,PartRaw[VN-SAP code],0),14),"")</f>
        <v>TS1250-1350</v>
      </c>
      <c r="G20" s="78">
        <f>INDEX(PartRaw[#All],MATCH(Part!$A20,PartRaw[[#All],[VN-SAP code]],0),MATCH(Part!G$4,PartRaw[#Headers],0))</f>
        <v>400</v>
      </c>
      <c r="H20" s="78">
        <f>INDEX(PartRaw[#All],MATCH(Part!$A20,PartRaw[[#All],[VN-SAP code]],0),MATCH(Part!H$4,PartRaw[#Headers],0))</f>
        <v>400</v>
      </c>
      <c r="I20" s="78">
        <f>INDEX(PartRaw[#All],MATCH(Part!$A20,PartRaw[[#All],[VN-SAP code]],0),MATCH(Part!I$4,PartRaw[#Headers],0))</f>
        <v>400</v>
      </c>
      <c r="J20" s="78" t="e">
        <f>INDEX(PartRaw[#All],MATCH(Part!$A20,PartRaw[[#All],[VN-SAP code]],0),MATCH(Part!J$4,PartRaw[#Headers],0))</f>
        <v>#N/A</v>
      </c>
      <c r="K20" s="78" t="e">
        <f>INDEX(PartRaw[#All],MATCH(Part!$A20,PartRaw[[#All],[VN-SAP code]],0),MATCH(Part!K$4,PartRaw[#Headers],0))</f>
        <v>#N/A</v>
      </c>
      <c r="L20" s="78" t="e">
        <f>INDEX(PartRaw[#All],MATCH(Part!$A20,PartRaw[[#All],[VN-SAP code]],0),MATCH(Part!L$4,PartRaw[#Headers],0))</f>
        <v>#N/A</v>
      </c>
      <c r="M20" s="204" t="e">
        <f>INDEX(PartRaw[#All],MATCH(Part!$A20,PartRaw[[#All],[VN-SAP code]],0),MATCH(Part!M$4,PartRaw[#Headers],0))</f>
        <v>#N/A</v>
      </c>
      <c r="N20" s="204" t="e">
        <f>INDEX(PartRaw[#All],MATCH(Part!$A20,PartRaw[[#All],[VN-SAP code]],0),MATCH(Part!N$4,PartRaw[#Headers],0))</f>
        <v>#N/A</v>
      </c>
      <c r="O20" s="204" t="e">
        <f>INDEX(PartRaw[#All],MATCH(Part!$A20,PartRaw[[#All],[VN-SAP code]],0),MATCH(Part!O$4,PartRaw[#Headers],0))</f>
        <v>#N/A</v>
      </c>
      <c r="P20" s="204" t="e">
        <f>INDEX(PartRaw[#All],MATCH(Part!$A20,PartRaw[[#All],[VN-SAP code]],0),MATCH(Part!P$4,PartRaw[#Headers],0))</f>
        <v>#N/A</v>
      </c>
      <c r="Q20" s="204" t="e">
        <f>INDEX(PartRaw[#All],MATCH(Part!$A20,PartRaw[[#All],[VN-SAP code]],0),MATCH(Part!Q$4,PartRaw[#Headers],0))</f>
        <v>#N/A</v>
      </c>
      <c r="R20" s="204"/>
      <c r="S20" s="204"/>
      <c r="T20" s="204"/>
      <c r="U20" s="204"/>
      <c r="V20" s="111"/>
      <c r="Z20" t="str">
        <f t="array" ref="Z20">IFERROR(INDEX(Table20[[#All],[Column3]],MATCH(0,COUNTIF($Z$4:Z19,Table20[[#All],[Column3]]),0)),"")</f>
        <v/>
      </c>
      <c r="AA20" t="e">
        <f>VLOOKUP(Table2[[#This Row],[POS1 Group]],D:J,5,FALSE)</f>
        <v>#N/A</v>
      </c>
      <c r="AG20" t="str">
        <f t="array" ref="AG20">IFERROR(INDEX(Table20[[#All],[Column5]],MATCH(0,COUNTIF($AG$4:AG19,Table20[[#All],[Column5]]),0)),"")</f>
        <v/>
      </c>
    </row>
    <row r="21" spans="1:33">
      <c r="A21" s="89">
        <v>30331073</v>
      </c>
      <c r="B21" s="78" t="str">
        <f>IFERROR(TEXT(INDEX(PartRaw[],MATCH(Part!$A21,PartRaw[VN-SAP code],0),7),"0.0"),"")</f>
        <v>1.8</v>
      </c>
      <c r="C21" s="78">
        <f>IFERROR(INDEX(PartRaw[],MATCH(Part!$A21,PartRaw[VN-SAP code],0),11),"")</f>
        <v>20</v>
      </c>
      <c r="D21" s="79" t="str">
        <f>IFERROR(INDEX(PartRaw[],MATCH(Part!$A21,PartRaw[VN-SAP code],0),12),"")</f>
        <v>N-SF11/1.8/12</v>
      </c>
      <c r="E21" s="78">
        <f>IFERROR(INDEX(PartRaw[],MATCH(Part!$A21,PartRaw[VN-SAP code],0),13),"")</f>
        <v>0</v>
      </c>
      <c r="F21" s="78" t="str">
        <f>IFERROR(INDEX(PartRaw[],MATCH(Part!$A21,PartRaw[VN-SAP code],0),14),"")</f>
        <v>TS1260-1620</v>
      </c>
      <c r="G21" s="78">
        <f>INDEX(PartRaw[#All],MATCH(Part!$A21,PartRaw[[#All],[VN-SAP code]],0),MATCH(Part!G$4,PartRaw[#Headers],0))</f>
        <v>500</v>
      </c>
      <c r="H21" s="78">
        <f>INDEX(PartRaw[#All],MATCH(Part!$A21,PartRaw[[#All],[VN-SAP code]],0),MATCH(Part!H$4,PartRaw[#Headers],0))</f>
        <v>500</v>
      </c>
      <c r="I21" s="78">
        <f>INDEX(PartRaw[#All],MATCH(Part!$A21,PartRaw[[#All],[VN-SAP code]],0),MATCH(Part!I$4,PartRaw[#Headers],0))</f>
        <v>500</v>
      </c>
      <c r="J21" s="78" t="e">
        <f>INDEX(PartRaw[#All],MATCH(Part!$A21,PartRaw[[#All],[VN-SAP code]],0),MATCH(Part!J$4,PartRaw[#Headers],0))</f>
        <v>#N/A</v>
      </c>
      <c r="K21" s="78" t="e">
        <f>INDEX(PartRaw[#All],MATCH(Part!$A21,PartRaw[[#All],[VN-SAP code]],0),MATCH(Part!K$4,PartRaw[#Headers],0))</f>
        <v>#N/A</v>
      </c>
      <c r="L21" s="78" t="e">
        <f>INDEX(PartRaw[#All],MATCH(Part!$A21,PartRaw[[#All],[VN-SAP code]],0),MATCH(Part!L$4,PartRaw[#Headers],0))</f>
        <v>#N/A</v>
      </c>
      <c r="M21" s="204" t="e">
        <f>INDEX(PartRaw[#All],MATCH(Part!$A21,PartRaw[[#All],[VN-SAP code]],0),MATCH(Part!M$4,PartRaw[#Headers],0))</f>
        <v>#N/A</v>
      </c>
      <c r="N21" s="204" t="e">
        <f>INDEX(PartRaw[#All],MATCH(Part!$A21,PartRaw[[#All],[VN-SAP code]],0),MATCH(Part!N$4,PartRaw[#Headers],0))</f>
        <v>#N/A</v>
      </c>
      <c r="O21" s="204" t="e">
        <f>INDEX(PartRaw[#All],MATCH(Part!$A21,PartRaw[[#All],[VN-SAP code]],0),MATCH(Part!O$4,PartRaw[#Headers],0))</f>
        <v>#N/A</v>
      </c>
      <c r="P21" s="204" t="e">
        <f>INDEX(PartRaw[#All],MATCH(Part!$A21,PartRaw[[#All],[VN-SAP code]],0),MATCH(Part!P$4,PartRaw[#Headers],0))</f>
        <v>#N/A</v>
      </c>
      <c r="Q21" s="204" t="e">
        <f>INDEX(PartRaw[#All],MATCH(Part!$A21,PartRaw[[#All],[VN-SAP code]],0),MATCH(Part!Q$4,PartRaw[#Headers],0))</f>
        <v>#N/A</v>
      </c>
      <c r="R21" s="204"/>
      <c r="S21" s="204"/>
      <c r="T21" s="204"/>
      <c r="U21" s="204"/>
      <c r="V21" s="111"/>
      <c r="Z21" t="str">
        <f t="array" ref="Z21">IFERROR(INDEX(Table20[[#All],[Column3]],MATCH(0,COUNTIF($Z$4:Z20,Table20[[#All],[Column3]]),0)),"")</f>
        <v/>
      </c>
      <c r="AA21" t="e">
        <f>VLOOKUP(Table2[[#This Row],[POS1 Group]],D:J,5,FALSE)</f>
        <v>#N/A</v>
      </c>
      <c r="AG21" t="str">
        <f t="array" ref="AG21">IFERROR(INDEX(Table20[[#All],[Column5]],MATCH(0,COUNTIF($AG$4:AG20,Table20[[#All],[Column5]]),0)),"")</f>
        <v/>
      </c>
    </row>
    <row r="22" spans="1:33">
      <c r="A22" s="89">
        <v>30339200</v>
      </c>
      <c r="B22" s="78" t="str">
        <f>IFERROR(TEXT(INDEX(PartRaw[],MATCH(Part!$A22,PartRaw[VN-SAP code],0),7),"0.0"),"")</f>
        <v>1.8</v>
      </c>
      <c r="C22" s="78">
        <f>IFERROR(INDEX(PartRaw[],MATCH(Part!$A22,PartRaw[VN-SAP code],0),11),"")</f>
        <v>20</v>
      </c>
      <c r="D22" s="79" t="str">
        <f>IFERROR(INDEX(PartRaw[],MATCH(Part!$A22,PartRaw[VN-SAP code],0),12),"")</f>
        <v>N-SF11/1.8/23.5</v>
      </c>
      <c r="E22" s="78">
        <f>IFERROR(INDEX(PartRaw[],MATCH(Part!$A22,PartRaw[VN-SAP code],0),13),"")</f>
        <v>0</v>
      </c>
      <c r="F22" s="78" t="str">
        <f>IFERROR(INDEX(PartRaw[],MATCH(Part!$A22,PartRaw[VN-SAP code],0),14),"")</f>
        <v>UC</v>
      </c>
      <c r="G22" s="78">
        <f>INDEX(PartRaw[#All],MATCH(Part!$A22,PartRaw[[#All],[VN-SAP code]],0),MATCH(Part!G$4,PartRaw[#Headers],0))</f>
        <v>500</v>
      </c>
      <c r="H22" s="78">
        <f>INDEX(PartRaw[#All],MATCH(Part!$A22,PartRaw[[#All],[VN-SAP code]],0),MATCH(Part!H$4,PartRaw[#Headers],0))</f>
        <v>500</v>
      </c>
      <c r="I22" s="78">
        <f>INDEX(PartRaw[#All],MATCH(Part!$A22,PartRaw[[#All],[VN-SAP code]],0),MATCH(Part!I$4,PartRaw[#Headers],0))</f>
        <v>500</v>
      </c>
      <c r="J22" s="78" t="e">
        <f>INDEX(PartRaw[#All],MATCH(Part!$A22,PartRaw[[#All],[VN-SAP code]],0),MATCH(Part!J$4,PartRaw[#Headers],0))</f>
        <v>#N/A</v>
      </c>
      <c r="K22" s="78" t="e">
        <f>INDEX(PartRaw[#All],MATCH(Part!$A22,PartRaw[[#All],[VN-SAP code]],0),MATCH(Part!K$4,PartRaw[#Headers],0))</f>
        <v>#N/A</v>
      </c>
      <c r="L22" s="78" t="e">
        <f>INDEX(PartRaw[#All],MATCH(Part!$A22,PartRaw[[#All],[VN-SAP code]],0),MATCH(Part!L$4,PartRaw[#Headers],0))</f>
        <v>#N/A</v>
      </c>
      <c r="M22" s="204" t="e">
        <f>INDEX(PartRaw[#All],MATCH(Part!$A22,PartRaw[[#All],[VN-SAP code]],0),MATCH(Part!M$4,PartRaw[#Headers],0))</f>
        <v>#N/A</v>
      </c>
      <c r="N22" s="204" t="e">
        <f>INDEX(PartRaw[#All],MATCH(Part!$A22,PartRaw[[#All],[VN-SAP code]],0),MATCH(Part!N$4,PartRaw[#Headers],0))</f>
        <v>#N/A</v>
      </c>
      <c r="O22" s="204" t="e">
        <f>INDEX(PartRaw[#All],MATCH(Part!$A22,PartRaw[[#All],[VN-SAP code]],0),MATCH(Part!O$4,PartRaw[#Headers],0))</f>
        <v>#N/A</v>
      </c>
      <c r="P22" s="204" t="e">
        <f>INDEX(PartRaw[#All],MATCH(Part!$A22,PartRaw[[#All],[VN-SAP code]],0),MATCH(Part!P$4,PartRaw[#Headers],0))</f>
        <v>#N/A</v>
      </c>
      <c r="Q22" s="204" t="e">
        <f>INDEX(PartRaw[#All],MATCH(Part!$A22,PartRaw[[#All],[VN-SAP code]],0),MATCH(Part!Q$4,PartRaw[#Headers],0))</f>
        <v>#N/A</v>
      </c>
      <c r="R22" s="204"/>
      <c r="S22" s="204"/>
      <c r="T22" s="204"/>
      <c r="U22" s="204"/>
      <c r="V22" s="111"/>
      <c r="Z22" t="str">
        <f t="array" ref="Z22">IFERROR(INDEX(Table20[[#All],[Column3]],MATCH(0,COUNTIF($Z$4:Z21,Table20[[#All],[Column3]]),0)),"")</f>
        <v/>
      </c>
      <c r="AA22" t="e">
        <f>VLOOKUP(Table2[[#This Row],[POS1 Group]],D:J,5,FALSE)</f>
        <v>#N/A</v>
      </c>
      <c r="AG22" t="str">
        <f t="array" ref="AG22">IFERROR(INDEX(Table20[[#All],[Column5]],MATCH(0,COUNTIF($AG$4:AG21,Table20[[#All],[Column5]]),0)),"")</f>
        <v/>
      </c>
    </row>
    <row r="23" spans="1:33">
      <c r="A23" s="89">
        <v>30342952</v>
      </c>
      <c r="B23" s="78" t="str">
        <f>IFERROR(TEXT(INDEX(PartRaw[],MATCH(Part!$A23,PartRaw[VN-SAP code],0),7),"0.0"),"")</f>
        <v>1.8</v>
      </c>
      <c r="C23" s="78">
        <f>IFERROR(INDEX(PartRaw[],MATCH(Part!$A23,PartRaw[VN-SAP code],0),11),"")</f>
        <v>20</v>
      </c>
      <c r="D23" s="79" t="str">
        <f>IFERROR(INDEX(PartRaw[],MATCH(Part!$A23,PartRaw[VN-SAP code],0),12),"")</f>
        <v>N-SF11/1.8/15.5</v>
      </c>
      <c r="E23" s="78">
        <f>IFERROR(INDEX(PartRaw[],MATCH(Part!$A23,PartRaw[VN-SAP code],0),13),"")</f>
        <v>0</v>
      </c>
      <c r="F23" s="78" t="str">
        <f>IFERROR(INDEX(PartRaw[],MATCH(Part!$A23,PartRaw[VN-SAP code],0),14),"")</f>
        <v>TS1260-1620</v>
      </c>
      <c r="G23" s="78">
        <f>INDEX(PartRaw[#All],MATCH(Part!$A23,PartRaw[[#All],[VN-SAP code]],0),MATCH(Part!G$4,PartRaw[#Headers],0))</f>
        <v>500</v>
      </c>
      <c r="H23" s="78">
        <f>INDEX(PartRaw[#All],MATCH(Part!$A23,PartRaw[[#All],[VN-SAP code]],0),MATCH(Part!H$4,PartRaw[#Headers],0))</f>
        <v>500</v>
      </c>
      <c r="I23" s="78">
        <f>INDEX(PartRaw[#All],MATCH(Part!$A23,PartRaw[[#All],[VN-SAP code]],0),MATCH(Part!I$4,PartRaw[#Headers],0))</f>
        <v>500</v>
      </c>
      <c r="J23" s="78" t="e">
        <f>INDEX(PartRaw[#All],MATCH(Part!$A23,PartRaw[[#All],[VN-SAP code]],0),MATCH(Part!J$4,PartRaw[#Headers],0))</f>
        <v>#N/A</v>
      </c>
      <c r="K23" s="78" t="e">
        <f>INDEX(PartRaw[#All],MATCH(Part!$A23,PartRaw[[#All],[VN-SAP code]],0),MATCH(Part!K$4,PartRaw[#Headers],0))</f>
        <v>#N/A</v>
      </c>
      <c r="L23" s="78" t="e">
        <f>INDEX(PartRaw[#All],MATCH(Part!$A23,PartRaw[[#All],[VN-SAP code]],0),MATCH(Part!L$4,PartRaw[#Headers],0))</f>
        <v>#N/A</v>
      </c>
      <c r="M23" s="204" t="e">
        <f>INDEX(PartRaw[#All],MATCH(Part!$A23,PartRaw[[#All],[VN-SAP code]],0),MATCH(Part!M$4,PartRaw[#Headers],0))</f>
        <v>#N/A</v>
      </c>
      <c r="N23" s="204" t="e">
        <f>INDEX(PartRaw[#All],MATCH(Part!$A23,PartRaw[[#All],[VN-SAP code]],0),MATCH(Part!N$4,PartRaw[#Headers],0))</f>
        <v>#N/A</v>
      </c>
      <c r="O23" s="204" t="e">
        <f>INDEX(PartRaw[#All],MATCH(Part!$A23,PartRaw[[#All],[VN-SAP code]],0),MATCH(Part!O$4,PartRaw[#Headers],0))</f>
        <v>#N/A</v>
      </c>
      <c r="P23" s="204" t="e">
        <f>INDEX(PartRaw[#All],MATCH(Part!$A23,PartRaw[[#All],[VN-SAP code]],0),MATCH(Part!P$4,PartRaw[#Headers],0))</f>
        <v>#N/A</v>
      </c>
      <c r="Q23" s="204" t="e">
        <f>INDEX(PartRaw[#All],MATCH(Part!$A23,PartRaw[[#All],[VN-SAP code]],0),MATCH(Part!Q$4,PartRaw[#Headers],0))</f>
        <v>#N/A</v>
      </c>
      <c r="R23" s="204"/>
      <c r="S23" s="204"/>
      <c r="T23" s="204"/>
      <c r="U23" s="204"/>
      <c r="V23" s="111"/>
      <c r="Z23" t="str">
        <f t="array" ref="Z23">IFERROR(INDEX(Table20[[#All],[Column3]],MATCH(0,COUNTIF($Z$4:Z22,Table20[[#All],[Column3]]),0)),"")</f>
        <v/>
      </c>
      <c r="AA23" t="e">
        <f>VLOOKUP(Table2[[#This Row],[POS1 Group]],D:J,5,FALSE)</f>
        <v>#N/A</v>
      </c>
      <c r="AG23" t="str">
        <f t="array" ref="AG23">IFERROR(INDEX(Table20[[#All],[Column5]],MATCH(0,COUNTIF($AG$4:AG22,Table20[[#All],[Column5]]),0)),"")</f>
        <v/>
      </c>
    </row>
    <row r="24" spans="1:33">
      <c r="A24" s="89">
        <v>30390173</v>
      </c>
      <c r="B24" s="78" t="str">
        <f>IFERROR(TEXT(INDEX(PartRaw[],MATCH(Part!$A24,PartRaw[VN-SAP code],0),7),"0.0"),"")</f>
        <v>1.8</v>
      </c>
      <c r="C24" s="78">
        <f>IFERROR(INDEX(PartRaw[],MATCH(Part!$A24,PartRaw[VN-SAP code],0),11),"")</f>
        <v>20</v>
      </c>
      <c r="D24" s="79" t="str">
        <f>IFERROR(INDEX(PartRaw[],MATCH(Part!$A24,PartRaw[VN-SAP code],0),12),"")</f>
        <v>N-SF11/1.8/10</v>
      </c>
      <c r="E24" s="78">
        <f>IFERROR(INDEX(PartRaw[],MATCH(Part!$A24,PartRaw[VN-SAP code],0),13),"")</f>
        <v>0</v>
      </c>
      <c r="F24" s="78" t="str">
        <f>IFERROR(INDEX(PartRaw[],MATCH(Part!$A24,PartRaw[VN-SAP code],0),14),"")</f>
        <v>TS960-1000&amp;1024-1104</v>
      </c>
      <c r="G24" s="78">
        <f>INDEX(PartRaw[#All],MATCH(Part!$A24,PartRaw[[#All],[VN-SAP code]],0),MATCH(Part!G$4,PartRaw[#Headers],0))</f>
        <v>500</v>
      </c>
      <c r="H24" s="78">
        <f>INDEX(PartRaw[#All],MATCH(Part!$A24,PartRaw[[#All],[VN-SAP code]],0),MATCH(Part!H$4,PartRaw[#Headers],0))</f>
        <v>500</v>
      </c>
      <c r="I24" s="78">
        <f>INDEX(PartRaw[#All],MATCH(Part!$A24,PartRaw[[#All],[VN-SAP code]],0),MATCH(Part!I$4,PartRaw[#Headers],0))</f>
        <v>500</v>
      </c>
      <c r="J24" s="78" t="e">
        <f>INDEX(PartRaw[#All],MATCH(Part!$A24,PartRaw[[#All],[VN-SAP code]],0),MATCH(Part!J$4,PartRaw[#Headers],0))</f>
        <v>#N/A</v>
      </c>
      <c r="K24" s="78" t="e">
        <f>INDEX(PartRaw[#All],MATCH(Part!$A24,PartRaw[[#All],[VN-SAP code]],0),MATCH(Part!K$4,PartRaw[#Headers],0))</f>
        <v>#N/A</v>
      </c>
      <c r="L24" s="78" t="e">
        <f>INDEX(PartRaw[#All],MATCH(Part!$A24,PartRaw[[#All],[VN-SAP code]],0),MATCH(Part!L$4,PartRaw[#Headers],0))</f>
        <v>#N/A</v>
      </c>
      <c r="M24" s="204" t="e">
        <f>INDEX(PartRaw[#All],MATCH(Part!$A24,PartRaw[[#All],[VN-SAP code]],0),MATCH(Part!M$4,PartRaw[#Headers],0))</f>
        <v>#N/A</v>
      </c>
      <c r="N24" s="204" t="e">
        <f>INDEX(PartRaw[#All],MATCH(Part!$A24,PartRaw[[#All],[VN-SAP code]],0),MATCH(Part!N$4,PartRaw[#Headers],0))</f>
        <v>#N/A</v>
      </c>
      <c r="O24" s="204" t="e">
        <f>INDEX(PartRaw[#All],MATCH(Part!$A24,PartRaw[[#All],[VN-SAP code]],0),MATCH(Part!O$4,PartRaw[#Headers],0))</f>
        <v>#N/A</v>
      </c>
      <c r="P24" s="204" t="e">
        <f>INDEX(PartRaw[#All],MATCH(Part!$A24,PartRaw[[#All],[VN-SAP code]],0),MATCH(Part!P$4,PartRaw[#Headers],0))</f>
        <v>#N/A</v>
      </c>
      <c r="Q24" s="204" t="e">
        <f>INDEX(PartRaw[#All],MATCH(Part!$A24,PartRaw[[#All],[VN-SAP code]],0),MATCH(Part!Q$4,PartRaw[#Headers],0))</f>
        <v>#N/A</v>
      </c>
      <c r="R24" s="204"/>
      <c r="S24" s="204"/>
      <c r="T24" s="204"/>
      <c r="U24" s="204"/>
      <c r="V24" s="111"/>
      <c r="Z24" t="str">
        <f t="array" ref="Z24">IFERROR(INDEX(Table20[[#All],[Column3]],MATCH(0,COUNTIF($Z$4:Z23,Table20[[#All],[Column3]]),0)),"")</f>
        <v/>
      </c>
      <c r="AA24" t="e">
        <f>VLOOKUP(Table2[[#This Row],[POS1 Group]],D:J,5,FALSE)</f>
        <v>#N/A</v>
      </c>
      <c r="AG24" t="str">
        <f t="array" ref="AG24">IFERROR(INDEX(Table20[[#All],[Column5]],MATCH(0,COUNTIF($AG$4:AG23,Table20[[#All],[Column5]]),0)),"")</f>
        <v/>
      </c>
    </row>
    <row r="25" spans="1:33">
      <c r="A25" s="89">
        <v>0</v>
      </c>
      <c r="B25" s="78" t="str">
        <f>IFERROR(TEXT(INDEX(PartRaw[],MATCH(Part!$A25,PartRaw[VN-SAP code],0),7),"0.0"),"")</f>
        <v/>
      </c>
      <c r="C25" s="78" t="str">
        <f>IFERROR(INDEX(PartRaw[],MATCH(Part!$A25,PartRaw[VN-SAP code],0),11),"")</f>
        <v/>
      </c>
      <c r="D25" s="79" t="str">
        <f>IFERROR(INDEX(PartRaw[],MATCH(Part!$A25,PartRaw[VN-SAP code],0),12),"")</f>
        <v/>
      </c>
      <c r="E25" s="78" t="str">
        <f>IFERROR(INDEX(PartRaw[],MATCH(Part!$A25,PartRaw[VN-SAP code],0),13),"")</f>
        <v/>
      </c>
      <c r="F25" s="78" t="str">
        <f>IFERROR(INDEX(PartRaw[],MATCH(Part!$A25,PartRaw[VN-SAP code],0),14),"")</f>
        <v/>
      </c>
      <c r="G25" s="78" t="e">
        <f>INDEX(PartRaw[#All],MATCH(Part!$A25,PartRaw[[#All],[VN-SAP code]],0),MATCH(Part!G$4,PartRaw[#Headers],0))</f>
        <v>#N/A</v>
      </c>
      <c r="H25" s="78" t="e">
        <f>INDEX(PartRaw[#All],MATCH(Part!$A25,PartRaw[[#All],[VN-SAP code]],0),MATCH(Part!H$4,PartRaw[#Headers],0))</f>
        <v>#N/A</v>
      </c>
      <c r="I25" s="78" t="e">
        <f>INDEX(PartRaw[#All],MATCH(Part!$A25,PartRaw[[#All],[VN-SAP code]],0),MATCH(Part!I$4,PartRaw[#Headers],0))</f>
        <v>#N/A</v>
      </c>
      <c r="J25" s="78" t="e">
        <f>INDEX(PartRaw[#All],MATCH(Part!$A25,PartRaw[[#All],[VN-SAP code]],0),MATCH(Part!J$4,PartRaw[#Headers],0))</f>
        <v>#N/A</v>
      </c>
      <c r="K25" s="78" t="e">
        <f>INDEX(PartRaw[#All],MATCH(Part!$A25,PartRaw[[#All],[VN-SAP code]],0),MATCH(Part!K$4,PartRaw[#Headers],0))</f>
        <v>#N/A</v>
      </c>
      <c r="L25" s="78" t="e">
        <f>INDEX(PartRaw[#All],MATCH(Part!$A25,PartRaw[[#All],[VN-SAP code]],0),MATCH(Part!L$4,PartRaw[#Headers],0))</f>
        <v>#N/A</v>
      </c>
      <c r="M25" s="204" t="e">
        <f>INDEX(PartRaw[#All],MATCH(Part!$A25,PartRaw[[#All],[VN-SAP code]],0),MATCH(Part!M$4,PartRaw[#Headers],0))</f>
        <v>#N/A</v>
      </c>
      <c r="N25" s="204" t="e">
        <f>INDEX(PartRaw[#All],MATCH(Part!$A25,PartRaw[[#All],[VN-SAP code]],0),MATCH(Part!N$4,PartRaw[#Headers],0))</f>
        <v>#N/A</v>
      </c>
      <c r="O25" s="204" t="e">
        <f>INDEX(PartRaw[#All],MATCH(Part!$A25,PartRaw[[#All],[VN-SAP code]],0),MATCH(Part!O$4,PartRaw[#Headers],0))</f>
        <v>#N/A</v>
      </c>
      <c r="P25" s="204" t="e">
        <f>INDEX(PartRaw[#All],MATCH(Part!$A25,PartRaw[[#All],[VN-SAP code]],0),MATCH(Part!P$4,PartRaw[#Headers],0))</f>
        <v>#N/A</v>
      </c>
      <c r="Q25" s="204" t="e">
        <f>INDEX(PartRaw[#All],MATCH(Part!$A25,PartRaw[[#All],[VN-SAP code]],0),MATCH(Part!Q$4,PartRaw[#Headers],0))</f>
        <v>#N/A</v>
      </c>
      <c r="R25" s="204"/>
      <c r="S25" s="204"/>
      <c r="T25" s="204"/>
      <c r="U25" s="204"/>
      <c r="V25" s="111"/>
      <c r="Z25" t="str">
        <f t="array" ref="Z25">IFERROR(INDEX(Table20[[#All],[Column3]],MATCH(0,COUNTIF($Z$4:Z24,Table20[[#All],[Column3]]),0)),"")</f>
        <v/>
      </c>
      <c r="AA25" t="e">
        <f>VLOOKUP(Table2[[#This Row],[POS1 Group]],D:J,5,FALSE)</f>
        <v>#N/A</v>
      </c>
      <c r="AG25" t="str">
        <f t="array" ref="AG25">IFERROR(INDEX(Table20[[#All],[Column5]],MATCH(0,COUNTIF($AG$4:AG24,Table20[[#All],[Column5]]),0)),"")</f>
        <v/>
      </c>
    </row>
    <row r="26" spans="1:33">
      <c r="A26" s="89">
        <v>0</v>
      </c>
      <c r="B26" s="78" t="str">
        <f>IFERROR(TEXT(INDEX(PartRaw[],MATCH(Part!$A26,PartRaw[VN-SAP code],0),7),"0.0"),"")</f>
        <v/>
      </c>
      <c r="C26" s="78" t="str">
        <f>IFERROR(INDEX(PartRaw[],MATCH(Part!$A26,PartRaw[VN-SAP code],0),11),"")</f>
        <v/>
      </c>
      <c r="D26" s="79" t="str">
        <f>IFERROR(INDEX(PartRaw[],MATCH(Part!$A26,PartRaw[VN-SAP code],0),12),"")</f>
        <v/>
      </c>
      <c r="E26" s="78" t="str">
        <f>IFERROR(INDEX(PartRaw[],MATCH(Part!$A26,PartRaw[VN-SAP code],0),13),"")</f>
        <v/>
      </c>
      <c r="F26" s="78" t="str">
        <f>IFERROR(INDEX(PartRaw[],MATCH(Part!$A26,PartRaw[VN-SAP code],0),14),"")</f>
        <v/>
      </c>
      <c r="G26" s="78" t="e">
        <f>INDEX(PartRaw[#All],MATCH(Part!$A26,PartRaw[[#All],[VN-SAP code]],0),MATCH(Part!G$4,PartRaw[#Headers],0))</f>
        <v>#N/A</v>
      </c>
      <c r="H26" s="78" t="e">
        <f>INDEX(PartRaw[#All],MATCH(Part!$A26,PartRaw[[#All],[VN-SAP code]],0),MATCH(Part!H$4,PartRaw[#Headers],0))</f>
        <v>#N/A</v>
      </c>
      <c r="I26" s="78" t="e">
        <f>INDEX(PartRaw[#All],MATCH(Part!$A26,PartRaw[[#All],[VN-SAP code]],0),MATCH(Part!I$4,PartRaw[#Headers],0))</f>
        <v>#N/A</v>
      </c>
      <c r="J26" s="78" t="e">
        <f>INDEX(PartRaw[#All],MATCH(Part!$A26,PartRaw[[#All],[VN-SAP code]],0),MATCH(Part!J$4,PartRaw[#Headers],0))</f>
        <v>#N/A</v>
      </c>
      <c r="K26" s="78" t="e">
        <f>INDEX(PartRaw[#All],MATCH(Part!$A26,PartRaw[[#All],[VN-SAP code]],0),MATCH(Part!K$4,PartRaw[#Headers],0))</f>
        <v>#N/A</v>
      </c>
      <c r="L26" s="78" t="e">
        <f>INDEX(PartRaw[#All],MATCH(Part!$A26,PartRaw[[#All],[VN-SAP code]],0),MATCH(Part!L$4,PartRaw[#Headers],0))</f>
        <v>#N/A</v>
      </c>
      <c r="M26" s="204" t="e">
        <f>INDEX(PartRaw[#All],MATCH(Part!$A26,PartRaw[[#All],[VN-SAP code]],0),MATCH(Part!M$4,PartRaw[#Headers],0))</f>
        <v>#N/A</v>
      </c>
      <c r="N26" s="204" t="e">
        <f>INDEX(PartRaw[#All],MATCH(Part!$A26,PartRaw[[#All],[VN-SAP code]],0),MATCH(Part!N$4,PartRaw[#Headers],0))</f>
        <v>#N/A</v>
      </c>
      <c r="O26" s="204" t="e">
        <f>INDEX(PartRaw[#All],MATCH(Part!$A26,PartRaw[[#All],[VN-SAP code]],0),MATCH(Part!O$4,PartRaw[#Headers],0))</f>
        <v>#N/A</v>
      </c>
      <c r="P26" s="204" t="e">
        <f>INDEX(PartRaw[#All],MATCH(Part!$A26,PartRaw[[#All],[VN-SAP code]],0),MATCH(Part!P$4,PartRaw[#Headers],0))</f>
        <v>#N/A</v>
      </c>
      <c r="Q26" s="204" t="e">
        <f>INDEX(PartRaw[#All],MATCH(Part!$A26,PartRaw[[#All],[VN-SAP code]],0),MATCH(Part!Q$4,PartRaw[#Headers],0))</f>
        <v>#N/A</v>
      </c>
      <c r="R26" s="204"/>
      <c r="S26" s="204"/>
      <c r="T26" s="204"/>
      <c r="U26" s="204"/>
      <c r="V26" s="111"/>
      <c r="Z26" t="str">
        <f t="array" ref="Z26">IFERROR(INDEX(Table20[[#All],[Column3]],MATCH(0,COUNTIF($Z$4:Z25,Table20[[#All],[Column3]]),0)),"")</f>
        <v/>
      </c>
      <c r="AA26" t="e">
        <f>VLOOKUP(Table2[[#This Row],[POS1 Group]],D:J,5,FALSE)</f>
        <v>#N/A</v>
      </c>
      <c r="AG26" t="str">
        <f t="array" ref="AG26">IFERROR(INDEX(Table20[[#All],[Column5]],MATCH(0,COUNTIF($AG$4:AG25,Table20[[#All],[Column5]]),0)),"")</f>
        <v/>
      </c>
    </row>
    <row r="27" spans="1:33">
      <c r="A27" s="89">
        <v>0</v>
      </c>
      <c r="B27" s="78" t="str">
        <f>IFERROR(TEXT(INDEX(PartRaw[],MATCH(Part!$A27,PartRaw[VN-SAP code],0),7),"0.0"),"")</f>
        <v/>
      </c>
      <c r="C27" s="78" t="str">
        <f>IFERROR(INDEX(PartRaw[],MATCH(Part!$A27,PartRaw[VN-SAP code],0),11),"")</f>
        <v/>
      </c>
      <c r="D27" s="79" t="str">
        <f>IFERROR(INDEX(PartRaw[],MATCH(Part!$A27,PartRaw[VN-SAP code],0),12),"")</f>
        <v/>
      </c>
      <c r="E27" s="78" t="str">
        <f>IFERROR(INDEX(PartRaw[],MATCH(Part!$A27,PartRaw[VN-SAP code],0),13),"")</f>
        <v/>
      </c>
      <c r="F27" s="78" t="str">
        <f>IFERROR(INDEX(PartRaw[],MATCH(Part!$A27,PartRaw[VN-SAP code],0),14),"")</f>
        <v/>
      </c>
      <c r="G27" s="78" t="e">
        <f>INDEX(PartRaw[#All],MATCH(Part!$A27,PartRaw[[#All],[VN-SAP code]],0),MATCH(Part!G$4,PartRaw[#Headers],0))</f>
        <v>#N/A</v>
      </c>
      <c r="H27" s="78" t="e">
        <f>INDEX(PartRaw[#All],MATCH(Part!$A27,PartRaw[[#All],[VN-SAP code]],0),MATCH(Part!H$4,PartRaw[#Headers],0))</f>
        <v>#N/A</v>
      </c>
      <c r="I27" s="78" t="e">
        <f>INDEX(PartRaw[#All],MATCH(Part!$A27,PartRaw[[#All],[VN-SAP code]],0),MATCH(Part!I$4,PartRaw[#Headers],0))</f>
        <v>#N/A</v>
      </c>
      <c r="J27" s="78" t="e">
        <f>INDEX(PartRaw[#All],MATCH(Part!$A27,PartRaw[[#All],[VN-SAP code]],0),MATCH(Part!J$4,PartRaw[#Headers],0))</f>
        <v>#N/A</v>
      </c>
      <c r="K27" s="78" t="e">
        <f>INDEX(PartRaw[#All],MATCH(Part!$A27,PartRaw[[#All],[VN-SAP code]],0),MATCH(Part!K$4,PartRaw[#Headers],0))</f>
        <v>#N/A</v>
      </c>
      <c r="L27" s="78" t="e">
        <f>INDEX(PartRaw[#All],MATCH(Part!$A27,PartRaw[[#All],[VN-SAP code]],0),MATCH(Part!L$4,PartRaw[#Headers],0))</f>
        <v>#N/A</v>
      </c>
      <c r="M27" s="204" t="e">
        <f>INDEX(PartRaw[#All],MATCH(Part!$A27,PartRaw[[#All],[VN-SAP code]],0),MATCH(Part!M$4,PartRaw[#Headers],0))</f>
        <v>#N/A</v>
      </c>
      <c r="N27" s="204" t="e">
        <f>INDEX(PartRaw[#All],MATCH(Part!$A27,PartRaw[[#All],[VN-SAP code]],0),MATCH(Part!N$4,PartRaw[#Headers],0))</f>
        <v>#N/A</v>
      </c>
      <c r="O27" s="204" t="e">
        <f>INDEX(PartRaw[#All],MATCH(Part!$A27,PartRaw[[#All],[VN-SAP code]],0),MATCH(Part!O$4,PartRaw[#Headers],0))</f>
        <v>#N/A</v>
      </c>
      <c r="P27" s="204" t="e">
        <f>INDEX(PartRaw[#All],MATCH(Part!$A27,PartRaw[[#All],[VN-SAP code]],0),MATCH(Part!P$4,PartRaw[#Headers],0))</f>
        <v>#N/A</v>
      </c>
      <c r="Q27" s="204" t="e">
        <f>INDEX(PartRaw[#All],MATCH(Part!$A27,PartRaw[[#All],[VN-SAP code]],0),MATCH(Part!Q$4,PartRaw[#Headers],0))</f>
        <v>#N/A</v>
      </c>
      <c r="R27" s="204"/>
      <c r="S27" s="204"/>
      <c r="T27" s="204"/>
      <c r="U27" s="204"/>
      <c r="V27" s="111"/>
      <c r="Z27" t="str">
        <f t="array" ref="Z27">IFERROR(INDEX(Table20[[#All],[Column3]],MATCH(0,COUNTIF($Z$4:Z26,Table20[[#All],[Column3]]),0)),"")</f>
        <v/>
      </c>
      <c r="AA27" t="e">
        <f>VLOOKUP(Table2[[#This Row],[POS1 Group]],D:J,5,FALSE)</f>
        <v>#N/A</v>
      </c>
      <c r="AG27" t="str">
        <f t="array" ref="AG27">IFERROR(INDEX(Table20[[#All],[Column5]],MATCH(0,COUNTIF($AG$4:AG26,Table20[[#All],[Column5]]),0)),"")</f>
        <v/>
      </c>
    </row>
    <row r="28" spans="1:33">
      <c r="A28" s="89">
        <v>0</v>
      </c>
      <c r="B28" s="78" t="str">
        <f>IFERROR(TEXT(INDEX(PartRaw[],MATCH(Part!$A28,PartRaw[VN-SAP code],0),7),"0.0"),"")</f>
        <v/>
      </c>
      <c r="C28" s="78" t="str">
        <f>IFERROR(INDEX(PartRaw[],MATCH(Part!$A28,PartRaw[VN-SAP code],0),11),"")</f>
        <v/>
      </c>
      <c r="D28" s="79" t="str">
        <f>IFERROR(INDEX(PartRaw[],MATCH(Part!$A28,PartRaw[VN-SAP code],0),12),"")</f>
        <v/>
      </c>
      <c r="E28" s="78" t="str">
        <f>IFERROR(INDEX(PartRaw[],MATCH(Part!$A28,PartRaw[VN-SAP code],0),13),"")</f>
        <v/>
      </c>
      <c r="F28" s="78" t="str">
        <f>IFERROR(INDEX(PartRaw[],MATCH(Part!$A28,PartRaw[VN-SAP code],0),14),"")</f>
        <v/>
      </c>
      <c r="G28" s="78" t="e">
        <f>INDEX(PartRaw[#All],MATCH(Part!$A28,PartRaw[[#All],[VN-SAP code]],0),MATCH(Part!G$4,PartRaw[#Headers],0))</f>
        <v>#N/A</v>
      </c>
      <c r="H28" s="78" t="e">
        <f>INDEX(PartRaw[#All],MATCH(Part!$A28,PartRaw[[#All],[VN-SAP code]],0),MATCH(Part!H$4,PartRaw[#Headers],0))</f>
        <v>#N/A</v>
      </c>
      <c r="I28" s="78" t="e">
        <f>INDEX(PartRaw[#All],MATCH(Part!$A28,PartRaw[[#All],[VN-SAP code]],0),MATCH(Part!I$4,PartRaw[#Headers],0))</f>
        <v>#N/A</v>
      </c>
      <c r="J28" s="78" t="e">
        <f>INDEX(PartRaw[#All],MATCH(Part!$A28,PartRaw[[#All],[VN-SAP code]],0),MATCH(Part!J$4,PartRaw[#Headers],0))</f>
        <v>#N/A</v>
      </c>
      <c r="K28" s="78" t="e">
        <f>INDEX(PartRaw[#All],MATCH(Part!$A28,PartRaw[[#All],[VN-SAP code]],0),MATCH(Part!K$4,PartRaw[#Headers],0))</f>
        <v>#N/A</v>
      </c>
      <c r="L28" s="78" t="e">
        <f>INDEX(PartRaw[#All],MATCH(Part!$A28,PartRaw[[#All],[VN-SAP code]],0),MATCH(Part!L$4,PartRaw[#Headers],0))</f>
        <v>#N/A</v>
      </c>
      <c r="M28" s="204" t="e">
        <f>INDEX(PartRaw[#All],MATCH(Part!$A28,PartRaw[[#All],[VN-SAP code]],0),MATCH(Part!M$4,PartRaw[#Headers],0))</f>
        <v>#N/A</v>
      </c>
      <c r="N28" s="204" t="e">
        <f>INDEX(PartRaw[#All],MATCH(Part!$A28,PartRaw[[#All],[VN-SAP code]],0),MATCH(Part!N$4,PartRaw[#Headers],0))</f>
        <v>#N/A</v>
      </c>
      <c r="O28" s="204" t="e">
        <f>INDEX(PartRaw[#All],MATCH(Part!$A28,PartRaw[[#All],[VN-SAP code]],0),MATCH(Part!O$4,PartRaw[#Headers],0))</f>
        <v>#N/A</v>
      </c>
      <c r="P28" s="204" t="e">
        <f>INDEX(PartRaw[#All],MATCH(Part!$A28,PartRaw[[#All],[VN-SAP code]],0),MATCH(Part!P$4,PartRaw[#Headers],0))</f>
        <v>#N/A</v>
      </c>
      <c r="Q28" s="204" t="e">
        <f>INDEX(PartRaw[#All],MATCH(Part!$A28,PartRaw[[#All],[VN-SAP code]],0),MATCH(Part!Q$4,PartRaw[#Headers],0))</f>
        <v>#N/A</v>
      </c>
      <c r="R28" s="204"/>
      <c r="S28" s="204"/>
      <c r="T28" s="204"/>
      <c r="U28" s="204"/>
      <c r="V28" s="111"/>
      <c r="Z28" t="str">
        <f t="array" ref="Z28">IFERROR(INDEX(Table20[[#All],[Column3]],MATCH(0,COUNTIF($Z$4:Z27,Table20[[#All],[Column3]]),0)),"")</f>
        <v/>
      </c>
      <c r="AA28" t="e">
        <f>VLOOKUP(Table2[[#This Row],[POS1 Group]],D:J,5,FALSE)</f>
        <v>#N/A</v>
      </c>
      <c r="AG28" t="str">
        <f t="array" ref="AG28">IFERROR(INDEX(Table20[[#All],[Column5]],MATCH(0,COUNTIF($AG$4:AG27,Table20[[#All],[Column5]]),0)),"")</f>
        <v/>
      </c>
    </row>
    <row r="29" spans="1:33">
      <c r="A29" s="89">
        <v>0</v>
      </c>
      <c r="B29" s="78" t="str">
        <f>IFERROR(TEXT(INDEX(PartRaw[],MATCH(Part!$A29,PartRaw[VN-SAP code],0),7),"0.0"),"")</f>
        <v/>
      </c>
      <c r="C29" s="78" t="str">
        <f>IFERROR(INDEX(PartRaw[],MATCH(Part!$A29,PartRaw[VN-SAP code],0),11),"")</f>
        <v/>
      </c>
      <c r="D29" s="79" t="str">
        <f>IFERROR(INDEX(PartRaw[],MATCH(Part!$A29,PartRaw[VN-SAP code],0),12),"")</f>
        <v/>
      </c>
      <c r="E29" s="78" t="str">
        <f>IFERROR(INDEX(PartRaw[],MATCH(Part!$A29,PartRaw[VN-SAP code],0),13),"")</f>
        <v/>
      </c>
      <c r="F29" s="78" t="str">
        <f>IFERROR(INDEX(PartRaw[],MATCH(Part!$A29,PartRaw[VN-SAP code],0),14),"")</f>
        <v/>
      </c>
      <c r="G29" s="78" t="e">
        <f>INDEX(PartRaw[#All],MATCH(Part!$A29,PartRaw[[#All],[VN-SAP code]],0),MATCH(Part!G$4,PartRaw[#Headers],0))</f>
        <v>#N/A</v>
      </c>
      <c r="H29" s="78" t="e">
        <f>INDEX(PartRaw[#All],MATCH(Part!$A29,PartRaw[[#All],[VN-SAP code]],0),MATCH(Part!H$4,PartRaw[#Headers],0))</f>
        <v>#N/A</v>
      </c>
      <c r="I29" s="78" t="e">
        <f>INDEX(PartRaw[#All],MATCH(Part!$A29,PartRaw[[#All],[VN-SAP code]],0),MATCH(Part!I$4,PartRaw[#Headers],0))</f>
        <v>#N/A</v>
      </c>
      <c r="J29" s="78" t="e">
        <f>INDEX(PartRaw[#All],MATCH(Part!$A29,PartRaw[[#All],[VN-SAP code]],0),MATCH(Part!J$4,PartRaw[#Headers],0))</f>
        <v>#N/A</v>
      </c>
      <c r="K29" s="78" t="e">
        <f>INDEX(PartRaw[#All],MATCH(Part!$A29,PartRaw[[#All],[VN-SAP code]],0),MATCH(Part!K$4,PartRaw[#Headers],0))</f>
        <v>#N/A</v>
      </c>
      <c r="L29" s="78" t="e">
        <f>INDEX(PartRaw[#All],MATCH(Part!$A29,PartRaw[[#All],[VN-SAP code]],0),MATCH(Part!L$4,PartRaw[#Headers],0))</f>
        <v>#N/A</v>
      </c>
      <c r="M29" s="204" t="e">
        <f>INDEX(PartRaw[#All],MATCH(Part!$A29,PartRaw[[#All],[VN-SAP code]],0),MATCH(Part!M$4,PartRaw[#Headers],0))</f>
        <v>#N/A</v>
      </c>
      <c r="N29" s="204" t="e">
        <f>INDEX(PartRaw[#All],MATCH(Part!$A29,PartRaw[[#All],[VN-SAP code]],0),MATCH(Part!N$4,PartRaw[#Headers],0))</f>
        <v>#N/A</v>
      </c>
      <c r="O29" s="204" t="e">
        <f>INDEX(PartRaw[#All],MATCH(Part!$A29,PartRaw[[#All],[VN-SAP code]],0),MATCH(Part!O$4,PartRaw[#Headers],0))</f>
        <v>#N/A</v>
      </c>
      <c r="P29" s="204" t="e">
        <f>INDEX(PartRaw[#All],MATCH(Part!$A29,PartRaw[[#All],[VN-SAP code]],0),MATCH(Part!P$4,PartRaw[#Headers],0))</f>
        <v>#N/A</v>
      </c>
      <c r="Q29" s="204" t="e">
        <f>INDEX(PartRaw[#All],MATCH(Part!$A29,PartRaw[[#All],[VN-SAP code]],0),MATCH(Part!Q$4,PartRaw[#Headers],0))</f>
        <v>#N/A</v>
      </c>
      <c r="R29" s="204"/>
      <c r="S29" s="204"/>
      <c r="T29" s="204"/>
      <c r="U29" s="204"/>
      <c r="V29" s="111"/>
      <c r="Z29" t="str">
        <f t="array" ref="Z29">IFERROR(INDEX(Table20[[#All],[Column3]],MATCH(0,COUNTIF($Z$4:Z28,Table20[[#All],[Column3]]),0)),"")</f>
        <v/>
      </c>
      <c r="AA29" t="e">
        <f>VLOOKUP(Table2[[#This Row],[POS1 Group]],D:J,5,FALSE)</f>
        <v>#N/A</v>
      </c>
      <c r="AG29" t="str">
        <f t="array" ref="AG29">IFERROR(INDEX(Table20[[#All],[Column5]],MATCH(0,COUNTIF($AG$4:AG28,Table20[[#All],[Column5]]),0)),"")</f>
        <v/>
      </c>
    </row>
    <row r="30" spans="1:33">
      <c r="A30" s="89">
        <v>0</v>
      </c>
      <c r="B30" s="78" t="str">
        <f>IFERROR(TEXT(INDEX(PartRaw[],MATCH(Part!$A30,PartRaw[VN-SAP code],0),7),"0.0"),"")</f>
        <v/>
      </c>
      <c r="C30" s="78" t="str">
        <f>IFERROR(INDEX(PartRaw[],MATCH(Part!$A30,PartRaw[VN-SAP code],0),11),"")</f>
        <v/>
      </c>
      <c r="D30" s="79" t="str">
        <f>IFERROR(INDEX(PartRaw[],MATCH(Part!$A30,PartRaw[VN-SAP code],0),12),"")</f>
        <v/>
      </c>
      <c r="E30" s="78" t="str">
        <f>IFERROR(INDEX(PartRaw[],MATCH(Part!$A30,PartRaw[VN-SAP code],0),13),"")</f>
        <v/>
      </c>
      <c r="F30" s="78" t="str">
        <f>IFERROR(INDEX(PartRaw[],MATCH(Part!$A30,PartRaw[VN-SAP code],0),14),"")</f>
        <v/>
      </c>
      <c r="G30" s="78" t="e">
        <f>INDEX(PartRaw[#All],MATCH(Part!$A30,PartRaw[[#All],[VN-SAP code]],0),MATCH(Part!G$4,PartRaw[#Headers],0))</f>
        <v>#N/A</v>
      </c>
      <c r="H30" s="78" t="e">
        <f>INDEX(PartRaw[#All],MATCH(Part!$A30,PartRaw[[#All],[VN-SAP code]],0),MATCH(Part!H$4,PartRaw[#Headers],0))</f>
        <v>#N/A</v>
      </c>
      <c r="I30" s="78" t="e">
        <f>INDEX(PartRaw[#All],MATCH(Part!$A30,PartRaw[[#All],[VN-SAP code]],0),MATCH(Part!I$4,PartRaw[#Headers],0))</f>
        <v>#N/A</v>
      </c>
      <c r="J30" s="78" t="e">
        <f>INDEX(PartRaw[#All],MATCH(Part!$A30,PartRaw[[#All],[VN-SAP code]],0),MATCH(Part!J$4,PartRaw[#Headers],0))</f>
        <v>#N/A</v>
      </c>
      <c r="K30" s="78" t="e">
        <f>INDEX(PartRaw[#All],MATCH(Part!$A30,PartRaw[[#All],[VN-SAP code]],0),MATCH(Part!K$4,PartRaw[#Headers],0))</f>
        <v>#N/A</v>
      </c>
      <c r="L30" s="78" t="e">
        <f>INDEX(PartRaw[#All],MATCH(Part!$A30,PartRaw[[#All],[VN-SAP code]],0),MATCH(Part!L$4,PartRaw[#Headers],0))</f>
        <v>#N/A</v>
      </c>
      <c r="M30" s="204" t="e">
        <f>INDEX(PartRaw[#All],MATCH(Part!$A30,PartRaw[[#All],[VN-SAP code]],0),MATCH(Part!M$4,PartRaw[#Headers],0))</f>
        <v>#N/A</v>
      </c>
      <c r="N30" s="204" t="e">
        <f>INDEX(PartRaw[#All],MATCH(Part!$A30,PartRaw[[#All],[VN-SAP code]],0),MATCH(Part!N$4,PartRaw[#Headers],0))</f>
        <v>#N/A</v>
      </c>
      <c r="O30" s="204" t="e">
        <f>INDEX(PartRaw[#All],MATCH(Part!$A30,PartRaw[[#All],[VN-SAP code]],0),MATCH(Part!O$4,PartRaw[#Headers],0))</f>
        <v>#N/A</v>
      </c>
      <c r="P30" s="204" t="e">
        <f>INDEX(PartRaw[#All],MATCH(Part!$A30,PartRaw[[#All],[VN-SAP code]],0),MATCH(Part!P$4,PartRaw[#Headers],0))</f>
        <v>#N/A</v>
      </c>
      <c r="Q30" s="204" t="e">
        <f>INDEX(PartRaw[#All],MATCH(Part!$A30,PartRaw[[#All],[VN-SAP code]],0),MATCH(Part!Q$4,PartRaw[#Headers],0))</f>
        <v>#N/A</v>
      </c>
      <c r="R30" s="204"/>
      <c r="S30" s="204"/>
      <c r="T30" s="204"/>
      <c r="U30" s="204"/>
      <c r="V30" s="111"/>
      <c r="Z30" t="str">
        <f t="array" ref="Z30">IFERROR(INDEX(Table20[[#All],[Column3]],MATCH(0,COUNTIF($Z$4:Z29,Table20[[#All],[Column3]]),0)),"")</f>
        <v/>
      </c>
      <c r="AA30" t="e">
        <f>VLOOKUP(Table2[[#This Row],[POS1 Group]],D:J,5,FALSE)</f>
        <v>#N/A</v>
      </c>
      <c r="AG30" t="str">
        <f t="array" ref="AG30">IFERROR(INDEX(Table20[[#All],[Column5]],MATCH(0,COUNTIF($AG$4:AG29,Table20[[#All],[Column5]]),0)),"")</f>
        <v/>
      </c>
    </row>
    <row r="31" spans="1:33">
      <c r="A31" s="89">
        <v>0</v>
      </c>
      <c r="B31" s="78" t="str">
        <f>IFERROR(TEXT(INDEX(PartRaw[],MATCH(Part!$A31,PartRaw[VN-SAP code],0),7),"0.0"),"")</f>
        <v/>
      </c>
      <c r="C31" s="78" t="str">
        <f>IFERROR(INDEX(PartRaw[],MATCH(Part!$A31,PartRaw[VN-SAP code],0),11),"")</f>
        <v/>
      </c>
      <c r="D31" s="79" t="str">
        <f>IFERROR(INDEX(PartRaw[],MATCH(Part!$A31,PartRaw[VN-SAP code],0),12),"")</f>
        <v/>
      </c>
      <c r="E31" s="78" t="str">
        <f>IFERROR(INDEX(PartRaw[],MATCH(Part!$A31,PartRaw[VN-SAP code],0),13),"")</f>
        <v/>
      </c>
      <c r="F31" s="78" t="str">
        <f>IFERROR(INDEX(PartRaw[],MATCH(Part!$A31,PartRaw[VN-SAP code],0),14),"")</f>
        <v/>
      </c>
      <c r="G31" s="78" t="e">
        <f>INDEX(PartRaw[#All],MATCH(Part!$A31,PartRaw[[#All],[VN-SAP code]],0),MATCH(Part!G$4,PartRaw[#Headers],0))</f>
        <v>#N/A</v>
      </c>
      <c r="H31" s="78" t="e">
        <f>INDEX(PartRaw[#All],MATCH(Part!$A31,PartRaw[[#All],[VN-SAP code]],0),MATCH(Part!H$4,PartRaw[#Headers],0))</f>
        <v>#N/A</v>
      </c>
      <c r="I31" s="78" t="e">
        <f>INDEX(PartRaw[#All],MATCH(Part!$A31,PartRaw[[#All],[VN-SAP code]],0),MATCH(Part!I$4,PartRaw[#Headers],0))</f>
        <v>#N/A</v>
      </c>
      <c r="J31" s="78" t="e">
        <f>INDEX(PartRaw[#All],MATCH(Part!$A31,PartRaw[[#All],[VN-SAP code]],0),MATCH(Part!J$4,PartRaw[#Headers],0))</f>
        <v>#N/A</v>
      </c>
      <c r="K31" s="78" t="e">
        <f>INDEX(PartRaw[#All],MATCH(Part!$A31,PartRaw[[#All],[VN-SAP code]],0),MATCH(Part!K$4,PartRaw[#Headers],0))</f>
        <v>#N/A</v>
      </c>
      <c r="L31" s="78" t="e">
        <f>INDEX(PartRaw[#All],MATCH(Part!$A31,PartRaw[[#All],[VN-SAP code]],0),MATCH(Part!L$4,PartRaw[#Headers],0))</f>
        <v>#N/A</v>
      </c>
      <c r="M31" s="204" t="e">
        <f>INDEX(PartRaw[#All],MATCH(Part!$A31,PartRaw[[#All],[VN-SAP code]],0),MATCH(Part!M$4,PartRaw[#Headers],0))</f>
        <v>#N/A</v>
      </c>
      <c r="N31" s="204" t="e">
        <f>INDEX(PartRaw[#All],MATCH(Part!$A31,PartRaw[[#All],[VN-SAP code]],0),MATCH(Part!N$4,PartRaw[#Headers],0))</f>
        <v>#N/A</v>
      </c>
      <c r="O31" s="204" t="e">
        <f>INDEX(PartRaw[#All],MATCH(Part!$A31,PartRaw[[#All],[VN-SAP code]],0),MATCH(Part!O$4,PartRaw[#Headers],0))</f>
        <v>#N/A</v>
      </c>
      <c r="P31" s="204" t="e">
        <f>INDEX(PartRaw[#All],MATCH(Part!$A31,PartRaw[[#All],[VN-SAP code]],0),MATCH(Part!P$4,PartRaw[#Headers],0))</f>
        <v>#N/A</v>
      </c>
      <c r="Q31" s="204" t="e">
        <f>INDEX(PartRaw[#All],MATCH(Part!$A31,PartRaw[[#All],[VN-SAP code]],0),MATCH(Part!Q$4,PartRaw[#Headers],0))</f>
        <v>#N/A</v>
      </c>
      <c r="R31" s="204"/>
      <c r="S31" s="204"/>
      <c r="T31" s="204"/>
      <c r="U31" s="204"/>
      <c r="V31" s="111"/>
      <c r="Z31" t="str">
        <f t="array" ref="Z31">IFERROR(INDEX(Table20[[#All],[Column3]],MATCH(0,COUNTIF($Z$4:Z30,Table20[[#All],[Column3]]),0)),"")</f>
        <v/>
      </c>
      <c r="AA31" t="e">
        <f>VLOOKUP(Table2[[#This Row],[POS1 Group]],D:J,5,FALSE)</f>
        <v>#N/A</v>
      </c>
      <c r="AG31" t="str">
        <f t="array" ref="AG31">IFERROR(INDEX(Table20[[#All],[Column5]],MATCH(0,COUNTIF($AG$4:AG30,Table20[[#All],[Column5]]),0)),"")</f>
        <v/>
      </c>
    </row>
    <row r="32" spans="1:33">
      <c r="A32" s="89">
        <v>0</v>
      </c>
      <c r="B32" s="78" t="str">
        <f>IFERROR(TEXT(INDEX(PartRaw[],MATCH(Part!$A32,PartRaw[VN-SAP code],0),7),"0.0"),"")</f>
        <v/>
      </c>
      <c r="C32" s="78" t="str">
        <f>IFERROR(INDEX(PartRaw[],MATCH(Part!$A32,PartRaw[VN-SAP code],0),11),"")</f>
        <v/>
      </c>
      <c r="D32" s="79" t="str">
        <f>IFERROR(INDEX(PartRaw[],MATCH(Part!$A32,PartRaw[VN-SAP code],0),12),"")</f>
        <v/>
      </c>
      <c r="E32" s="78" t="str">
        <f>IFERROR(INDEX(PartRaw[],MATCH(Part!$A32,PartRaw[VN-SAP code],0),13),"")</f>
        <v/>
      </c>
      <c r="F32" s="78" t="str">
        <f>IFERROR(INDEX(PartRaw[],MATCH(Part!$A32,PartRaw[VN-SAP code],0),14),"")</f>
        <v/>
      </c>
      <c r="G32" s="78" t="e">
        <f>INDEX(PartRaw[#All],MATCH(Part!$A32,PartRaw[[#All],[VN-SAP code]],0),MATCH(Part!G$4,PartRaw[#Headers],0))</f>
        <v>#N/A</v>
      </c>
      <c r="H32" s="78" t="e">
        <f>INDEX(PartRaw[#All],MATCH(Part!$A32,PartRaw[[#All],[VN-SAP code]],0),MATCH(Part!H$4,PartRaw[#Headers],0))</f>
        <v>#N/A</v>
      </c>
      <c r="I32" s="78" t="e">
        <f>INDEX(PartRaw[#All],MATCH(Part!$A32,PartRaw[[#All],[VN-SAP code]],0),MATCH(Part!I$4,PartRaw[#Headers],0))</f>
        <v>#N/A</v>
      </c>
      <c r="J32" s="78" t="e">
        <f>INDEX(PartRaw[#All],MATCH(Part!$A32,PartRaw[[#All],[VN-SAP code]],0),MATCH(Part!J$4,PartRaw[#Headers],0))</f>
        <v>#N/A</v>
      </c>
      <c r="K32" s="78" t="e">
        <f>INDEX(PartRaw[#All],MATCH(Part!$A32,PartRaw[[#All],[VN-SAP code]],0),MATCH(Part!K$4,PartRaw[#Headers],0))</f>
        <v>#N/A</v>
      </c>
      <c r="L32" s="78" t="e">
        <f>INDEX(PartRaw[#All],MATCH(Part!$A32,PartRaw[[#All],[VN-SAP code]],0),MATCH(Part!L$4,PartRaw[#Headers],0))</f>
        <v>#N/A</v>
      </c>
      <c r="M32" s="204" t="e">
        <f>INDEX(PartRaw[#All],MATCH(Part!$A32,PartRaw[[#All],[VN-SAP code]],0),MATCH(Part!M$4,PartRaw[#Headers],0))</f>
        <v>#N/A</v>
      </c>
      <c r="N32" s="204" t="e">
        <f>INDEX(PartRaw[#All],MATCH(Part!$A32,PartRaw[[#All],[VN-SAP code]],0),MATCH(Part!N$4,PartRaw[#Headers],0))</f>
        <v>#N/A</v>
      </c>
      <c r="O32" s="204" t="e">
        <f>INDEX(PartRaw[#All],MATCH(Part!$A32,PartRaw[[#All],[VN-SAP code]],0),MATCH(Part!O$4,PartRaw[#Headers],0))</f>
        <v>#N/A</v>
      </c>
      <c r="P32" s="204" t="e">
        <f>INDEX(PartRaw[#All],MATCH(Part!$A32,PartRaw[[#All],[VN-SAP code]],0),MATCH(Part!P$4,PartRaw[#Headers],0))</f>
        <v>#N/A</v>
      </c>
      <c r="Q32" s="204" t="e">
        <f>INDEX(PartRaw[#All],MATCH(Part!$A32,PartRaw[[#All],[VN-SAP code]],0),MATCH(Part!Q$4,PartRaw[#Headers],0))</f>
        <v>#N/A</v>
      </c>
      <c r="R32" s="204"/>
      <c r="S32" s="204"/>
      <c r="T32" s="204"/>
      <c r="U32" s="204"/>
      <c r="V32" s="111"/>
      <c r="Z32" t="str">
        <f t="array" ref="Z32">IFERROR(INDEX(Table20[[#All],[Column3]],MATCH(0,COUNTIF($Z$4:Z31,Table20[[#All],[Column3]]),0)),"")</f>
        <v/>
      </c>
      <c r="AA32" t="e">
        <f>VLOOKUP(Table2[[#This Row],[POS1 Group]],D:J,5,FALSE)</f>
        <v>#N/A</v>
      </c>
      <c r="AG32" t="str">
        <f t="array" ref="AG32">IFERROR(INDEX(Table20[[#All],[Column5]],MATCH(0,COUNTIF($AG$4:AG31,Table20[[#All],[Column5]]),0)),"")</f>
        <v/>
      </c>
    </row>
    <row r="33" spans="1:33">
      <c r="A33" s="89">
        <v>0</v>
      </c>
      <c r="B33" s="78" t="str">
        <f>IFERROR(TEXT(INDEX(PartRaw[],MATCH(Part!$A33,PartRaw[VN-SAP code],0),7),"0.0"),"")</f>
        <v/>
      </c>
      <c r="C33" s="78" t="str">
        <f>IFERROR(INDEX(PartRaw[],MATCH(Part!$A33,PartRaw[VN-SAP code],0),11),"")</f>
        <v/>
      </c>
      <c r="D33" s="79" t="str">
        <f>IFERROR(INDEX(PartRaw[],MATCH(Part!$A33,PartRaw[VN-SAP code],0),12),"")</f>
        <v/>
      </c>
      <c r="E33" s="78" t="str">
        <f>IFERROR(INDEX(PartRaw[],MATCH(Part!$A33,PartRaw[VN-SAP code],0),13),"")</f>
        <v/>
      </c>
      <c r="F33" s="78" t="str">
        <f>IFERROR(INDEX(PartRaw[],MATCH(Part!$A33,PartRaw[VN-SAP code],0),14),"")</f>
        <v/>
      </c>
      <c r="G33" s="78" t="e">
        <f>INDEX(PartRaw[#All],MATCH(Part!$A33,PartRaw[[#All],[VN-SAP code]],0),MATCH(Part!G$4,PartRaw[#Headers],0))</f>
        <v>#N/A</v>
      </c>
      <c r="H33" s="78" t="e">
        <f>INDEX(PartRaw[#All],MATCH(Part!$A33,PartRaw[[#All],[VN-SAP code]],0),MATCH(Part!H$4,PartRaw[#Headers],0))</f>
        <v>#N/A</v>
      </c>
      <c r="I33" s="78" t="e">
        <f>INDEX(PartRaw[#All],MATCH(Part!$A33,PartRaw[[#All],[VN-SAP code]],0),MATCH(Part!I$4,PartRaw[#Headers],0))</f>
        <v>#N/A</v>
      </c>
      <c r="J33" s="78" t="e">
        <f>INDEX(PartRaw[#All],MATCH(Part!$A33,PartRaw[[#All],[VN-SAP code]],0),MATCH(Part!J$4,PartRaw[#Headers],0))</f>
        <v>#N/A</v>
      </c>
      <c r="K33" s="78" t="e">
        <f>INDEX(PartRaw[#All],MATCH(Part!$A33,PartRaw[[#All],[VN-SAP code]],0),MATCH(Part!K$4,PartRaw[#Headers],0))</f>
        <v>#N/A</v>
      </c>
      <c r="L33" s="78" t="e">
        <f>INDEX(PartRaw[#All],MATCH(Part!$A33,PartRaw[[#All],[VN-SAP code]],0),MATCH(Part!L$4,PartRaw[#Headers],0))</f>
        <v>#N/A</v>
      </c>
      <c r="M33" s="204" t="e">
        <f>INDEX(PartRaw[#All],MATCH(Part!$A33,PartRaw[[#All],[VN-SAP code]],0),MATCH(Part!M$4,PartRaw[#Headers],0))</f>
        <v>#N/A</v>
      </c>
      <c r="N33" s="204" t="e">
        <f>INDEX(PartRaw[#All],MATCH(Part!$A33,PartRaw[[#All],[VN-SAP code]],0),MATCH(Part!N$4,PartRaw[#Headers],0))</f>
        <v>#N/A</v>
      </c>
      <c r="O33" s="204" t="e">
        <f>INDEX(PartRaw[#All],MATCH(Part!$A33,PartRaw[[#All],[VN-SAP code]],0),MATCH(Part!O$4,PartRaw[#Headers],0))</f>
        <v>#N/A</v>
      </c>
      <c r="P33" s="204" t="e">
        <f>INDEX(PartRaw[#All],MATCH(Part!$A33,PartRaw[[#All],[VN-SAP code]],0),MATCH(Part!P$4,PartRaw[#Headers],0))</f>
        <v>#N/A</v>
      </c>
      <c r="Q33" s="204" t="e">
        <f>INDEX(PartRaw[#All],MATCH(Part!$A33,PartRaw[[#All],[VN-SAP code]],0),MATCH(Part!Q$4,PartRaw[#Headers],0))</f>
        <v>#N/A</v>
      </c>
      <c r="R33" s="204"/>
      <c r="S33" s="204"/>
      <c r="T33" s="204"/>
      <c r="U33" s="204"/>
      <c r="V33" s="111"/>
      <c r="Z33" t="str">
        <f t="array" ref="Z33">IFERROR(INDEX(Table20[[#All],[Column3]],MATCH(0,COUNTIF($Z$4:Z32,Table20[[#All],[Column3]]),0)),"")</f>
        <v/>
      </c>
      <c r="AA33" t="e">
        <f>VLOOKUP(Table2[[#This Row],[POS1 Group]],D:J,5,FALSE)</f>
        <v>#N/A</v>
      </c>
      <c r="AG33" t="str">
        <f t="array" ref="AG33">IFERROR(INDEX(Table20[[#All],[Column5]],MATCH(0,COUNTIF($AG$4:AG32,Table20[[#All],[Column5]]),0)),"")</f>
        <v/>
      </c>
    </row>
    <row r="34" spans="1:33">
      <c r="A34" s="89">
        <v>0</v>
      </c>
      <c r="B34" s="78" t="str">
        <f>IFERROR(TEXT(INDEX(PartRaw[],MATCH(Part!$A34,PartRaw[VN-SAP code],0),7),"0.0"),"")</f>
        <v/>
      </c>
      <c r="C34" s="78" t="str">
        <f>IFERROR(INDEX(PartRaw[],MATCH(Part!$A34,PartRaw[VN-SAP code],0),11),"")</f>
        <v/>
      </c>
      <c r="D34" s="79" t="str">
        <f>IFERROR(INDEX(PartRaw[],MATCH(Part!$A34,PartRaw[VN-SAP code],0),12),"")</f>
        <v/>
      </c>
      <c r="E34" s="78" t="str">
        <f>IFERROR(INDEX(PartRaw[],MATCH(Part!$A34,PartRaw[VN-SAP code],0),13),"")</f>
        <v/>
      </c>
      <c r="F34" s="78" t="str">
        <f>IFERROR(INDEX(PartRaw[],MATCH(Part!$A34,PartRaw[VN-SAP code],0),14),"")</f>
        <v/>
      </c>
      <c r="G34" s="78" t="e">
        <f>INDEX(PartRaw[#All],MATCH(Part!$A34,PartRaw[[#All],[VN-SAP code]],0),MATCH(Part!G$4,PartRaw[#Headers],0))</f>
        <v>#N/A</v>
      </c>
      <c r="H34" s="78" t="e">
        <f>INDEX(PartRaw[#All],MATCH(Part!$A34,PartRaw[[#All],[VN-SAP code]],0),MATCH(Part!H$4,PartRaw[#Headers],0))</f>
        <v>#N/A</v>
      </c>
      <c r="I34" s="78" t="e">
        <f>INDEX(PartRaw[#All],MATCH(Part!$A34,PartRaw[[#All],[VN-SAP code]],0),MATCH(Part!I$4,PartRaw[#Headers],0))</f>
        <v>#N/A</v>
      </c>
      <c r="J34" s="78" t="e">
        <f>INDEX(PartRaw[#All],MATCH(Part!$A34,PartRaw[[#All],[VN-SAP code]],0),MATCH(Part!J$4,PartRaw[#Headers],0))</f>
        <v>#N/A</v>
      </c>
      <c r="K34" s="78" t="e">
        <f>INDEX(PartRaw[#All],MATCH(Part!$A34,PartRaw[[#All],[VN-SAP code]],0),MATCH(Part!K$4,PartRaw[#Headers],0))</f>
        <v>#N/A</v>
      </c>
      <c r="L34" s="78" t="e">
        <f>INDEX(PartRaw[#All],MATCH(Part!$A34,PartRaw[[#All],[VN-SAP code]],0),MATCH(Part!L$4,PartRaw[#Headers],0))</f>
        <v>#N/A</v>
      </c>
      <c r="M34" s="204" t="e">
        <f>INDEX(PartRaw[#All],MATCH(Part!$A34,PartRaw[[#All],[VN-SAP code]],0),MATCH(Part!M$4,PartRaw[#Headers],0))</f>
        <v>#N/A</v>
      </c>
      <c r="N34" s="204" t="e">
        <f>INDEX(PartRaw[#All],MATCH(Part!$A34,PartRaw[[#All],[VN-SAP code]],0),MATCH(Part!N$4,PartRaw[#Headers],0))</f>
        <v>#N/A</v>
      </c>
      <c r="O34" s="204" t="e">
        <f>INDEX(PartRaw[#All],MATCH(Part!$A34,PartRaw[[#All],[VN-SAP code]],0),MATCH(Part!O$4,PartRaw[#Headers],0))</f>
        <v>#N/A</v>
      </c>
      <c r="P34" s="204" t="e">
        <f>INDEX(PartRaw[#All],MATCH(Part!$A34,PartRaw[[#All],[VN-SAP code]],0),MATCH(Part!P$4,PartRaw[#Headers],0))</f>
        <v>#N/A</v>
      </c>
      <c r="Q34" s="204" t="e">
        <f>INDEX(PartRaw[#All],MATCH(Part!$A34,PartRaw[[#All],[VN-SAP code]],0),MATCH(Part!Q$4,PartRaw[#Headers],0))</f>
        <v>#N/A</v>
      </c>
      <c r="R34" s="204"/>
      <c r="S34" s="204"/>
      <c r="T34" s="204"/>
      <c r="U34" s="204"/>
      <c r="V34" s="111"/>
      <c r="Z34" t="str">
        <f t="array" ref="Z34">IFERROR(INDEX(Table20[[#All],[Column3]],MATCH(0,COUNTIF($Z$4:Z33,Table20[[#All],[Column3]]),0)),"")</f>
        <v/>
      </c>
      <c r="AA34" t="e">
        <f>VLOOKUP(Table2[[#This Row],[POS1 Group]],D:J,5,FALSE)</f>
        <v>#N/A</v>
      </c>
      <c r="AG34" t="str">
        <f t="array" ref="AG34">IFERROR(INDEX(Table20[[#All],[Column5]],MATCH(0,COUNTIF($AG$4:AG33,Table20[[#All],[Column5]]),0)),"")</f>
        <v/>
      </c>
    </row>
    <row r="35" spans="1:33">
      <c r="A35" s="89">
        <v>0</v>
      </c>
      <c r="B35" s="78" t="str">
        <f>IFERROR(TEXT(INDEX(PartRaw[],MATCH(Part!$A35,PartRaw[VN-SAP code],0),7),"0.0"),"")</f>
        <v/>
      </c>
      <c r="C35" s="78" t="str">
        <f>IFERROR(INDEX(PartRaw[],MATCH(Part!$A35,PartRaw[VN-SAP code],0),11),"")</f>
        <v/>
      </c>
      <c r="D35" s="79" t="str">
        <f>IFERROR(INDEX(PartRaw[],MATCH(Part!$A35,PartRaw[VN-SAP code],0),12),"")</f>
        <v/>
      </c>
      <c r="E35" s="78" t="str">
        <f>IFERROR(INDEX(PartRaw[],MATCH(Part!$A35,PartRaw[VN-SAP code],0),13),"")</f>
        <v/>
      </c>
      <c r="F35" s="78" t="str">
        <f>IFERROR(INDEX(PartRaw[],MATCH(Part!$A35,PartRaw[VN-SAP code],0),14),"")</f>
        <v/>
      </c>
      <c r="G35" s="78" t="e">
        <f>INDEX(PartRaw[#All],MATCH(Part!$A35,PartRaw[[#All],[VN-SAP code]],0),MATCH(Part!G$4,PartRaw[#Headers],0))</f>
        <v>#N/A</v>
      </c>
      <c r="H35" s="78" t="e">
        <f>INDEX(PartRaw[#All],MATCH(Part!$A35,PartRaw[[#All],[VN-SAP code]],0),MATCH(Part!H$4,PartRaw[#Headers],0))</f>
        <v>#N/A</v>
      </c>
      <c r="I35" s="78" t="e">
        <f>INDEX(PartRaw[#All],MATCH(Part!$A35,PartRaw[[#All],[VN-SAP code]],0),MATCH(Part!I$4,PartRaw[#Headers],0))</f>
        <v>#N/A</v>
      </c>
      <c r="J35" s="78" t="e">
        <f>INDEX(PartRaw[#All],MATCH(Part!$A35,PartRaw[[#All],[VN-SAP code]],0),MATCH(Part!J$4,PartRaw[#Headers],0))</f>
        <v>#N/A</v>
      </c>
      <c r="K35" s="78" t="e">
        <f>INDEX(PartRaw[#All],MATCH(Part!$A35,PartRaw[[#All],[VN-SAP code]],0),MATCH(Part!K$4,PartRaw[#Headers],0))</f>
        <v>#N/A</v>
      </c>
      <c r="L35" s="78" t="e">
        <f>INDEX(PartRaw[#All],MATCH(Part!$A35,PartRaw[[#All],[VN-SAP code]],0),MATCH(Part!L$4,PartRaw[#Headers],0))</f>
        <v>#N/A</v>
      </c>
      <c r="M35" s="204" t="e">
        <f>INDEX(PartRaw[#All],MATCH(Part!$A35,PartRaw[[#All],[VN-SAP code]],0),MATCH(Part!M$4,PartRaw[#Headers],0))</f>
        <v>#N/A</v>
      </c>
      <c r="N35" s="204" t="e">
        <f>INDEX(PartRaw[#All],MATCH(Part!$A35,PartRaw[[#All],[VN-SAP code]],0),MATCH(Part!N$4,PartRaw[#Headers],0))</f>
        <v>#N/A</v>
      </c>
      <c r="O35" s="204" t="e">
        <f>INDEX(PartRaw[#All],MATCH(Part!$A35,PartRaw[[#All],[VN-SAP code]],0),MATCH(Part!O$4,PartRaw[#Headers],0))</f>
        <v>#N/A</v>
      </c>
      <c r="P35" s="204" t="e">
        <f>INDEX(PartRaw[#All],MATCH(Part!$A35,PartRaw[[#All],[VN-SAP code]],0),MATCH(Part!P$4,PartRaw[#Headers],0))</f>
        <v>#N/A</v>
      </c>
      <c r="Q35" s="204" t="e">
        <f>INDEX(PartRaw[#All],MATCH(Part!$A35,PartRaw[[#All],[VN-SAP code]],0),MATCH(Part!Q$4,PartRaw[#Headers],0))</f>
        <v>#N/A</v>
      </c>
      <c r="R35" s="204"/>
      <c r="S35" s="204"/>
      <c r="T35" s="204"/>
      <c r="U35" s="204"/>
      <c r="V35" s="111"/>
      <c r="Z35" t="str">
        <f t="array" ref="Z35">IFERROR(INDEX(Table20[[#All],[Column3]],MATCH(0,COUNTIF($Z$4:Z34,Table20[[#All],[Column3]]),0)),"")</f>
        <v/>
      </c>
      <c r="AA35" t="e">
        <f>VLOOKUP(Table2[[#This Row],[POS1 Group]],D:J,5,FALSE)</f>
        <v>#N/A</v>
      </c>
      <c r="AG35" t="str">
        <f t="array" ref="AG35">IFERROR(INDEX(Table20[[#All],[Column5]],MATCH(0,COUNTIF($AG$4:AG34,Table20[[#All],[Column5]]),0)),"")</f>
        <v/>
      </c>
    </row>
    <row r="36" spans="1:33">
      <c r="A36" s="89">
        <v>0</v>
      </c>
      <c r="B36" s="78" t="str">
        <f>IFERROR(TEXT(INDEX(PartRaw[],MATCH(Part!$A36,PartRaw[VN-SAP code],0),7),"0.0"),"")</f>
        <v/>
      </c>
      <c r="C36" s="78" t="str">
        <f>IFERROR(INDEX(PartRaw[],MATCH(Part!$A36,PartRaw[VN-SAP code],0),11),"")</f>
        <v/>
      </c>
      <c r="D36" s="79" t="str">
        <f>IFERROR(INDEX(PartRaw[],MATCH(Part!$A36,PartRaw[VN-SAP code],0),12),"")</f>
        <v/>
      </c>
      <c r="E36" s="78" t="str">
        <f>IFERROR(INDEX(PartRaw[],MATCH(Part!$A36,PartRaw[VN-SAP code],0),13),"")</f>
        <v/>
      </c>
      <c r="F36" s="78" t="str">
        <f>IFERROR(INDEX(PartRaw[],MATCH(Part!$A36,PartRaw[VN-SAP code],0),14),"")</f>
        <v/>
      </c>
      <c r="G36" s="78" t="e">
        <f>INDEX(PartRaw[#All],MATCH(Part!$A36,PartRaw[[#All],[VN-SAP code]],0),MATCH(Part!G$4,PartRaw[#Headers],0))</f>
        <v>#N/A</v>
      </c>
      <c r="H36" s="78" t="e">
        <f>INDEX(PartRaw[#All],MATCH(Part!$A36,PartRaw[[#All],[VN-SAP code]],0),MATCH(Part!H$4,PartRaw[#Headers],0))</f>
        <v>#N/A</v>
      </c>
      <c r="I36" s="78" t="e">
        <f>INDEX(PartRaw[#All],MATCH(Part!$A36,PartRaw[[#All],[VN-SAP code]],0),MATCH(Part!I$4,PartRaw[#Headers],0))</f>
        <v>#N/A</v>
      </c>
      <c r="J36" s="78" t="e">
        <f>INDEX(PartRaw[#All],MATCH(Part!$A36,PartRaw[[#All],[VN-SAP code]],0),MATCH(Part!J$4,PartRaw[#Headers],0))</f>
        <v>#N/A</v>
      </c>
      <c r="K36" s="78" t="e">
        <f>INDEX(PartRaw[#All],MATCH(Part!$A36,PartRaw[[#All],[VN-SAP code]],0),MATCH(Part!K$4,PartRaw[#Headers],0))</f>
        <v>#N/A</v>
      </c>
      <c r="L36" s="78" t="e">
        <f>INDEX(PartRaw[#All],MATCH(Part!$A36,PartRaw[[#All],[VN-SAP code]],0),MATCH(Part!L$4,PartRaw[#Headers],0))</f>
        <v>#N/A</v>
      </c>
      <c r="M36" s="204" t="e">
        <f>INDEX(PartRaw[#All],MATCH(Part!$A36,PartRaw[[#All],[VN-SAP code]],0),MATCH(Part!M$4,PartRaw[#Headers],0))</f>
        <v>#N/A</v>
      </c>
      <c r="N36" s="204" t="e">
        <f>INDEX(PartRaw[#All],MATCH(Part!$A36,PartRaw[[#All],[VN-SAP code]],0),MATCH(Part!N$4,PartRaw[#Headers],0))</f>
        <v>#N/A</v>
      </c>
      <c r="O36" s="204" t="e">
        <f>INDEX(PartRaw[#All],MATCH(Part!$A36,PartRaw[[#All],[VN-SAP code]],0),MATCH(Part!O$4,PartRaw[#Headers],0))</f>
        <v>#N/A</v>
      </c>
      <c r="P36" s="204" t="e">
        <f>INDEX(PartRaw[#All],MATCH(Part!$A36,PartRaw[[#All],[VN-SAP code]],0),MATCH(Part!P$4,PartRaw[#Headers],0))</f>
        <v>#N/A</v>
      </c>
      <c r="Q36" s="204" t="e">
        <f>INDEX(PartRaw[#All],MATCH(Part!$A36,PartRaw[[#All],[VN-SAP code]],0),MATCH(Part!Q$4,PartRaw[#Headers],0))</f>
        <v>#N/A</v>
      </c>
      <c r="R36" s="204"/>
      <c r="S36" s="204"/>
      <c r="T36" s="204"/>
      <c r="U36" s="204"/>
      <c r="V36" s="111"/>
      <c r="Z36" t="str">
        <f t="array" ref="Z36">IFERROR(INDEX(Table20[[#All],[Column3]],MATCH(0,COUNTIF($Z$4:Z35,Table20[[#All],[Column3]]),0)),"")</f>
        <v/>
      </c>
      <c r="AG36" t="str">
        <f t="array" ref="AG36">IFERROR(INDEX(Table20[[#All],[Column5]],MATCH(0,COUNTIF($AG$4:AG35,Table20[[#All],[Column5]]),0)),"")</f>
        <v/>
      </c>
    </row>
    <row r="37" spans="1:33">
      <c r="A37" s="89">
        <v>0</v>
      </c>
      <c r="B37" s="78" t="str">
        <f>IFERROR(TEXT(INDEX(PartRaw[],MATCH(Part!$A37,PartRaw[VN-SAP code],0),7),"0.0"),"")</f>
        <v/>
      </c>
      <c r="C37" s="78" t="str">
        <f>IFERROR(INDEX(PartRaw[],MATCH(Part!$A37,PartRaw[VN-SAP code],0),11),"")</f>
        <v/>
      </c>
      <c r="D37" s="79" t="str">
        <f>IFERROR(INDEX(PartRaw[],MATCH(Part!$A37,PartRaw[VN-SAP code],0),12),"")</f>
        <v/>
      </c>
      <c r="E37" s="78" t="str">
        <f>IFERROR(INDEX(PartRaw[],MATCH(Part!$A37,PartRaw[VN-SAP code],0),13),"")</f>
        <v/>
      </c>
      <c r="F37" s="78" t="str">
        <f>IFERROR(INDEX(PartRaw[],MATCH(Part!$A37,PartRaw[VN-SAP code],0),14),"")</f>
        <v/>
      </c>
      <c r="G37" s="78" t="e">
        <f>INDEX(PartRaw[#All],MATCH(Part!$A37,PartRaw[[#All],[VN-SAP code]],0),MATCH(Part!G$4,PartRaw[#Headers],0))</f>
        <v>#N/A</v>
      </c>
      <c r="H37" s="78" t="e">
        <f>INDEX(PartRaw[#All],MATCH(Part!$A37,PartRaw[[#All],[VN-SAP code]],0),MATCH(Part!H$4,PartRaw[#Headers],0))</f>
        <v>#N/A</v>
      </c>
      <c r="I37" s="78" t="e">
        <f>INDEX(PartRaw[#All],MATCH(Part!$A37,PartRaw[[#All],[VN-SAP code]],0),MATCH(Part!I$4,PartRaw[#Headers],0))</f>
        <v>#N/A</v>
      </c>
      <c r="J37" s="78" t="e">
        <f>INDEX(PartRaw[#All],MATCH(Part!$A37,PartRaw[[#All],[VN-SAP code]],0),MATCH(Part!J$4,PartRaw[#Headers],0))</f>
        <v>#N/A</v>
      </c>
      <c r="K37" s="78" t="e">
        <f>INDEX(PartRaw[#All],MATCH(Part!$A37,PartRaw[[#All],[VN-SAP code]],0),MATCH(Part!K$4,PartRaw[#Headers],0))</f>
        <v>#N/A</v>
      </c>
      <c r="L37" s="78" t="e">
        <f>INDEX(PartRaw[#All],MATCH(Part!$A37,PartRaw[[#All],[VN-SAP code]],0),MATCH(Part!L$4,PartRaw[#Headers],0))</f>
        <v>#N/A</v>
      </c>
      <c r="M37" s="204" t="e">
        <f>INDEX(PartRaw[#All],MATCH(Part!$A37,PartRaw[[#All],[VN-SAP code]],0),MATCH(Part!M$4,PartRaw[#Headers],0))</f>
        <v>#N/A</v>
      </c>
      <c r="N37" s="204" t="e">
        <f>INDEX(PartRaw[#All],MATCH(Part!$A37,PartRaw[[#All],[VN-SAP code]],0),MATCH(Part!N$4,PartRaw[#Headers],0))</f>
        <v>#N/A</v>
      </c>
      <c r="O37" s="204" t="e">
        <f>INDEX(PartRaw[#All],MATCH(Part!$A37,PartRaw[[#All],[VN-SAP code]],0),MATCH(Part!O$4,PartRaw[#Headers],0))</f>
        <v>#N/A</v>
      </c>
      <c r="P37" s="204" t="e">
        <f>INDEX(PartRaw[#All],MATCH(Part!$A37,PartRaw[[#All],[VN-SAP code]],0),MATCH(Part!P$4,PartRaw[#Headers],0))</f>
        <v>#N/A</v>
      </c>
      <c r="Q37" s="204" t="e">
        <f>INDEX(PartRaw[#All],MATCH(Part!$A37,PartRaw[[#All],[VN-SAP code]],0),MATCH(Part!Q$4,PartRaw[#Headers],0))</f>
        <v>#N/A</v>
      </c>
      <c r="R37" s="204"/>
      <c r="S37" s="204"/>
      <c r="T37" s="204"/>
      <c r="U37" s="204"/>
      <c r="V37" s="111"/>
      <c r="AG37" t="str">
        <f t="array" ref="AG37">IFERROR(INDEX(Table20[[#All],[Column5]],MATCH(0,COUNTIF($AG$4:AG36,Table20[[#All],[Column5]]),0)),"")</f>
        <v/>
      </c>
    </row>
    <row r="38" spans="1:33">
      <c r="A38" s="89">
        <v>0</v>
      </c>
      <c r="B38" s="78" t="str">
        <f>IFERROR(TEXT(INDEX(PartRaw[],MATCH(Part!$A38,PartRaw[VN-SAP code],0),7),"0.0"),"")</f>
        <v/>
      </c>
      <c r="C38" s="78" t="str">
        <f>IFERROR(INDEX(PartRaw[],MATCH(Part!$A38,PartRaw[VN-SAP code],0),11),"")</f>
        <v/>
      </c>
      <c r="D38" s="79" t="str">
        <f>IFERROR(INDEX(PartRaw[],MATCH(Part!$A38,PartRaw[VN-SAP code],0),12),"")</f>
        <v/>
      </c>
      <c r="E38" s="78" t="str">
        <f>IFERROR(INDEX(PartRaw[],MATCH(Part!$A38,PartRaw[VN-SAP code],0),13),"")</f>
        <v/>
      </c>
      <c r="F38" s="78" t="str">
        <f>IFERROR(INDEX(PartRaw[],MATCH(Part!$A38,PartRaw[VN-SAP code],0),14),"")</f>
        <v/>
      </c>
      <c r="G38" s="78" t="e">
        <f>INDEX(PartRaw[#All],MATCH(Part!$A38,PartRaw[[#All],[VN-SAP code]],0),MATCH(Part!G$4,PartRaw[#Headers],0))</f>
        <v>#N/A</v>
      </c>
      <c r="H38" s="78" t="e">
        <f>INDEX(PartRaw[#All],MATCH(Part!$A38,PartRaw[[#All],[VN-SAP code]],0),MATCH(Part!H$4,PartRaw[#Headers],0))</f>
        <v>#N/A</v>
      </c>
      <c r="I38" s="78" t="e">
        <f>INDEX(PartRaw[#All],MATCH(Part!$A38,PartRaw[[#All],[VN-SAP code]],0),MATCH(Part!I$4,PartRaw[#Headers],0))</f>
        <v>#N/A</v>
      </c>
      <c r="J38" s="78" t="e">
        <f>INDEX(PartRaw[#All],MATCH(Part!$A38,PartRaw[[#All],[VN-SAP code]],0),MATCH(Part!J$4,PartRaw[#Headers],0))</f>
        <v>#N/A</v>
      </c>
      <c r="K38" s="78" t="e">
        <f>INDEX(PartRaw[#All],MATCH(Part!$A38,PartRaw[[#All],[VN-SAP code]],0),MATCH(Part!K$4,PartRaw[#Headers],0))</f>
        <v>#N/A</v>
      </c>
      <c r="L38" s="78" t="e">
        <f>INDEX(PartRaw[#All],MATCH(Part!$A38,PartRaw[[#All],[VN-SAP code]],0),MATCH(Part!L$4,PartRaw[#Headers],0))</f>
        <v>#N/A</v>
      </c>
      <c r="M38" s="204" t="e">
        <f>INDEX(PartRaw[#All],MATCH(Part!$A38,PartRaw[[#All],[VN-SAP code]],0),MATCH(Part!M$4,PartRaw[#Headers],0))</f>
        <v>#N/A</v>
      </c>
      <c r="N38" s="204" t="e">
        <f>INDEX(PartRaw[#All],MATCH(Part!$A38,PartRaw[[#All],[VN-SAP code]],0),MATCH(Part!N$4,PartRaw[#Headers],0))</f>
        <v>#N/A</v>
      </c>
      <c r="O38" s="204" t="e">
        <f>INDEX(PartRaw[#All],MATCH(Part!$A38,PartRaw[[#All],[VN-SAP code]],0),MATCH(Part!O$4,PartRaw[#Headers],0))</f>
        <v>#N/A</v>
      </c>
      <c r="P38" s="204" t="e">
        <f>INDEX(PartRaw[#All],MATCH(Part!$A38,PartRaw[[#All],[VN-SAP code]],0),MATCH(Part!P$4,PartRaw[#Headers],0))</f>
        <v>#N/A</v>
      </c>
      <c r="Q38" s="204" t="e">
        <f>INDEX(PartRaw[#All],MATCH(Part!$A38,PartRaw[[#All],[VN-SAP code]],0),MATCH(Part!Q$4,PartRaw[#Headers],0))</f>
        <v>#N/A</v>
      </c>
      <c r="R38" s="204"/>
      <c r="S38" s="204"/>
      <c r="T38" s="204"/>
      <c r="U38" s="204"/>
      <c r="V38" s="111"/>
      <c r="AG38" t="str">
        <f t="array" ref="AG38">IFERROR(INDEX(Table20[[#All],[Column5]],MATCH(0,COUNTIF($AG$4:AG37,Table20[[#All],[Column5]]),0)),"")</f>
        <v/>
      </c>
    </row>
    <row r="39" spans="1:33">
      <c r="A39" s="89">
        <v>0</v>
      </c>
      <c r="B39" s="78" t="str">
        <f>IFERROR(TEXT(INDEX(PartRaw[],MATCH(Part!$A39,PartRaw[VN-SAP code],0),7),"0.0"),"")</f>
        <v/>
      </c>
      <c r="C39" s="78" t="str">
        <f>IFERROR(INDEX(PartRaw[],MATCH(Part!$A39,PartRaw[VN-SAP code],0),11),"")</f>
        <v/>
      </c>
      <c r="D39" s="79" t="str">
        <f>IFERROR(INDEX(PartRaw[],MATCH(Part!$A39,PartRaw[VN-SAP code],0),12),"")</f>
        <v/>
      </c>
      <c r="E39" s="78" t="str">
        <f>IFERROR(INDEX(PartRaw[],MATCH(Part!$A39,PartRaw[VN-SAP code],0),13),"")</f>
        <v/>
      </c>
      <c r="F39" s="78" t="str">
        <f>IFERROR(INDEX(PartRaw[],MATCH(Part!$A39,PartRaw[VN-SAP code],0),14),"")</f>
        <v/>
      </c>
      <c r="G39" s="78" t="e">
        <f>INDEX(PartRaw[#All],MATCH(Part!$A39,PartRaw[[#All],[VN-SAP code]],0),MATCH(Part!G$4,PartRaw[#Headers],0))</f>
        <v>#N/A</v>
      </c>
      <c r="H39" s="78" t="e">
        <f>INDEX(PartRaw[#All],MATCH(Part!$A39,PartRaw[[#All],[VN-SAP code]],0),MATCH(Part!H$4,PartRaw[#Headers],0))</f>
        <v>#N/A</v>
      </c>
      <c r="I39" s="78" t="e">
        <f>INDEX(PartRaw[#All],MATCH(Part!$A39,PartRaw[[#All],[VN-SAP code]],0),MATCH(Part!I$4,PartRaw[#Headers],0))</f>
        <v>#N/A</v>
      </c>
      <c r="J39" s="78" t="e">
        <f>INDEX(PartRaw[#All],MATCH(Part!$A39,PartRaw[[#All],[VN-SAP code]],0),MATCH(Part!J$4,PartRaw[#Headers],0))</f>
        <v>#N/A</v>
      </c>
      <c r="K39" s="78" t="e">
        <f>INDEX(PartRaw[#All],MATCH(Part!$A39,PartRaw[[#All],[VN-SAP code]],0),MATCH(Part!K$4,PartRaw[#Headers],0))</f>
        <v>#N/A</v>
      </c>
      <c r="L39" s="78" t="e">
        <f>INDEX(PartRaw[#All],MATCH(Part!$A39,PartRaw[[#All],[VN-SAP code]],0),MATCH(Part!L$4,PartRaw[#Headers],0))</f>
        <v>#N/A</v>
      </c>
      <c r="M39" s="204" t="e">
        <f>INDEX(PartRaw[#All],MATCH(Part!$A39,PartRaw[[#All],[VN-SAP code]],0),MATCH(Part!M$4,PartRaw[#Headers],0))</f>
        <v>#N/A</v>
      </c>
      <c r="N39" s="204" t="e">
        <f>INDEX(PartRaw[#All],MATCH(Part!$A39,PartRaw[[#All],[VN-SAP code]],0),MATCH(Part!N$4,PartRaw[#Headers],0))</f>
        <v>#N/A</v>
      </c>
      <c r="O39" s="204" t="e">
        <f>INDEX(PartRaw[#All],MATCH(Part!$A39,PartRaw[[#All],[VN-SAP code]],0),MATCH(Part!O$4,PartRaw[#Headers],0))</f>
        <v>#N/A</v>
      </c>
      <c r="P39" s="204" t="e">
        <f>INDEX(PartRaw[#All],MATCH(Part!$A39,PartRaw[[#All],[VN-SAP code]],0),MATCH(Part!P$4,PartRaw[#Headers],0))</f>
        <v>#N/A</v>
      </c>
      <c r="Q39" s="204" t="e">
        <f>INDEX(PartRaw[#All],MATCH(Part!$A39,PartRaw[[#All],[VN-SAP code]],0),MATCH(Part!Q$4,PartRaw[#Headers],0))</f>
        <v>#N/A</v>
      </c>
      <c r="R39" s="204"/>
      <c r="S39" s="204"/>
      <c r="T39" s="204"/>
      <c r="U39" s="204"/>
      <c r="V39" s="111"/>
      <c r="AG39" t="str">
        <f t="array" ref="AG39">IFERROR(INDEX(Table20[[#All],[Column5]],MATCH(0,COUNTIF($AG$4:AG38,Table20[[#All],[Column5]]),0)),"")</f>
        <v/>
      </c>
    </row>
    <row r="40" spans="1:33">
      <c r="A40" s="89">
        <v>0</v>
      </c>
      <c r="B40" s="78" t="str">
        <f>IFERROR(TEXT(INDEX(PartRaw[],MATCH(Part!$A40,PartRaw[VN-SAP code],0),7),"0.0"),"")</f>
        <v/>
      </c>
      <c r="C40" s="78" t="str">
        <f>IFERROR(INDEX(PartRaw[],MATCH(Part!$A40,PartRaw[VN-SAP code],0),11),"")</f>
        <v/>
      </c>
      <c r="D40" s="79" t="str">
        <f>IFERROR(INDEX(PartRaw[],MATCH(Part!$A40,PartRaw[VN-SAP code],0),12),"")</f>
        <v/>
      </c>
      <c r="E40" s="78" t="str">
        <f>IFERROR(INDEX(PartRaw[],MATCH(Part!$A40,PartRaw[VN-SAP code],0),13),"")</f>
        <v/>
      </c>
      <c r="F40" s="78" t="str">
        <f>IFERROR(INDEX(PartRaw[],MATCH(Part!$A40,PartRaw[VN-SAP code],0),14),"")</f>
        <v/>
      </c>
      <c r="G40" s="78" t="e">
        <f>INDEX(PartRaw[#All],MATCH(Part!$A40,PartRaw[[#All],[VN-SAP code]],0),MATCH(Part!G$4,PartRaw[#Headers],0))</f>
        <v>#N/A</v>
      </c>
      <c r="H40" s="78" t="e">
        <f>INDEX(PartRaw[#All],MATCH(Part!$A40,PartRaw[[#All],[VN-SAP code]],0),MATCH(Part!H$4,PartRaw[#Headers],0))</f>
        <v>#N/A</v>
      </c>
      <c r="I40" s="78" t="e">
        <f>INDEX(PartRaw[#All],MATCH(Part!$A40,PartRaw[[#All],[VN-SAP code]],0),MATCH(Part!I$4,PartRaw[#Headers],0))</f>
        <v>#N/A</v>
      </c>
      <c r="J40" s="78" t="e">
        <f>INDEX(PartRaw[#All],MATCH(Part!$A40,PartRaw[[#All],[VN-SAP code]],0),MATCH(Part!J$4,PartRaw[#Headers],0))</f>
        <v>#N/A</v>
      </c>
      <c r="K40" s="78" t="e">
        <f>INDEX(PartRaw[#All],MATCH(Part!$A40,PartRaw[[#All],[VN-SAP code]],0),MATCH(Part!K$4,PartRaw[#Headers],0))</f>
        <v>#N/A</v>
      </c>
      <c r="L40" s="78" t="e">
        <f>INDEX(PartRaw[#All],MATCH(Part!$A40,PartRaw[[#All],[VN-SAP code]],0),MATCH(Part!L$4,PartRaw[#Headers],0))</f>
        <v>#N/A</v>
      </c>
      <c r="M40" s="204" t="e">
        <f>INDEX(PartRaw[#All],MATCH(Part!$A40,PartRaw[[#All],[VN-SAP code]],0),MATCH(Part!M$4,PartRaw[#Headers],0))</f>
        <v>#N/A</v>
      </c>
      <c r="N40" s="204" t="e">
        <f>INDEX(PartRaw[#All],MATCH(Part!$A40,PartRaw[[#All],[VN-SAP code]],0),MATCH(Part!N$4,PartRaw[#Headers],0))</f>
        <v>#N/A</v>
      </c>
      <c r="O40" s="204" t="e">
        <f>INDEX(PartRaw[#All],MATCH(Part!$A40,PartRaw[[#All],[VN-SAP code]],0),MATCH(Part!O$4,PartRaw[#Headers],0))</f>
        <v>#N/A</v>
      </c>
      <c r="P40" s="204" t="e">
        <f>INDEX(PartRaw[#All],MATCH(Part!$A40,PartRaw[[#All],[VN-SAP code]],0),MATCH(Part!P$4,PartRaw[#Headers],0))</f>
        <v>#N/A</v>
      </c>
      <c r="Q40" s="204" t="e">
        <f>INDEX(PartRaw[#All],MATCH(Part!$A40,PartRaw[[#All],[VN-SAP code]],0),MATCH(Part!Q$4,PartRaw[#Headers],0))</f>
        <v>#N/A</v>
      </c>
      <c r="R40" s="204"/>
      <c r="S40" s="204"/>
      <c r="T40" s="204"/>
      <c r="U40" s="204"/>
      <c r="V40" s="111"/>
      <c r="AG40" t="str">
        <f t="array" ref="AG40">IFERROR(INDEX(Table20[[#All],[Column5]],MATCH(0,COUNTIF($AG$4:AG39,Table20[[#All],[Column5]]),0)),"")</f>
        <v/>
      </c>
    </row>
    <row r="41" spans="1:33">
      <c r="A41" s="89">
        <v>0</v>
      </c>
      <c r="B41" s="78" t="str">
        <f>IFERROR(TEXT(INDEX(PartRaw[],MATCH(Part!$A41,PartRaw[VN-SAP code],0),7),"0.0"),"")</f>
        <v/>
      </c>
      <c r="C41" s="78" t="str">
        <f>IFERROR(INDEX(PartRaw[],MATCH(Part!$A41,PartRaw[VN-SAP code],0),11),"")</f>
        <v/>
      </c>
      <c r="D41" s="79" t="str">
        <f>IFERROR(INDEX(PartRaw[],MATCH(Part!$A41,PartRaw[VN-SAP code],0),12),"")</f>
        <v/>
      </c>
      <c r="E41" s="78" t="str">
        <f>IFERROR(INDEX(PartRaw[],MATCH(Part!$A41,PartRaw[VN-SAP code],0),13),"")</f>
        <v/>
      </c>
      <c r="F41" s="78" t="str">
        <f>IFERROR(INDEX(PartRaw[],MATCH(Part!$A41,PartRaw[VN-SAP code],0),14),"")</f>
        <v/>
      </c>
      <c r="G41" s="78" t="e">
        <f>INDEX(PartRaw[#All],MATCH(Part!$A41,PartRaw[[#All],[VN-SAP code]],0),MATCH(Part!G$4,PartRaw[#Headers],0))</f>
        <v>#N/A</v>
      </c>
      <c r="H41" s="78" t="e">
        <f>INDEX(PartRaw[#All],MATCH(Part!$A41,PartRaw[[#All],[VN-SAP code]],0),MATCH(Part!H$4,PartRaw[#Headers],0))</f>
        <v>#N/A</v>
      </c>
      <c r="I41" s="78" t="e">
        <f>INDEX(PartRaw[#All],MATCH(Part!$A41,PartRaw[[#All],[VN-SAP code]],0),MATCH(Part!I$4,PartRaw[#Headers],0))</f>
        <v>#N/A</v>
      </c>
      <c r="J41" s="78" t="e">
        <f>INDEX(PartRaw[#All],MATCH(Part!$A41,PartRaw[[#All],[VN-SAP code]],0),MATCH(Part!J$4,PartRaw[#Headers],0))</f>
        <v>#N/A</v>
      </c>
      <c r="K41" s="78" t="e">
        <f>INDEX(PartRaw[#All],MATCH(Part!$A41,PartRaw[[#All],[VN-SAP code]],0),MATCH(Part!K$4,PartRaw[#Headers],0))</f>
        <v>#N/A</v>
      </c>
      <c r="L41" s="78" t="e">
        <f>INDEX(PartRaw[#All],MATCH(Part!$A41,PartRaw[[#All],[VN-SAP code]],0),MATCH(Part!L$4,PartRaw[#Headers],0))</f>
        <v>#N/A</v>
      </c>
      <c r="M41" s="204" t="e">
        <f>INDEX(PartRaw[#All],MATCH(Part!$A41,PartRaw[[#All],[VN-SAP code]],0),MATCH(Part!M$4,PartRaw[#Headers],0))</f>
        <v>#N/A</v>
      </c>
      <c r="N41" s="204" t="e">
        <f>INDEX(PartRaw[#All],MATCH(Part!$A41,PartRaw[[#All],[VN-SAP code]],0),MATCH(Part!N$4,PartRaw[#Headers],0))</f>
        <v>#N/A</v>
      </c>
      <c r="O41" s="204" t="e">
        <f>INDEX(PartRaw[#All],MATCH(Part!$A41,PartRaw[[#All],[VN-SAP code]],0),MATCH(Part!O$4,PartRaw[#Headers],0))</f>
        <v>#N/A</v>
      </c>
      <c r="P41" s="204" t="e">
        <f>INDEX(PartRaw[#All],MATCH(Part!$A41,PartRaw[[#All],[VN-SAP code]],0),MATCH(Part!P$4,PartRaw[#Headers],0))</f>
        <v>#N/A</v>
      </c>
      <c r="Q41" s="204" t="e">
        <f>INDEX(PartRaw[#All],MATCH(Part!$A41,PartRaw[[#All],[VN-SAP code]],0),MATCH(Part!Q$4,PartRaw[#Headers],0))</f>
        <v>#N/A</v>
      </c>
      <c r="R41" s="204"/>
      <c r="S41" s="204"/>
      <c r="T41" s="204"/>
      <c r="U41" s="204"/>
      <c r="V41" s="111"/>
      <c r="AG41" t="str">
        <f t="array" ref="AG41">IFERROR(INDEX(Table20[[#All],[Column5]],MATCH(0,COUNTIF($AG$4:AG40,Table20[[#All],[Column5]]),0)),"")</f>
        <v/>
      </c>
    </row>
    <row r="42" spans="1:33">
      <c r="A42" s="89">
        <v>0</v>
      </c>
      <c r="B42" s="78" t="str">
        <f>IFERROR(TEXT(INDEX(PartRaw[],MATCH(Part!$A42,PartRaw[VN-SAP code],0),7),"0.0"),"")</f>
        <v/>
      </c>
      <c r="C42" s="78" t="str">
        <f>IFERROR(INDEX(PartRaw[],MATCH(Part!$A42,PartRaw[VN-SAP code],0),11),"")</f>
        <v/>
      </c>
      <c r="D42" s="79" t="str">
        <f>IFERROR(INDEX(PartRaw[],MATCH(Part!$A42,PartRaw[VN-SAP code],0),12),"")</f>
        <v/>
      </c>
      <c r="E42" s="78" t="str">
        <f>IFERROR(INDEX(PartRaw[],MATCH(Part!$A42,PartRaw[VN-SAP code],0),13),"")</f>
        <v/>
      </c>
      <c r="F42" s="78" t="str">
        <f>IFERROR(INDEX(PartRaw[],MATCH(Part!$A42,PartRaw[VN-SAP code],0),14),"")</f>
        <v/>
      </c>
      <c r="G42" s="78" t="e">
        <f>INDEX(PartRaw[#All],MATCH(Part!$A42,PartRaw[[#All],[VN-SAP code]],0),MATCH(Part!G$4,PartRaw[#Headers],0))</f>
        <v>#N/A</v>
      </c>
      <c r="H42" s="78" t="e">
        <f>INDEX(PartRaw[#All],MATCH(Part!$A42,PartRaw[[#All],[VN-SAP code]],0),MATCH(Part!H$4,PartRaw[#Headers],0))</f>
        <v>#N/A</v>
      </c>
      <c r="I42" s="78" t="e">
        <f>INDEX(PartRaw[#All],MATCH(Part!$A42,PartRaw[[#All],[VN-SAP code]],0),MATCH(Part!I$4,PartRaw[#Headers],0))</f>
        <v>#N/A</v>
      </c>
      <c r="J42" s="78" t="e">
        <f>INDEX(PartRaw[#All],MATCH(Part!$A42,PartRaw[[#All],[VN-SAP code]],0),MATCH(Part!J$4,PartRaw[#Headers],0))</f>
        <v>#N/A</v>
      </c>
      <c r="K42" s="78" t="e">
        <f>INDEX(PartRaw[#All],MATCH(Part!$A42,PartRaw[[#All],[VN-SAP code]],0),MATCH(Part!K$4,PartRaw[#Headers],0))</f>
        <v>#N/A</v>
      </c>
      <c r="L42" s="78" t="e">
        <f>INDEX(PartRaw[#All],MATCH(Part!$A42,PartRaw[[#All],[VN-SAP code]],0),MATCH(Part!L$4,PartRaw[#Headers],0))</f>
        <v>#N/A</v>
      </c>
      <c r="M42" s="204" t="e">
        <f>INDEX(PartRaw[#All],MATCH(Part!$A42,PartRaw[[#All],[VN-SAP code]],0),MATCH(Part!M$4,PartRaw[#Headers],0))</f>
        <v>#N/A</v>
      </c>
      <c r="N42" s="204" t="e">
        <f>INDEX(PartRaw[#All],MATCH(Part!$A42,PartRaw[[#All],[VN-SAP code]],0),MATCH(Part!N$4,PartRaw[#Headers],0))</f>
        <v>#N/A</v>
      </c>
      <c r="O42" s="204" t="e">
        <f>INDEX(PartRaw[#All],MATCH(Part!$A42,PartRaw[[#All],[VN-SAP code]],0),MATCH(Part!O$4,PartRaw[#Headers],0))</f>
        <v>#N/A</v>
      </c>
      <c r="P42" s="204" t="e">
        <f>INDEX(PartRaw[#All],MATCH(Part!$A42,PartRaw[[#All],[VN-SAP code]],0),MATCH(Part!P$4,PartRaw[#Headers],0))</f>
        <v>#N/A</v>
      </c>
      <c r="Q42" s="204" t="e">
        <f>INDEX(PartRaw[#All],MATCH(Part!$A42,PartRaw[[#All],[VN-SAP code]],0),MATCH(Part!Q$4,PartRaw[#Headers],0))</f>
        <v>#N/A</v>
      </c>
      <c r="R42" s="204"/>
      <c r="S42" s="204"/>
      <c r="T42" s="204"/>
      <c r="U42" s="204"/>
      <c r="V42" s="111"/>
      <c r="AG42" t="str">
        <f t="array" ref="AG42">IFERROR(INDEX(Table20[[#All],[Column5]],MATCH(0,COUNTIF($AG$4:AG41,Table20[[#All],[Column5]]),0)),"")</f>
        <v/>
      </c>
    </row>
    <row r="43" spans="1:33">
      <c r="A43" s="89">
        <v>0</v>
      </c>
      <c r="B43" s="78" t="str">
        <f>IFERROR(TEXT(INDEX(PartRaw[],MATCH(Part!$A43,PartRaw[VN-SAP code],0),7),"0.0"),"")</f>
        <v/>
      </c>
      <c r="C43" s="78" t="str">
        <f>IFERROR(INDEX(PartRaw[],MATCH(Part!$A43,PartRaw[VN-SAP code],0),11),"")</f>
        <v/>
      </c>
      <c r="D43" s="79" t="str">
        <f>IFERROR(INDEX(PartRaw[],MATCH(Part!$A43,PartRaw[VN-SAP code],0),12),"")</f>
        <v/>
      </c>
      <c r="E43" s="78" t="str">
        <f>IFERROR(INDEX(PartRaw[],MATCH(Part!$A43,PartRaw[VN-SAP code],0),13),"")</f>
        <v/>
      </c>
      <c r="F43" s="78" t="str">
        <f>IFERROR(INDEX(PartRaw[],MATCH(Part!$A43,PartRaw[VN-SAP code],0),14),"")</f>
        <v/>
      </c>
      <c r="G43" s="78" t="e">
        <f>INDEX(PartRaw[#All],MATCH(Part!$A43,PartRaw[[#All],[VN-SAP code]],0),MATCH(Part!G$4,PartRaw[#Headers],0))</f>
        <v>#N/A</v>
      </c>
      <c r="H43" s="78" t="e">
        <f>INDEX(PartRaw[#All],MATCH(Part!$A43,PartRaw[[#All],[VN-SAP code]],0),MATCH(Part!H$4,PartRaw[#Headers],0))</f>
        <v>#N/A</v>
      </c>
      <c r="I43" s="78" t="e">
        <f>INDEX(PartRaw[#All],MATCH(Part!$A43,PartRaw[[#All],[VN-SAP code]],0),MATCH(Part!I$4,PartRaw[#Headers],0))</f>
        <v>#N/A</v>
      </c>
      <c r="J43" s="78" t="e">
        <f>INDEX(PartRaw[#All],MATCH(Part!$A43,PartRaw[[#All],[VN-SAP code]],0),MATCH(Part!J$4,PartRaw[#Headers],0))</f>
        <v>#N/A</v>
      </c>
      <c r="K43" s="78" t="e">
        <f>INDEX(PartRaw[#All],MATCH(Part!$A43,PartRaw[[#All],[VN-SAP code]],0),MATCH(Part!K$4,PartRaw[#Headers],0))</f>
        <v>#N/A</v>
      </c>
      <c r="L43" s="78" t="e">
        <f>INDEX(PartRaw[#All],MATCH(Part!$A43,PartRaw[[#All],[VN-SAP code]],0),MATCH(Part!L$4,PartRaw[#Headers],0))</f>
        <v>#N/A</v>
      </c>
      <c r="M43" s="204" t="e">
        <f>INDEX(PartRaw[#All],MATCH(Part!$A43,PartRaw[[#All],[VN-SAP code]],0),MATCH(Part!M$4,PartRaw[#Headers],0))</f>
        <v>#N/A</v>
      </c>
      <c r="N43" s="204" t="e">
        <f>INDEX(PartRaw[#All],MATCH(Part!$A43,PartRaw[[#All],[VN-SAP code]],0),MATCH(Part!N$4,PartRaw[#Headers],0))</f>
        <v>#N/A</v>
      </c>
      <c r="O43" s="204" t="e">
        <f>INDEX(PartRaw[#All],MATCH(Part!$A43,PartRaw[[#All],[VN-SAP code]],0),MATCH(Part!O$4,PartRaw[#Headers],0))</f>
        <v>#N/A</v>
      </c>
      <c r="P43" s="204" t="e">
        <f>INDEX(PartRaw[#All],MATCH(Part!$A43,PartRaw[[#All],[VN-SAP code]],0),MATCH(Part!P$4,PartRaw[#Headers],0))</f>
        <v>#N/A</v>
      </c>
      <c r="Q43" s="204" t="e">
        <f>INDEX(PartRaw[#All],MATCH(Part!$A43,PartRaw[[#All],[VN-SAP code]],0),MATCH(Part!Q$4,PartRaw[#Headers],0))</f>
        <v>#N/A</v>
      </c>
      <c r="R43" s="204"/>
      <c r="S43" s="204"/>
      <c r="T43" s="204"/>
      <c r="U43" s="204"/>
      <c r="V43" s="111"/>
      <c r="AG43" t="str">
        <f t="array" ref="AG43">IFERROR(INDEX(Table20[[#All],[Column5]],MATCH(0,COUNTIF($AG$4:AG42,Table20[[#All],[Column5]]),0)),"")</f>
        <v/>
      </c>
    </row>
    <row r="44" spans="1:33">
      <c r="A44" s="89">
        <v>0</v>
      </c>
      <c r="B44" s="78" t="str">
        <f>IFERROR(TEXT(INDEX(PartRaw[],MATCH(Part!$A44,PartRaw[VN-SAP code],0),7),"0.0"),"")</f>
        <v/>
      </c>
      <c r="C44" s="78" t="str">
        <f>IFERROR(INDEX(PartRaw[],MATCH(Part!$A44,PartRaw[VN-SAP code],0),11),"")</f>
        <v/>
      </c>
      <c r="D44" s="79" t="str">
        <f>IFERROR(INDEX(PartRaw[],MATCH(Part!$A44,PartRaw[VN-SAP code],0),12),"")</f>
        <v/>
      </c>
      <c r="E44" s="78" t="str">
        <f>IFERROR(INDEX(PartRaw[],MATCH(Part!$A44,PartRaw[VN-SAP code],0),13),"")</f>
        <v/>
      </c>
      <c r="F44" s="78" t="str">
        <f>IFERROR(INDEX(PartRaw[],MATCH(Part!$A44,PartRaw[VN-SAP code],0),14),"")</f>
        <v/>
      </c>
      <c r="G44" s="78" t="e">
        <f>INDEX(PartRaw[#All],MATCH(Part!$A44,PartRaw[[#All],[VN-SAP code]],0),MATCH(Part!G$4,PartRaw[#Headers],0))</f>
        <v>#N/A</v>
      </c>
      <c r="H44" s="78" t="e">
        <f>INDEX(PartRaw[#All],MATCH(Part!$A44,PartRaw[[#All],[VN-SAP code]],0),MATCH(Part!H$4,PartRaw[#Headers],0))</f>
        <v>#N/A</v>
      </c>
      <c r="I44" s="78" t="e">
        <f>INDEX(PartRaw[#All],MATCH(Part!$A44,PartRaw[[#All],[VN-SAP code]],0),MATCH(Part!I$4,PartRaw[#Headers],0))</f>
        <v>#N/A</v>
      </c>
      <c r="J44" s="78" t="e">
        <f>INDEX(PartRaw[#All],MATCH(Part!$A44,PartRaw[[#All],[VN-SAP code]],0),MATCH(Part!J$4,PartRaw[#Headers],0))</f>
        <v>#N/A</v>
      </c>
      <c r="K44" s="78" t="e">
        <f>INDEX(PartRaw[#All],MATCH(Part!$A44,PartRaw[[#All],[VN-SAP code]],0),MATCH(Part!K$4,PartRaw[#Headers],0))</f>
        <v>#N/A</v>
      </c>
      <c r="L44" s="78" t="e">
        <f>INDEX(PartRaw[#All],MATCH(Part!$A44,PartRaw[[#All],[VN-SAP code]],0),MATCH(Part!L$4,PartRaw[#Headers],0))</f>
        <v>#N/A</v>
      </c>
      <c r="M44" s="204" t="e">
        <f>INDEX(PartRaw[#All],MATCH(Part!$A44,PartRaw[[#All],[VN-SAP code]],0),MATCH(Part!M$4,PartRaw[#Headers],0))</f>
        <v>#N/A</v>
      </c>
      <c r="N44" s="204" t="e">
        <f>INDEX(PartRaw[#All],MATCH(Part!$A44,PartRaw[[#All],[VN-SAP code]],0),MATCH(Part!N$4,PartRaw[#Headers],0))</f>
        <v>#N/A</v>
      </c>
      <c r="O44" s="204" t="e">
        <f>INDEX(PartRaw[#All],MATCH(Part!$A44,PartRaw[[#All],[VN-SAP code]],0),MATCH(Part!O$4,PartRaw[#Headers],0))</f>
        <v>#N/A</v>
      </c>
      <c r="P44" s="204" t="e">
        <f>INDEX(PartRaw[#All],MATCH(Part!$A44,PartRaw[[#All],[VN-SAP code]],0),MATCH(Part!P$4,PartRaw[#Headers],0))</f>
        <v>#N/A</v>
      </c>
      <c r="Q44" s="204" t="e">
        <f>INDEX(PartRaw[#All],MATCH(Part!$A44,PartRaw[[#All],[VN-SAP code]],0),MATCH(Part!Q$4,PartRaw[#Headers],0))</f>
        <v>#N/A</v>
      </c>
      <c r="R44" s="204"/>
      <c r="S44" s="204"/>
      <c r="T44" s="204"/>
      <c r="U44" s="204"/>
      <c r="V44" s="111"/>
      <c r="AG44" t="str">
        <f t="array" ref="AG44">IFERROR(INDEX(Table20[[#All],[Column5]],MATCH(0,COUNTIF($AG$4:AG43,Table20[[#All],[Column5]]),0)),"")</f>
        <v/>
      </c>
    </row>
    <row r="45" spans="1:33">
      <c r="A45" s="89">
        <v>0</v>
      </c>
      <c r="B45" s="78" t="str">
        <f>IFERROR(TEXT(INDEX(PartRaw[],MATCH(Part!$A45,PartRaw[VN-SAP code],0),7),"0.0"),"")</f>
        <v/>
      </c>
      <c r="C45" s="78" t="str">
        <f>IFERROR(INDEX(PartRaw[],MATCH(Part!$A45,PartRaw[VN-SAP code],0),11),"")</f>
        <v/>
      </c>
      <c r="D45" s="79" t="str">
        <f>IFERROR(INDEX(PartRaw[],MATCH(Part!$A45,PartRaw[VN-SAP code],0),12),"")</f>
        <v/>
      </c>
      <c r="E45" s="78" t="str">
        <f>IFERROR(INDEX(PartRaw[],MATCH(Part!$A45,PartRaw[VN-SAP code],0),13),"")</f>
        <v/>
      </c>
      <c r="F45" s="78" t="str">
        <f>IFERROR(INDEX(PartRaw[],MATCH(Part!$A45,PartRaw[VN-SAP code],0),14),"")</f>
        <v/>
      </c>
      <c r="G45" s="78" t="e">
        <f>INDEX(PartRaw[#All],MATCH(Part!$A45,PartRaw[[#All],[VN-SAP code]],0),MATCH(Part!G$4,PartRaw[#Headers],0))</f>
        <v>#N/A</v>
      </c>
      <c r="H45" s="78" t="e">
        <f>INDEX(PartRaw[#All],MATCH(Part!$A45,PartRaw[[#All],[VN-SAP code]],0),MATCH(Part!H$4,PartRaw[#Headers],0))</f>
        <v>#N/A</v>
      </c>
      <c r="I45" s="78" t="e">
        <f>INDEX(PartRaw[#All],MATCH(Part!$A45,PartRaw[[#All],[VN-SAP code]],0),MATCH(Part!I$4,PartRaw[#Headers],0))</f>
        <v>#N/A</v>
      </c>
      <c r="J45" s="78" t="e">
        <f>INDEX(PartRaw[#All],MATCH(Part!$A45,PartRaw[[#All],[VN-SAP code]],0),MATCH(Part!J$4,PartRaw[#Headers],0))</f>
        <v>#N/A</v>
      </c>
      <c r="K45" s="78" t="e">
        <f>INDEX(PartRaw[#All],MATCH(Part!$A45,PartRaw[[#All],[VN-SAP code]],0),MATCH(Part!K$4,PartRaw[#Headers],0))</f>
        <v>#N/A</v>
      </c>
      <c r="L45" s="78" t="e">
        <f>INDEX(PartRaw[#All],MATCH(Part!$A45,PartRaw[[#All],[VN-SAP code]],0),MATCH(Part!L$4,PartRaw[#Headers],0))</f>
        <v>#N/A</v>
      </c>
      <c r="M45" s="204" t="e">
        <f>INDEX(PartRaw[#All],MATCH(Part!$A45,PartRaw[[#All],[VN-SAP code]],0),MATCH(Part!M$4,PartRaw[#Headers],0))</f>
        <v>#N/A</v>
      </c>
      <c r="N45" s="204" t="e">
        <f>INDEX(PartRaw[#All],MATCH(Part!$A45,PartRaw[[#All],[VN-SAP code]],0),MATCH(Part!N$4,PartRaw[#Headers],0))</f>
        <v>#N/A</v>
      </c>
      <c r="O45" s="204" t="e">
        <f>INDEX(PartRaw[#All],MATCH(Part!$A45,PartRaw[[#All],[VN-SAP code]],0),MATCH(Part!O$4,PartRaw[#Headers],0))</f>
        <v>#N/A</v>
      </c>
      <c r="P45" s="204" t="e">
        <f>INDEX(PartRaw[#All],MATCH(Part!$A45,PartRaw[[#All],[VN-SAP code]],0),MATCH(Part!P$4,PartRaw[#Headers],0))</f>
        <v>#N/A</v>
      </c>
      <c r="Q45" s="204" t="e">
        <f>INDEX(PartRaw[#All],MATCH(Part!$A45,PartRaw[[#All],[VN-SAP code]],0),MATCH(Part!Q$4,PartRaw[#Headers],0))</f>
        <v>#N/A</v>
      </c>
      <c r="R45" s="204"/>
      <c r="S45" s="204"/>
      <c r="T45" s="204"/>
      <c r="U45" s="204"/>
      <c r="V45" s="111"/>
      <c r="AG45" t="str">
        <f t="array" ref="AG45">IFERROR(INDEX(Table20[[#All],[Column5]],MATCH(0,COUNTIF($AG$4:AG44,Table20[[#All],[Column5]]),0)),"")</f>
        <v/>
      </c>
    </row>
    <row r="46" spans="1:33">
      <c r="A46" s="89">
        <v>0</v>
      </c>
      <c r="B46" s="78" t="str">
        <f>IFERROR(TEXT(INDEX(PartRaw[],MATCH(Part!$A46,PartRaw[VN-SAP code],0),7),"0.0"),"")</f>
        <v/>
      </c>
      <c r="C46" s="78" t="str">
        <f>IFERROR(INDEX(PartRaw[],MATCH(Part!$A46,PartRaw[VN-SAP code],0),11),"")</f>
        <v/>
      </c>
      <c r="D46" s="79" t="str">
        <f>IFERROR(INDEX(PartRaw[],MATCH(Part!$A46,PartRaw[VN-SAP code],0),12),"")</f>
        <v/>
      </c>
      <c r="E46" s="78" t="str">
        <f>IFERROR(INDEX(PartRaw[],MATCH(Part!$A46,PartRaw[VN-SAP code],0),13),"")</f>
        <v/>
      </c>
      <c r="F46" s="78" t="str">
        <f>IFERROR(INDEX(PartRaw[],MATCH(Part!$A46,PartRaw[VN-SAP code],0),14),"")</f>
        <v/>
      </c>
      <c r="G46" s="78" t="e">
        <f>INDEX(PartRaw[#All],MATCH(Part!$A46,PartRaw[[#All],[VN-SAP code]],0),MATCH(Part!G$4,PartRaw[#Headers],0))</f>
        <v>#N/A</v>
      </c>
      <c r="H46" s="78" t="e">
        <f>INDEX(PartRaw[#All],MATCH(Part!$A46,PartRaw[[#All],[VN-SAP code]],0),MATCH(Part!H$4,PartRaw[#Headers],0))</f>
        <v>#N/A</v>
      </c>
      <c r="I46" s="78" t="e">
        <f>INDEX(PartRaw[#All],MATCH(Part!$A46,PartRaw[[#All],[VN-SAP code]],0),MATCH(Part!I$4,PartRaw[#Headers],0))</f>
        <v>#N/A</v>
      </c>
      <c r="J46" s="78" t="e">
        <f>INDEX(PartRaw[#All],MATCH(Part!$A46,PartRaw[[#All],[VN-SAP code]],0),MATCH(Part!J$4,PartRaw[#Headers],0))</f>
        <v>#N/A</v>
      </c>
      <c r="K46" s="78" t="e">
        <f>INDEX(PartRaw[#All],MATCH(Part!$A46,PartRaw[[#All],[VN-SAP code]],0),MATCH(Part!K$4,PartRaw[#Headers],0))</f>
        <v>#N/A</v>
      </c>
      <c r="L46" s="78" t="e">
        <f>INDEX(PartRaw[#All],MATCH(Part!$A46,PartRaw[[#All],[VN-SAP code]],0),MATCH(Part!L$4,PartRaw[#Headers],0))</f>
        <v>#N/A</v>
      </c>
      <c r="M46" s="204" t="e">
        <f>INDEX(PartRaw[#All],MATCH(Part!$A46,PartRaw[[#All],[VN-SAP code]],0),MATCH(Part!M$4,PartRaw[#Headers],0))</f>
        <v>#N/A</v>
      </c>
      <c r="N46" s="204" t="e">
        <f>INDEX(PartRaw[#All],MATCH(Part!$A46,PartRaw[[#All],[VN-SAP code]],0),MATCH(Part!N$4,PartRaw[#Headers],0))</f>
        <v>#N/A</v>
      </c>
      <c r="O46" s="204" t="e">
        <f>INDEX(PartRaw[#All],MATCH(Part!$A46,PartRaw[[#All],[VN-SAP code]],0),MATCH(Part!O$4,PartRaw[#Headers],0))</f>
        <v>#N/A</v>
      </c>
      <c r="P46" s="204" t="e">
        <f>INDEX(PartRaw[#All],MATCH(Part!$A46,PartRaw[[#All],[VN-SAP code]],0),MATCH(Part!P$4,PartRaw[#Headers],0))</f>
        <v>#N/A</v>
      </c>
      <c r="Q46" s="204" t="e">
        <f>INDEX(PartRaw[#All],MATCH(Part!$A46,PartRaw[[#All],[VN-SAP code]],0),MATCH(Part!Q$4,PartRaw[#Headers],0))</f>
        <v>#N/A</v>
      </c>
      <c r="R46" s="204"/>
      <c r="S46" s="204"/>
      <c r="T46" s="204"/>
      <c r="U46" s="204"/>
      <c r="V46" s="111"/>
      <c r="AG46" t="str">
        <f t="array" ref="AG46">IFERROR(INDEX(Table20[[#All],[Column5]],MATCH(0,COUNTIF($AG$4:AG45,Table20[[#All],[Column5]]),0)),"")</f>
        <v/>
      </c>
    </row>
    <row r="47" spans="1:33">
      <c r="A47" s="89">
        <v>0</v>
      </c>
      <c r="B47" s="78" t="str">
        <f>IFERROR(TEXT(INDEX(PartRaw[],MATCH(Part!$A47,PartRaw[VN-SAP code],0),7),"0.0"),"")</f>
        <v/>
      </c>
      <c r="C47" s="78" t="str">
        <f>IFERROR(INDEX(PartRaw[],MATCH(Part!$A47,PartRaw[VN-SAP code],0),11),"")</f>
        <v/>
      </c>
      <c r="D47" s="79" t="str">
        <f>IFERROR(INDEX(PartRaw[],MATCH(Part!$A47,PartRaw[VN-SAP code],0),12),"")</f>
        <v/>
      </c>
      <c r="E47" s="78" t="str">
        <f>IFERROR(INDEX(PartRaw[],MATCH(Part!$A47,PartRaw[VN-SAP code],0),13),"")</f>
        <v/>
      </c>
      <c r="F47" s="78" t="str">
        <f>IFERROR(INDEX(PartRaw[],MATCH(Part!$A47,PartRaw[VN-SAP code],0),14),"")</f>
        <v/>
      </c>
      <c r="G47" s="78" t="e">
        <f>INDEX(PartRaw[#All],MATCH(Part!$A47,PartRaw[[#All],[VN-SAP code]],0),MATCH(Part!G$4,PartRaw[#Headers],0))</f>
        <v>#N/A</v>
      </c>
      <c r="H47" s="78" t="e">
        <f>INDEX(PartRaw[#All],MATCH(Part!$A47,PartRaw[[#All],[VN-SAP code]],0),MATCH(Part!H$4,PartRaw[#Headers],0))</f>
        <v>#N/A</v>
      </c>
      <c r="I47" s="78" t="e">
        <f>INDEX(PartRaw[#All],MATCH(Part!$A47,PartRaw[[#All],[VN-SAP code]],0),MATCH(Part!I$4,PartRaw[#Headers],0))</f>
        <v>#N/A</v>
      </c>
      <c r="J47" s="78" t="e">
        <f>INDEX(PartRaw[#All],MATCH(Part!$A47,PartRaw[[#All],[VN-SAP code]],0),MATCH(Part!J$4,PartRaw[#Headers],0))</f>
        <v>#N/A</v>
      </c>
      <c r="K47" s="78" t="e">
        <f>INDEX(PartRaw[#All],MATCH(Part!$A47,PartRaw[[#All],[VN-SAP code]],0),MATCH(Part!K$4,PartRaw[#Headers],0))</f>
        <v>#N/A</v>
      </c>
      <c r="L47" s="78" t="e">
        <f>INDEX(PartRaw[#All],MATCH(Part!$A47,PartRaw[[#All],[VN-SAP code]],0),MATCH(Part!L$4,PartRaw[#Headers],0))</f>
        <v>#N/A</v>
      </c>
      <c r="M47" s="204" t="e">
        <f>INDEX(PartRaw[#All],MATCH(Part!$A47,PartRaw[[#All],[VN-SAP code]],0),MATCH(Part!M$4,PartRaw[#Headers],0))</f>
        <v>#N/A</v>
      </c>
      <c r="N47" s="204" t="e">
        <f>INDEX(PartRaw[#All],MATCH(Part!$A47,PartRaw[[#All],[VN-SAP code]],0),MATCH(Part!N$4,PartRaw[#Headers],0))</f>
        <v>#N/A</v>
      </c>
      <c r="O47" s="204" t="e">
        <f>INDEX(PartRaw[#All],MATCH(Part!$A47,PartRaw[[#All],[VN-SAP code]],0),MATCH(Part!O$4,PartRaw[#Headers],0))</f>
        <v>#N/A</v>
      </c>
      <c r="P47" s="204" t="e">
        <f>INDEX(PartRaw[#All],MATCH(Part!$A47,PartRaw[[#All],[VN-SAP code]],0),MATCH(Part!P$4,PartRaw[#Headers],0))</f>
        <v>#N/A</v>
      </c>
      <c r="Q47" s="204" t="e">
        <f>INDEX(PartRaw[#All],MATCH(Part!$A47,PartRaw[[#All],[VN-SAP code]],0),MATCH(Part!Q$4,PartRaw[#Headers],0))</f>
        <v>#N/A</v>
      </c>
      <c r="R47" s="204"/>
      <c r="S47" s="204"/>
      <c r="T47" s="204"/>
      <c r="U47" s="204"/>
      <c r="V47" s="111"/>
      <c r="AG47" t="str">
        <f t="array" ref="AG47">IFERROR(INDEX(Table20[[#All],[Column5]],MATCH(0,COUNTIF($AG$4:AG46,Table20[[#All],[Column5]]),0)),"")</f>
        <v/>
      </c>
    </row>
    <row r="48" spans="1:33">
      <c r="A48" s="89">
        <v>0</v>
      </c>
      <c r="B48" s="78" t="str">
        <f>IFERROR(TEXT(INDEX(PartRaw[],MATCH(Part!$A48,PartRaw[VN-SAP code],0),7),"0.0"),"")</f>
        <v/>
      </c>
      <c r="C48" s="78" t="str">
        <f>IFERROR(INDEX(PartRaw[],MATCH(Part!$A48,PartRaw[VN-SAP code],0),11),"")</f>
        <v/>
      </c>
      <c r="D48" s="79" t="str">
        <f>IFERROR(INDEX(PartRaw[],MATCH(Part!$A48,PartRaw[VN-SAP code],0),12),"")</f>
        <v/>
      </c>
      <c r="E48" s="78" t="str">
        <f>IFERROR(INDEX(PartRaw[],MATCH(Part!$A48,PartRaw[VN-SAP code],0),13),"")</f>
        <v/>
      </c>
      <c r="F48" s="78" t="str">
        <f>IFERROR(INDEX(PartRaw[],MATCH(Part!$A48,PartRaw[VN-SAP code],0),14),"")</f>
        <v/>
      </c>
      <c r="G48" s="78" t="e">
        <f>INDEX(PartRaw[#All],MATCH(Part!$A48,PartRaw[[#All],[VN-SAP code]],0),MATCH(Part!G$4,PartRaw[#Headers],0))</f>
        <v>#N/A</v>
      </c>
      <c r="H48" s="78" t="e">
        <f>INDEX(PartRaw[#All],MATCH(Part!$A48,PartRaw[[#All],[VN-SAP code]],0),MATCH(Part!H$4,PartRaw[#Headers],0))</f>
        <v>#N/A</v>
      </c>
      <c r="I48" s="78" t="e">
        <f>INDEX(PartRaw[#All],MATCH(Part!$A48,PartRaw[[#All],[VN-SAP code]],0),MATCH(Part!I$4,PartRaw[#Headers],0))</f>
        <v>#N/A</v>
      </c>
      <c r="J48" s="78" t="e">
        <f>INDEX(PartRaw[#All],MATCH(Part!$A48,PartRaw[[#All],[VN-SAP code]],0),MATCH(Part!J$4,PartRaw[#Headers],0))</f>
        <v>#N/A</v>
      </c>
      <c r="K48" s="78" t="e">
        <f>INDEX(PartRaw[#All],MATCH(Part!$A48,PartRaw[[#All],[VN-SAP code]],0),MATCH(Part!K$4,PartRaw[#Headers],0))</f>
        <v>#N/A</v>
      </c>
      <c r="L48" s="78" t="e">
        <f>INDEX(PartRaw[#All],MATCH(Part!$A48,PartRaw[[#All],[VN-SAP code]],0),MATCH(Part!L$4,PartRaw[#Headers],0))</f>
        <v>#N/A</v>
      </c>
      <c r="M48" s="204" t="e">
        <f>INDEX(PartRaw[#All],MATCH(Part!$A48,PartRaw[[#All],[VN-SAP code]],0),MATCH(Part!M$4,PartRaw[#Headers],0))</f>
        <v>#N/A</v>
      </c>
      <c r="N48" s="204" t="e">
        <f>INDEX(PartRaw[#All],MATCH(Part!$A48,PartRaw[[#All],[VN-SAP code]],0),MATCH(Part!N$4,PartRaw[#Headers],0))</f>
        <v>#N/A</v>
      </c>
      <c r="O48" s="204" t="e">
        <f>INDEX(PartRaw[#All],MATCH(Part!$A48,PartRaw[[#All],[VN-SAP code]],0),MATCH(Part!O$4,PartRaw[#Headers],0))</f>
        <v>#N/A</v>
      </c>
      <c r="P48" s="204" t="e">
        <f>INDEX(PartRaw[#All],MATCH(Part!$A48,PartRaw[[#All],[VN-SAP code]],0),MATCH(Part!P$4,PartRaw[#Headers],0))</f>
        <v>#N/A</v>
      </c>
      <c r="Q48" s="204" t="e">
        <f>INDEX(PartRaw[#All],MATCH(Part!$A48,PartRaw[[#All],[VN-SAP code]],0),MATCH(Part!Q$4,PartRaw[#Headers],0))</f>
        <v>#N/A</v>
      </c>
      <c r="R48" s="204"/>
      <c r="S48" s="204"/>
      <c r="T48" s="204"/>
      <c r="U48" s="204"/>
      <c r="V48" s="111"/>
      <c r="AG48" t="str">
        <f t="array" ref="AG48">IFERROR(INDEX(Table20[[#All],[Column5]],MATCH(0,COUNTIF($AG$4:AG47,Table20[[#All],[Column5]]),0)),"")</f>
        <v/>
      </c>
    </row>
    <row r="49" spans="1:33">
      <c r="A49" s="89">
        <v>0</v>
      </c>
      <c r="B49" s="78" t="str">
        <f>IFERROR(TEXT(INDEX(PartRaw[],MATCH(Part!$A49,PartRaw[VN-SAP code],0),7),"0.0"),"")</f>
        <v/>
      </c>
      <c r="C49" s="78" t="str">
        <f>IFERROR(INDEX(PartRaw[],MATCH(Part!$A49,PartRaw[VN-SAP code],0),11),"")</f>
        <v/>
      </c>
      <c r="D49" s="79" t="str">
        <f>IFERROR(INDEX(PartRaw[],MATCH(Part!$A49,PartRaw[VN-SAP code],0),12),"")</f>
        <v/>
      </c>
      <c r="E49" s="78" t="str">
        <f>IFERROR(INDEX(PartRaw[],MATCH(Part!$A49,PartRaw[VN-SAP code],0),13),"")</f>
        <v/>
      </c>
      <c r="F49" s="78" t="str">
        <f>IFERROR(INDEX(PartRaw[],MATCH(Part!$A49,PartRaw[VN-SAP code],0),14),"")</f>
        <v/>
      </c>
      <c r="G49" s="78" t="e">
        <f>INDEX(PartRaw[#All],MATCH(Part!$A49,PartRaw[[#All],[VN-SAP code]],0),MATCH(Part!G$4,PartRaw[#Headers],0))</f>
        <v>#N/A</v>
      </c>
      <c r="H49" s="78" t="e">
        <f>INDEX(PartRaw[#All],MATCH(Part!$A49,PartRaw[[#All],[VN-SAP code]],0),MATCH(Part!H$4,PartRaw[#Headers],0))</f>
        <v>#N/A</v>
      </c>
      <c r="I49" s="78" t="e">
        <f>INDEX(PartRaw[#All],MATCH(Part!$A49,PartRaw[[#All],[VN-SAP code]],0),MATCH(Part!I$4,PartRaw[#Headers],0))</f>
        <v>#N/A</v>
      </c>
      <c r="J49" s="78" t="e">
        <f>INDEX(PartRaw[#All],MATCH(Part!$A49,PartRaw[[#All],[VN-SAP code]],0),MATCH(Part!J$4,PartRaw[#Headers],0))</f>
        <v>#N/A</v>
      </c>
      <c r="K49" s="78" t="e">
        <f>INDEX(PartRaw[#All],MATCH(Part!$A49,PartRaw[[#All],[VN-SAP code]],0),MATCH(Part!K$4,PartRaw[#Headers],0))</f>
        <v>#N/A</v>
      </c>
      <c r="L49" s="78" t="e">
        <f>INDEX(PartRaw[#All],MATCH(Part!$A49,PartRaw[[#All],[VN-SAP code]],0),MATCH(Part!L$4,PartRaw[#Headers],0))</f>
        <v>#N/A</v>
      </c>
      <c r="M49" s="204" t="e">
        <f>INDEX(PartRaw[#All],MATCH(Part!$A49,PartRaw[[#All],[VN-SAP code]],0),MATCH(Part!M$4,PartRaw[#Headers],0))</f>
        <v>#N/A</v>
      </c>
      <c r="N49" s="204" t="e">
        <f>INDEX(PartRaw[#All],MATCH(Part!$A49,PartRaw[[#All],[VN-SAP code]],0),MATCH(Part!N$4,PartRaw[#Headers],0))</f>
        <v>#N/A</v>
      </c>
      <c r="O49" s="204" t="e">
        <f>INDEX(PartRaw[#All],MATCH(Part!$A49,PartRaw[[#All],[VN-SAP code]],0),MATCH(Part!O$4,PartRaw[#Headers],0))</f>
        <v>#N/A</v>
      </c>
      <c r="P49" s="204" t="e">
        <f>INDEX(PartRaw[#All],MATCH(Part!$A49,PartRaw[[#All],[VN-SAP code]],0),MATCH(Part!P$4,PartRaw[#Headers],0))</f>
        <v>#N/A</v>
      </c>
      <c r="Q49" s="204" t="e">
        <f>INDEX(PartRaw[#All],MATCH(Part!$A49,PartRaw[[#All],[VN-SAP code]],0),MATCH(Part!Q$4,PartRaw[#Headers],0))</f>
        <v>#N/A</v>
      </c>
      <c r="R49" s="204"/>
      <c r="S49" s="204"/>
      <c r="T49" s="204"/>
      <c r="U49" s="204"/>
      <c r="V49" s="111"/>
      <c r="AG49" t="str">
        <f t="array" ref="AG49">IFERROR(INDEX(Table20[[#All],[Column5]],MATCH(0,COUNTIF($AG$4:AG48,Table20[[#All],[Column5]]),0)),"")</f>
        <v/>
      </c>
    </row>
    <row r="50" spans="1:33">
      <c r="A50" s="89">
        <v>0</v>
      </c>
      <c r="B50" s="78" t="str">
        <f>IFERROR(TEXT(INDEX(PartRaw[],MATCH(Part!$A50,PartRaw[VN-SAP code],0),7),"0.0"),"")</f>
        <v/>
      </c>
      <c r="C50" s="78" t="str">
        <f>IFERROR(INDEX(PartRaw[],MATCH(Part!$A50,PartRaw[VN-SAP code],0),11),"")</f>
        <v/>
      </c>
      <c r="D50" s="79" t="str">
        <f>IFERROR(INDEX(PartRaw[],MATCH(Part!$A50,PartRaw[VN-SAP code],0),12),"")</f>
        <v/>
      </c>
      <c r="E50" s="78" t="str">
        <f>IFERROR(INDEX(PartRaw[],MATCH(Part!$A50,PartRaw[VN-SAP code],0),13),"")</f>
        <v/>
      </c>
      <c r="F50" s="78" t="str">
        <f>IFERROR(INDEX(PartRaw[],MATCH(Part!$A50,PartRaw[VN-SAP code],0),14),"")</f>
        <v/>
      </c>
      <c r="G50" s="78" t="e">
        <f>INDEX(PartRaw[#All],MATCH(Part!$A50,PartRaw[[#All],[VN-SAP code]],0),MATCH(Part!G$4,PartRaw[#Headers],0))</f>
        <v>#N/A</v>
      </c>
      <c r="H50" s="78" t="e">
        <f>INDEX(PartRaw[#All],MATCH(Part!$A50,PartRaw[[#All],[VN-SAP code]],0),MATCH(Part!H$4,PartRaw[#Headers],0))</f>
        <v>#N/A</v>
      </c>
      <c r="I50" s="78" t="e">
        <f>INDEX(PartRaw[#All],MATCH(Part!$A50,PartRaw[[#All],[VN-SAP code]],0),MATCH(Part!I$4,PartRaw[#Headers],0))</f>
        <v>#N/A</v>
      </c>
      <c r="J50" s="78" t="e">
        <f>INDEX(PartRaw[#All],MATCH(Part!$A50,PartRaw[[#All],[VN-SAP code]],0),MATCH(Part!J$4,PartRaw[#Headers],0))</f>
        <v>#N/A</v>
      </c>
      <c r="K50" s="78" t="e">
        <f>INDEX(PartRaw[#All],MATCH(Part!$A50,PartRaw[[#All],[VN-SAP code]],0),MATCH(Part!K$4,PartRaw[#Headers],0))</f>
        <v>#N/A</v>
      </c>
      <c r="L50" s="78" t="e">
        <f>INDEX(PartRaw[#All],MATCH(Part!$A50,PartRaw[[#All],[VN-SAP code]],0),MATCH(Part!L$4,PartRaw[#Headers],0))</f>
        <v>#N/A</v>
      </c>
      <c r="M50" s="204" t="e">
        <f>INDEX(PartRaw[#All],MATCH(Part!$A50,PartRaw[[#All],[VN-SAP code]],0),MATCH(Part!M$4,PartRaw[#Headers],0))</f>
        <v>#N/A</v>
      </c>
      <c r="N50" s="204" t="e">
        <f>INDEX(PartRaw[#All],MATCH(Part!$A50,PartRaw[[#All],[VN-SAP code]],0),MATCH(Part!N$4,PartRaw[#Headers],0))</f>
        <v>#N/A</v>
      </c>
      <c r="O50" s="204" t="e">
        <f>INDEX(PartRaw[#All],MATCH(Part!$A50,PartRaw[[#All],[VN-SAP code]],0),MATCH(Part!O$4,PartRaw[#Headers],0))</f>
        <v>#N/A</v>
      </c>
      <c r="P50" s="204" t="e">
        <f>INDEX(PartRaw[#All],MATCH(Part!$A50,PartRaw[[#All],[VN-SAP code]],0),MATCH(Part!P$4,PartRaw[#Headers],0))</f>
        <v>#N/A</v>
      </c>
      <c r="Q50" s="204" t="e">
        <f>INDEX(PartRaw[#All],MATCH(Part!$A50,PartRaw[[#All],[VN-SAP code]],0),MATCH(Part!Q$4,PartRaw[#Headers],0))</f>
        <v>#N/A</v>
      </c>
      <c r="R50" s="204"/>
      <c r="S50" s="204"/>
      <c r="T50" s="204"/>
      <c r="U50" s="204"/>
      <c r="V50" s="111"/>
      <c r="AG50" t="str">
        <f t="array" ref="AG50">IFERROR(INDEX(Table20[[#All],[Column5]],MATCH(0,COUNTIF($AG$4:AG49,Table20[[#All],[Column5]]),0)),"")</f>
        <v/>
      </c>
    </row>
    <row r="51" spans="1:33">
      <c r="A51" s="89">
        <v>0</v>
      </c>
      <c r="B51" s="78" t="str">
        <f>IFERROR(TEXT(INDEX(PartRaw[],MATCH(Part!$A51,PartRaw[VN-SAP code],0),7),"0.0"),"")</f>
        <v/>
      </c>
      <c r="C51" s="78" t="str">
        <f>IFERROR(INDEX(PartRaw[],MATCH(Part!$A51,PartRaw[VN-SAP code],0),11),"")</f>
        <v/>
      </c>
      <c r="D51" s="79" t="str">
        <f>IFERROR(INDEX(PartRaw[],MATCH(Part!$A51,PartRaw[VN-SAP code],0),12),"")</f>
        <v/>
      </c>
      <c r="E51" s="78" t="str">
        <f>IFERROR(INDEX(PartRaw[],MATCH(Part!$A51,PartRaw[VN-SAP code],0),13),"")</f>
        <v/>
      </c>
      <c r="F51" s="78" t="str">
        <f>IFERROR(INDEX(PartRaw[],MATCH(Part!$A51,PartRaw[VN-SAP code],0),14),"")</f>
        <v/>
      </c>
      <c r="G51" s="78" t="e">
        <f>INDEX(PartRaw[#All],MATCH(Part!$A51,PartRaw[[#All],[VN-SAP code]],0),MATCH(Part!G$4,PartRaw[#Headers],0))</f>
        <v>#N/A</v>
      </c>
      <c r="H51" s="78" t="e">
        <f>INDEX(PartRaw[#All],MATCH(Part!$A51,PartRaw[[#All],[VN-SAP code]],0),MATCH(Part!H$4,PartRaw[#Headers],0))</f>
        <v>#N/A</v>
      </c>
      <c r="I51" s="78" t="e">
        <f>INDEX(PartRaw[#All],MATCH(Part!$A51,PartRaw[[#All],[VN-SAP code]],0),MATCH(Part!I$4,PartRaw[#Headers],0))</f>
        <v>#N/A</v>
      </c>
      <c r="J51" s="78" t="e">
        <f>INDEX(PartRaw[#All],MATCH(Part!$A51,PartRaw[[#All],[VN-SAP code]],0),MATCH(Part!J$4,PartRaw[#Headers],0))</f>
        <v>#N/A</v>
      </c>
      <c r="K51" s="78" t="e">
        <f>INDEX(PartRaw[#All],MATCH(Part!$A51,PartRaw[[#All],[VN-SAP code]],0),MATCH(Part!K$4,PartRaw[#Headers],0))</f>
        <v>#N/A</v>
      </c>
      <c r="L51" s="78" t="e">
        <f>INDEX(PartRaw[#All],MATCH(Part!$A51,PartRaw[[#All],[VN-SAP code]],0),MATCH(Part!L$4,PartRaw[#Headers],0))</f>
        <v>#N/A</v>
      </c>
      <c r="M51" s="204" t="e">
        <f>INDEX(PartRaw[#All],MATCH(Part!$A51,PartRaw[[#All],[VN-SAP code]],0),MATCH(Part!M$4,PartRaw[#Headers],0))</f>
        <v>#N/A</v>
      </c>
      <c r="N51" s="204" t="e">
        <f>INDEX(PartRaw[#All],MATCH(Part!$A51,PartRaw[[#All],[VN-SAP code]],0),MATCH(Part!N$4,PartRaw[#Headers],0))</f>
        <v>#N/A</v>
      </c>
      <c r="O51" s="204" t="e">
        <f>INDEX(PartRaw[#All],MATCH(Part!$A51,PartRaw[[#All],[VN-SAP code]],0),MATCH(Part!O$4,PartRaw[#Headers],0))</f>
        <v>#N/A</v>
      </c>
      <c r="P51" s="204" t="e">
        <f>INDEX(PartRaw[#All],MATCH(Part!$A51,PartRaw[[#All],[VN-SAP code]],0),MATCH(Part!P$4,PartRaw[#Headers],0))</f>
        <v>#N/A</v>
      </c>
      <c r="Q51" s="204" t="e">
        <f>INDEX(PartRaw[#All],MATCH(Part!$A51,PartRaw[[#All],[VN-SAP code]],0),MATCH(Part!Q$4,PartRaw[#Headers],0))</f>
        <v>#N/A</v>
      </c>
      <c r="R51" s="204"/>
      <c r="S51" s="204"/>
      <c r="T51" s="204"/>
      <c r="U51" s="204"/>
      <c r="V51" s="111"/>
      <c r="AG51" t="str">
        <f t="array" ref="AG51">IFERROR(INDEX(Table20[[#All],[Column5]],MATCH(0,COUNTIF($AG$4:AG50,Table20[[#All],[Column5]]),0)),"")</f>
        <v/>
      </c>
    </row>
    <row r="52" spans="1:33">
      <c r="A52" s="89">
        <v>0</v>
      </c>
      <c r="B52" s="78" t="str">
        <f>IFERROR(TEXT(INDEX(PartRaw[],MATCH(Part!$A52,PartRaw[VN-SAP code],0),7),"0.0"),"")</f>
        <v/>
      </c>
      <c r="C52" s="78" t="str">
        <f>IFERROR(INDEX(PartRaw[],MATCH(Part!$A52,PartRaw[VN-SAP code],0),11),"")</f>
        <v/>
      </c>
      <c r="D52" s="79" t="str">
        <f>IFERROR(INDEX(PartRaw[],MATCH(Part!$A52,PartRaw[VN-SAP code],0),12),"")</f>
        <v/>
      </c>
      <c r="E52" s="78" t="str">
        <f>IFERROR(INDEX(PartRaw[],MATCH(Part!$A52,PartRaw[VN-SAP code],0),13),"")</f>
        <v/>
      </c>
      <c r="F52" s="78" t="str">
        <f>IFERROR(INDEX(PartRaw[],MATCH(Part!$A52,PartRaw[VN-SAP code],0),14),"")</f>
        <v/>
      </c>
      <c r="G52" s="78" t="e">
        <f>INDEX(PartRaw[#All],MATCH(Part!$A52,PartRaw[[#All],[VN-SAP code]],0),MATCH(Part!G$4,PartRaw[#Headers],0))</f>
        <v>#N/A</v>
      </c>
      <c r="H52" s="78" t="e">
        <f>INDEX(PartRaw[#All],MATCH(Part!$A52,PartRaw[[#All],[VN-SAP code]],0),MATCH(Part!H$4,PartRaw[#Headers],0))</f>
        <v>#N/A</v>
      </c>
      <c r="I52" s="78" t="e">
        <f>INDEX(PartRaw[#All],MATCH(Part!$A52,PartRaw[[#All],[VN-SAP code]],0),MATCH(Part!I$4,PartRaw[#Headers],0))</f>
        <v>#N/A</v>
      </c>
      <c r="J52" s="78" t="e">
        <f>INDEX(PartRaw[#All],MATCH(Part!$A52,PartRaw[[#All],[VN-SAP code]],0),MATCH(Part!J$4,PartRaw[#Headers],0))</f>
        <v>#N/A</v>
      </c>
      <c r="K52" s="78" t="e">
        <f>INDEX(PartRaw[#All],MATCH(Part!$A52,PartRaw[[#All],[VN-SAP code]],0),MATCH(Part!K$4,PartRaw[#Headers],0))</f>
        <v>#N/A</v>
      </c>
      <c r="L52" s="78" t="e">
        <f>INDEX(PartRaw[#All],MATCH(Part!$A52,PartRaw[[#All],[VN-SAP code]],0),MATCH(Part!L$4,PartRaw[#Headers],0))</f>
        <v>#N/A</v>
      </c>
      <c r="M52" s="204" t="e">
        <f>INDEX(PartRaw[#All],MATCH(Part!$A52,PartRaw[[#All],[VN-SAP code]],0),MATCH(Part!M$4,PartRaw[#Headers],0))</f>
        <v>#N/A</v>
      </c>
      <c r="N52" s="204" t="e">
        <f>INDEX(PartRaw[#All],MATCH(Part!$A52,PartRaw[[#All],[VN-SAP code]],0),MATCH(Part!N$4,PartRaw[#Headers],0))</f>
        <v>#N/A</v>
      </c>
      <c r="O52" s="204" t="e">
        <f>INDEX(PartRaw[#All],MATCH(Part!$A52,PartRaw[[#All],[VN-SAP code]],0),MATCH(Part!O$4,PartRaw[#Headers],0))</f>
        <v>#N/A</v>
      </c>
      <c r="P52" s="204" t="e">
        <f>INDEX(PartRaw[#All],MATCH(Part!$A52,PartRaw[[#All],[VN-SAP code]],0),MATCH(Part!P$4,PartRaw[#Headers],0))</f>
        <v>#N/A</v>
      </c>
      <c r="Q52" s="204" t="e">
        <f>INDEX(PartRaw[#All],MATCH(Part!$A52,PartRaw[[#All],[VN-SAP code]],0),MATCH(Part!Q$4,PartRaw[#Headers],0))</f>
        <v>#N/A</v>
      </c>
      <c r="R52" s="204"/>
      <c r="S52" s="204"/>
      <c r="T52" s="204"/>
      <c r="U52" s="204"/>
      <c r="V52" s="111"/>
      <c r="AG52" t="str">
        <f t="array" ref="AG52">IFERROR(INDEX(Table20[[#All],[Column5]],MATCH(0,COUNTIF($AG$4:AG51,Table20[[#All],[Column5]]),0)),"")</f>
        <v/>
      </c>
    </row>
    <row r="53" spans="1:33">
      <c r="A53" s="89">
        <v>0</v>
      </c>
      <c r="B53" s="78" t="str">
        <f>IFERROR(TEXT(INDEX(PartRaw[],MATCH(Part!$A53,PartRaw[VN-SAP code],0),7),"0.0"),"")</f>
        <v/>
      </c>
      <c r="C53" s="78" t="str">
        <f>IFERROR(INDEX(PartRaw[],MATCH(Part!$A53,PartRaw[VN-SAP code],0),11),"")</f>
        <v/>
      </c>
      <c r="D53" s="79" t="str">
        <f>IFERROR(INDEX(PartRaw[],MATCH(Part!$A53,PartRaw[VN-SAP code],0),12),"")</f>
        <v/>
      </c>
      <c r="E53" s="78" t="str">
        <f>IFERROR(INDEX(PartRaw[],MATCH(Part!$A53,PartRaw[VN-SAP code],0),13),"")</f>
        <v/>
      </c>
      <c r="F53" s="78" t="str">
        <f>IFERROR(INDEX(PartRaw[],MATCH(Part!$A53,PartRaw[VN-SAP code],0),14),"")</f>
        <v/>
      </c>
      <c r="G53" s="78" t="e">
        <f>INDEX(PartRaw[#All],MATCH(Part!$A53,PartRaw[[#All],[VN-SAP code]],0),MATCH(Part!G$4,PartRaw[#Headers],0))</f>
        <v>#N/A</v>
      </c>
      <c r="H53" s="78" t="e">
        <f>INDEX(PartRaw[#All],MATCH(Part!$A53,PartRaw[[#All],[VN-SAP code]],0),MATCH(Part!H$4,PartRaw[#Headers],0))</f>
        <v>#N/A</v>
      </c>
      <c r="I53" s="78" t="e">
        <f>INDEX(PartRaw[#All],MATCH(Part!$A53,PartRaw[[#All],[VN-SAP code]],0),MATCH(Part!I$4,PartRaw[#Headers],0))</f>
        <v>#N/A</v>
      </c>
      <c r="J53" s="78" t="e">
        <f>INDEX(PartRaw[#All],MATCH(Part!$A53,PartRaw[[#All],[VN-SAP code]],0),MATCH(Part!J$4,PartRaw[#Headers],0))</f>
        <v>#N/A</v>
      </c>
      <c r="K53" s="78" t="e">
        <f>INDEX(PartRaw[#All],MATCH(Part!$A53,PartRaw[[#All],[VN-SAP code]],0),MATCH(Part!K$4,PartRaw[#Headers],0))</f>
        <v>#N/A</v>
      </c>
      <c r="L53" s="78" t="e">
        <f>INDEX(PartRaw[#All],MATCH(Part!$A53,PartRaw[[#All],[VN-SAP code]],0),MATCH(Part!L$4,PartRaw[#Headers],0))</f>
        <v>#N/A</v>
      </c>
      <c r="M53" s="204" t="e">
        <f>INDEX(PartRaw[#All],MATCH(Part!$A53,PartRaw[[#All],[VN-SAP code]],0),MATCH(Part!M$4,PartRaw[#Headers],0))</f>
        <v>#N/A</v>
      </c>
      <c r="N53" s="204" t="e">
        <f>INDEX(PartRaw[#All],MATCH(Part!$A53,PartRaw[[#All],[VN-SAP code]],0),MATCH(Part!N$4,PartRaw[#Headers],0))</f>
        <v>#N/A</v>
      </c>
      <c r="O53" s="204" t="e">
        <f>INDEX(PartRaw[#All],MATCH(Part!$A53,PartRaw[[#All],[VN-SAP code]],0),MATCH(Part!O$4,PartRaw[#Headers],0))</f>
        <v>#N/A</v>
      </c>
      <c r="P53" s="204" t="e">
        <f>INDEX(PartRaw[#All],MATCH(Part!$A53,PartRaw[[#All],[VN-SAP code]],0),MATCH(Part!P$4,PartRaw[#Headers],0))</f>
        <v>#N/A</v>
      </c>
      <c r="Q53" s="204" t="e">
        <f>INDEX(PartRaw[#All],MATCH(Part!$A53,PartRaw[[#All],[VN-SAP code]],0),MATCH(Part!Q$4,PartRaw[#Headers],0))</f>
        <v>#N/A</v>
      </c>
      <c r="R53" s="204"/>
      <c r="S53" s="204"/>
      <c r="T53" s="204"/>
      <c r="U53" s="204"/>
      <c r="V53" s="111"/>
    </row>
    <row r="54" spans="1:33">
      <c r="A54" s="89">
        <v>0</v>
      </c>
      <c r="B54" s="78" t="str">
        <f>IFERROR(TEXT(INDEX(PartRaw[],MATCH(Part!$A54,PartRaw[VN-SAP code],0),7),"0.0"),"")</f>
        <v/>
      </c>
      <c r="C54" s="78" t="str">
        <f>IFERROR(INDEX(PartRaw[],MATCH(Part!$A54,PartRaw[VN-SAP code],0),11),"")</f>
        <v/>
      </c>
      <c r="D54" s="79" t="str">
        <f>IFERROR(INDEX(PartRaw[],MATCH(Part!$A54,PartRaw[VN-SAP code],0),12),"")</f>
        <v/>
      </c>
      <c r="E54" s="78" t="str">
        <f>IFERROR(INDEX(PartRaw[],MATCH(Part!$A54,PartRaw[VN-SAP code],0),13),"")</f>
        <v/>
      </c>
      <c r="F54" s="78" t="str">
        <f>IFERROR(INDEX(PartRaw[],MATCH(Part!$A54,PartRaw[VN-SAP code],0),14),"")</f>
        <v/>
      </c>
      <c r="G54" s="78" t="e">
        <f>INDEX(PartRaw[#All],MATCH(Part!$A54,PartRaw[[#All],[VN-SAP code]],0),MATCH(Part!G$4,PartRaw[#Headers],0))</f>
        <v>#N/A</v>
      </c>
      <c r="H54" s="78" t="e">
        <f>INDEX(PartRaw[#All],MATCH(Part!$A54,PartRaw[[#All],[VN-SAP code]],0),MATCH(Part!H$4,PartRaw[#Headers],0))</f>
        <v>#N/A</v>
      </c>
      <c r="I54" s="78" t="e">
        <f>INDEX(PartRaw[#All],MATCH(Part!$A54,PartRaw[[#All],[VN-SAP code]],0),MATCH(Part!I$4,PartRaw[#Headers],0))</f>
        <v>#N/A</v>
      </c>
      <c r="J54" s="78" t="e">
        <f>INDEX(PartRaw[#All],MATCH(Part!$A54,PartRaw[[#All],[VN-SAP code]],0),MATCH(Part!J$4,PartRaw[#Headers],0))</f>
        <v>#N/A</v>
      </c>
      <c r="K54" s="78" t="e">
        <f>INDEX(PartRaw[#All],MATCH(Part!$A54,PartRaw[[#All],[VN-SAP code]],0),MATCH(Part!K$4,PartRaw[#Headers],0))</f>
        <v>#N/A</v>
      </c>
      <c r="L54" s="78" t="e">
        <f>INDEX(PartRaw[#All],MATCH(Part!$A54,PartRaw[[#All],[VN-SAP code]],0),MATCH(Part!L$4,PartRaw[#Headers],0))</f>
        <v>#N/A</v>
      </c>
      <c r="M54" s="204" t="e">
        <f>INDEX(PartRaw[#All],MATCH(Part!$A54,PartRaw[[#All],[VN-SAP code]],0),MATCH(Part!M$4,PartRaw[#Headers],0))</f>
        <v>#N/A</v>
      </c>
      <c r="N54" s="204" t="e">
        <f>INDEX(PartRaw[#All],MATCH(Part!$A54,PartRaw[[#All],[VN-SAP code]],0),MATCH(Part!N$4,PartRaw[#Headers],0))</f>
        <v>#N/A</v>
      </c>
      <c r="O54" s="204" t="e">
        <f>INDEX(PartRaw[#All],MATCH(Part!$A54,PartRaw[[#All],[VN-SAP code]],0),MATCH(Part!O$4,PartRaw[#Headers],0))</f>
        <v>#N/A</v>
      </c>
      <c r="P54" s="204" t="e">
        <f>INDEX(PartRaw[#All],MATCH(Part!$A54,PartRaw[[#All],[VN-SAP code]],0),MATCH(Part!P$4,PartRaw[#Headers],0))</f>
        <v>#N/A</v>
      </c>
      <c r="Q54" s="204" t="e">
        <f>INDEX(PartRaw[#All],MATCH(Part!$A54,PartRaw[[#All],[VN-SAP code]],0),MATCH(Part!Q$4,PartRaw[#Headers],0))</f>
        <v>#N/A</v>
      </c>
      <c r="R54" s="204"/>
      <c r="S54" s="204"/>
      <c r="T54" s="204"/>
      <c r="U54" s="204"/>
      <c r="V54" s="111"/>
    </row>
    <row r="55" spans="1:33">
      <c r="A55" s="89">
        <v>0</v>
      </c>
      <c r="B55" s="78" t="str">
        <f>IFERROR(TEXT(INDEX(PartRaw[],MATCH(Part!$A55,PartRaw[VN-SAP code],0),7),"0.0"),"")</f>
        <v/>
      </c>
      <c r="C55" s="78" t="str">
        <f>IFERROR(INDEX(PartRaw[],MATCH(Part!$A55,PartRaw[VN-SAP code],0),11),"")</f>
        <v/>
      </c>
      <c r="D55" s="79" t="str">
        <f>IFERROR(INDEX(PartRaw[],MATCH(Part!$A55,PartRaw[VN-SAP code],0),12),"")</f>
        <v/>
      </c>
      <c r="E55" s="78" t="str">
        <f>IFERROR(INDEX(PartRaw[],MATCH(Part!$A55,PartRaw[VN-SAP code],0),13),"")</f>
        <v/>
      </c>
      <c r="F55" s="78" t="str">
        <f>IFERROR(INDEX(PartRaw[],MATCH(Part!$A55,PartRaw[VN-SAP code],0),14),"")</f>
        <v/>
      </c>
      <c r="G55" s="78" t="e">
        <f>INDEX(PartRaw[#All],MATCH(Part!$A55,PartRaw[[#All],[VN-SAP code]],0),MATCH(Part!G$4,PartRaw[#Headers],0))</f>
        <v>#N/A</v>
      </c>
      <c r="H55" s="78" t="e">
        <f>INDEX(PartRaw[#All],MATCH(Part!$A55,PartRaw[[#All],[VN-SAP code]],0),MATCH(Part!H$4,PartRaw[#Headers],0))</f>
        <v>#N/A</v>
      </c>
      <c r="I55" s="78" t="e">
        <f>INDEX(PartRaw[#All],MATCH(Part!$A55,PartRaw[[#All],[VN-SAP code]],0),MATCH(Part!I$4,PartRaw[#Headers],0))</f>
        <v>#N/A</v>
      </c>
      <c r="J55" s="78" t="e">
        <f>INDEX(PartRaw[#All],MATCH(Part!$A55,PartRaw[[#All],[VN-SAP code]],0),MATCH(Part!J$4,PartRaw[#Headers],0))</f>
        <v>#N/A</v>
      </c>
      <c r="K55" s="78" t="e">
        <f>INDEX(PartRaw[#All],MATCH(Part!$A55,PartRaw[[#All],[VN-SAP code]],0),MATCH(Part!K$4,PartRaw[#Headers],0))</f>
        <v>#N/A</v>
      </c>
      <c r="L55" s="78" t="e">
        <f>INDEX(PartRaw[#All],MATCH(Part!$A55,PartRaw[[#All],[VN-SAP code]],0),MATCH(Part!L$4,PartRaw[#Headers],0))</f>
        <v>#N/A</v>
      </c>
      <c r="M55" s="204" t="e">
        <f>INDEX(PartRaw[#All],MATCH(Part!$A55,PartRaw[[#All],[VN-SAP code]],0),MATCH(Part!M$4,PartRaw[#Headers],0))</f>
        <v>#N/A</v>
      </c>
      <c r="N55" s="204" t="e">
        <f>INDEX(PartRaw[#All],MATCH(Part!$A55,PartRaw[[#All],[VN-SAP code]],0),MATCH(Part!N$4,PartRaw[#Headers],0))</f>
        <v>#N/A</v>
      </c>
      <c r="O55" s="204" t="e">
        <f>INDEX(PartRaw[#All],MATCH(Part!$A55,PartRaw[[#All],[VN-SAP code]],0),MATCH(Part!O$4,PartRaw[#Headers],0))</f>
        <v>#N/A</v>
      </c>
      <c r="P55" s="204" t="e">
        <f>INDEX(PartRaw[#All],MATCH(Part!$A55,PartRaw[[#All],[VN-SAP code]],0),MATCH(Part!P$4,PartRaw[#Headers],0))</f>
        <v>#N/A</v>
      </c>
      <c r="Q55" s="204" t="e">
        <f>INDEX(PartRaw[#All],MATCH(Part!$A55,PartRaw[[#All],[VN-SAP code]],0),MATCH(Part!Q$4,PartRaw[#Headers],0))</f>
        <v>#N/A</v>
      </c>
      <c r="R55" s="204"/>
      <c r="S55" s="204"/>
      <c r="T55" s="204"/>
      <c r="U55" s="204"/>
      <c r="V55" s="111"/>
    </row>
    <row r="56" spans="1:33">
      <c r="A56" s="89">
        <v>0</v>
      </c>
      <c r="B56" s="78" t="str">
        <f>IFERROR(TEXT(INDEX(PartRaw[],MATCH(Part!$A56,PartRaw[VN-SAP code],0),7),"0.0"),"")</f>
        <v/>
      </c>
      <c r="C56" s="78" t="str">
        <f>IFERROR(INDEX(PartRaw[],MATCH(Part!$A56,PartRaw[VN-SAP code],0),11),"")</f>
        <v/>
      </c>
      <c r="D56" s="79" t="str">
        <f>IFERROR(INDEX(PartRaw[],MATCH(Part!$A56,PartRaw[VN-SAP code],0),12),"")</f>
        <v/>
      </c>
      <c r="E56" s="78" t="str">
        <f>IFERROR(INDEX(PartRaw[],MATCH(Part!$A56,PartRaw[VN-SAP code],0),13),"")</f>
        <v/>
      </c>
      <c r="F56" s="78" t="str">
        <f>IFERROR(INDEX(PartRaw[],MATCH(Part!$A56,PartRaw[VN-SAP code],0),14),"")</f>
        <v/>
      </c>
      <c r="G56" s="78" t="e">
        <f>INDEX(PartRaw[#All],MATCH(Part!$A56,PartRaw[[#All],[VN-SAP code]],0),MATCH(Part!G$4,PartRaw[#Headers],0))</f>
        <v>#N/A</v>
      </c>
      <c r="H56" s="78" t="e">
        <f>INDEX(PartRaw[#All],MATCH(Part!$A56,PartRaw[[#All],[VN-SAP code]],0),MATCH(Part!H$4,PartRaw[#Headers],0))</f>
        <v>#N/A</v>
      </c>
      <c r="I56" s="78" t="e">
        <f>INDEX(PartRaw[#All],MATCH(Part!$A56,PartRaw[[#All],[VN-SAP code]],0),MATCH(Part!I$4,PartRaw[#Headers],0))</f>
        <v>#N/A</v>
      </c>
      <c r="J56" s="78" t="e">
        <f>INDEX(PartRaw[#All],MATCH(Part!$A56,PartRaw[[#All],[VN-SAP code]],0),MATCH(Part!J$4,PartRaw[#Headers],0))</f>
        <v>#N/A</v>
      </c>
      <c r="K56" s="78" t="e">
        <f>INDEX(PartRaw[#All],MATCH(Part!$A56,PartRaw[[#All],[VN-SAP code]],0),MATCH(Part!K$4,PartRaw[#Headers],0))</f>
        <v>#N/A</v>
      </c>
      <c r="L56" s="78" t="e">
        <f>INDEX(PartRaw[#All],MATCH(Part!$A56,PartRaw[[#All],[VN-SAP code]],0),MATCH(Part!L$4,PartRaw[#Headers],0))</f>
        <v>#N/A</v>
      </c>
      <c r="M56" s="204" t="e">
        <f>INDEX(PartRaw[#All],MATCH(Part!$A56,PartRaw[[#All],[VN-SAP code]],0),MATCH(Part!M$4,PartRaw[#Headers],0))</f>
        <v>#N/A</v>
      </c>
      <c r="N56" s="204" t="e">
        <f>INDEX(PartRaw[#All],MATCH(Part!$A56,PartRaw[[#All],[VN-SAP code]],0),MATCH(Part!N$4,PartRaw[#Headers],0))</f>
        <v>#N/A</v>
      </c>
      <c r="O56" s="204" t="e">
        <f>INDEX(PartRaw[#All],MATCH(Part!$A56,PartRaw[[#All],[VN-SAP code]],0),MATCH(Part!O$4,PartRaw[#Headers],0))</f>
        <v>#N/A</v>
      </c>
      <c r="P56" s="204" t="e">
        <f>INDEX(PartRaw[#All],MATCH(Part!$A56,PartRaw[[#All],[VN-SAP code]],0),MATCH(Part!P$4,PartRaw[#Headers],0))</f>
        <v>#N/A</v>
      </c>
      <c r="Q56" s="204" t="e">
        <f>INDEX(PartRaw[#All],MATCH(Part!$A56,PartRaw[[#All],[VN-SAP code]],0),MATCH(Part!Q$4,PartRaw[#Headers],0))</f>
        <v>#N/A</v>
      </c>
      <c r="R56" s="204"/>
      <c r="S56" s="204"/>
      <c r="T56" s="204"/>
      <c r="U56" s="204"/>
      <c r="V56" s="111"/>
    </row>
    <row r="57" spans="1:33">
      <c r="A57" s="89">
        <v>0</v>
      </c>
      <c r="B57" s="78" t="str">
        <f>IFERROR(TEXT(INDEX(PartRaw[],MATCH(Part!$A57,PartRaw[VN-SAP code],0),7),"0.0"),"")</f>
        <v/>
      </c>
      <c r="C57" s="78" t="str">
        <f>IFERROR(INDEX(PartRaw[],MATCH(Part!$A57,PartRaw[VN-SAP code],0),11),"")</f>
        <v/>
      </c>
      <c r="D57" s="79" t="str">
        <f>IFERROR(INDEX(PartRaw[],MATCH(Part!$A57,PartRaw[VN-SAP code],0),12),"")</f>
        <v/>
      </c>
      <c r="E57" s="78" t="str">
        <f>IFERROR(INDEX(PartRaw[],MATCH(Part!$A57,PartRaw[VN-SAP code],0),13),"")</f>
        <v/>
      </c>
      <c r="F57" s="78" t="str">
        <f>IFERROR(INDEX(PartRaw[],MATCH(Part!$A57,PartRaw[VN-SAP code],0),14),"")</f>
        <v/>
      </c>
      <c r="G57" s="78" t="e">
        <f>INDEX(PartRaw[#All],MATCH(Part!$A57,PartRaw[[#All],[VN-SAP code]],0),MATCH(Part!G$4,PartRaw[#Headers],0))</f>
        <v>#N/A</v>
      </c>
      <c r="H57" s="78" t="e">
        <f>INDEX(PartRaw[#All],MATCH(Part!$A57,PartRaw[[#All],[VN-SAP code]],0),MATCH(Part!H$4,PartRaw[#Headers],0))</f>
        <v>#N/A</v>
      </c>
      <c r="I57" s="78" t="e">
        <f>INDEX(PartRaw[#All],MATCH(Part!$A57,PartRaw[[#All],[VN-SAP code]],0),MATCH(Part!I$4,PartRaw[#Headers],0))</f>
        <v>#N/A</v>
      </c>
      <c r="J57" s="78" t="e">
        <f>INDEX(PartRaw[#All],MATCH(Part!$A57,PartRaw[[#All],[VN-SAP code]],0),MATCH(Part!J$4,PartRaw[#Headers],0))</f>
        <v>#N/A</v>
      </c>
      <c r="K57" s="78" t="e">
        <f>INDEX(PartRaw[#All],MATCH(Part!$A57,PartRaw[[#All],[VN-SAP code]],0),MATCH(Part!K$4,PartRaw[#Headers],0))</f>
        <v>#N/A</v>
      </c>
      <c r="L57" s="78" t="e">
        <f>INDEX(PartRaw[#All],MATCH(Part!$A57,PartRaw[[#All],[VN-SAP code]],0),MATCH(Part!L$4,PartRaw[#Headers],0))</f>
        <v>#N/A</v>
      </c>
      <c r="M57" s="204" t="e">
        <f>INDEX(PartRaw[#All],MATCH(Part!$A57,PartRaw[[#All],[VN-SAP code]],0),MATCH(Part!M$4,PartRaw[#Headers],0))</f>
        <v>#N/A</v>
      </c>
      <c r="N57" s="204" t="e">
        <f>INDEX(PartRaw[#All],MATCH(Part!$A57,PartRaw[[#All],[VN-SAP code]],0),MATCH(Part!N$4,PartRaw[#Headers],0))</f>
        <v>#N/A</v>
      </c>
      <c r="O57" s="204" t="e">
        <f>INDEX(PartRaw[#All],MATCH(Part!$A57,PartRaw[[#All],[VN-SAP code]],0),MATCH(Part!O$4,PartRaw[#Headers],0))</f>
        <v>#N/A</v>
      </c>
      <c r="P57" s="204" t="e">
        <f>INDEX(PartRaw[#All],MATCH(Part!$A57,PartRaw[[#All],[VN-SAP code]],0),MATCH(Part!P$4,PartRaw[#Headers],0))</f>
        <v>#N/A</v>
      </c>
      <c r="Q57" s="204" t="e">
        <f>INDEX(PartRaw[#All],MATCH(Part!$A57,PartRaw[[#All],[VN-SAP code]],0),MATCH(Part!Q$4,PartRaw[#Headers],0))</f>
        <v>#N/A</v>
      </c>
      <c r="R57" s="204"/>
      <c r="S57" s="204"/>
      <c r="T57" s="204"/>
      <c r="U57" s="204"/>
      <c r="V57" s="111"/>
    </row>
    <row r="58" spans="1:33">
      <c r="A58" s="89">
        <v>0</v>
      </c>
      <c r="B58" s="78" t="str">
        <f>IFERROR(TEXT(INDEX(PartRaw[],MATCH(Part!$A58,PartRaw[VN-SAP code],0),7),"0.0"),"")</f>
        <v/>
      </c>
      <c r="C58" s="78" t="str">
        <f>IFERROR(INDEX(PartRaw[],MATCH(Part!$A58,PartRaw[VN-SAP code],0),11),"")</f>
        <v/>
      </c>
      <c r="D58" s="79" t="str">
        <f>IFERROR(INDEX(PartRaw[],MATCH(Part!$A58,PartRaw[VN-SAP code],0),12),"")</f>
        <v/>
      </c>
      <c r="E58" s="78" t="str">
        <f>IFERROR(INDEX(PartRaw[],MATCH(Part!$A58,PartRaw[VN-SAP code],0),13),"")</f>
        <v/>
      </c>
      <c r="F58" s="78" t="str">
        <f>IFERROR(INDEX(PartRaw[],MATCH(Part!$A58,PartRaw[VN-SAP code],0),14),"")</f>
        <v/>
      </c>
      <c r="G58" s="78" t="e">
        <f>INDEX(PartRaw[#All],MATCH(Part!$A58,PartRaw[[#All],[VN-SAP code]],0),MATCH(Part!G$4,PartRaw[#Headers],0))</f>
        <v>#N/A</v>
      </c>
      <c r="H58" s="78" t="e">
        <f>INDEX(PartRaw[#All],MATCH(Part!$A58,PartRaw[[#All],[VN-SAP code]],0),MATCH(Part!H$4,PartRaw[#Headers],0))</f>
        <v>#N/A</v>
      </c>
      <c r="I58" s="78" t="e">
        <f>INDEX(PartRaw[#All],MATCH(Part!$A58,PartRaw[[#All],[VN-SAP code]],0),MATCH(Part!I$4,PartRaw[#Headers],0))</f>
        <v>#N/A</v>
      </c>
      <c r="J58" s="78" t="e">
        <f>INDEX(PartRaw[#All],MATCH(Part!$A58,PartRaw[[#All],[VN-SAP code]],0),MATCH(Part!J$4,PartRaw[#Headers],0))</f>
        <v>#N/A</v>
      </c>
      <c r="K58" s="78" t="e">
        <f>INDEX(PartRaw[#All],MATCH(Part!$A58,PartRaw[[#All],[VN-SAP code]],0),MATCH(Part!K$4,PartRaw[#Headers],0))</f>
        <v>#N/A</v>
      </c>
      <c r="L58" s="78" t="e">
        <f>INDEX(PartRaw[#All],MATCH(Part!$A58,PartRaw[[#All],[VN-SAP code]],0),MATCH(Part!L$4,PartRaw[#Headers],0))</f>
        <v>#N/A</v>
      </c>
      <c r="M58" s="204" t="e">
        <f>INDEX(PartRaw[#All],MATCH(Part!$A58,PartRaw[[#All],[VN-SAP code]],0),MATCH(Part!M$4,PartRaw[#Headers],0))</f>
        <v>#N/A</v>
      </c>
      <c r="N58" s="204" t="e">
        <f>INDEX(PartRaw[#All],MATCH(Part!$A58,PartRaw[[#All],[VN-SAP code]],0),MATCH(Part!N$4,PartRaw[#Headers],0))</f>
        <v>#N/A</v>
      </c>
      <c r="O58" s="204" t="e">
        <f>INDEX(PartRaw[#All],MATCH(Part!$A58,PartRaw[[#All],[VN-SAP code]],0),MATCH(Part!O$4,PartRaw[#Headers],0))</f>
        <v>#N/A</v>
      </c>
      <c r="P58" s="204" t="e">
        <f>INDEX(PartRaw[#All],MATCH(Part!$A58,PartRaw[[#All],[VN-SAP code]],0),MATCH(Part!P$4,PartRaw[#Headers],0))</f>
        <v>#N/A</v>
      </c>
      <c r="Q58" s="204" t="e">
        <f>INDEX(PartRaw[#All],MATCH(Part!$A58,PartRaw[[#All],[VN-SAP code]],0),MATCH(Part!Q$4,PartRaw[#Headers],0))</f>
        <v>#N/A</v>
      </c>
      <c r="R58" s="204"/>
      <c r="S58" s="204"/>
      <c r="T58" s="204"/>
      <c r="U58" s="204"/>
      <c r="V58" s="111"/>
    </row>
    <row r="59" spans="1:33">
      <c r="A59" s="89">
        <v>0</v>
      </c>
      <c r="B59" s="78" t="str">
        <f>IFERROR(TEXT(INDEX(PartRaw[],MATCH(Part!$A59,PartRaw[VN-SAP code],0),7),"0.0"),"")</f>
        <v/>
      </c>
      <c r="C59" s="78" t="str">
        <f>IFERROR(INDEX(PartRaw[],MATCH(Part!$A59,PartRaw[VN-SAP code],0),11),"")</f>
        <v/>
      </c>
      <c r="D59" s="79" t="str">
        <f>IFERROR(INDEX(PartRaw[],MATCH(Part!$A59,PartRaw[VN-SAP code],0),12),"")</f>
        <v/>
      </c>
      <c r="E59" s="78" t="str">
        <f>IFERROR(INDEX(PartRaw[],MATCH(Part!$A59,PartRaw[VN-SAP code],0),13),"")</f>
        <v/>
      </c>
      <c r="F59" s="78" t="str">
        <f>IFERROR(INDEX(PartRaw[],MATCH(Part!$A59,PartRaw[VN-SAP code],0),14),"")</f>
        <v/>
      </c>
      <c r="G59" s="78" t="e">
        <f>INDEX(PartRaw[#All],MATCH(Part!$A59,PartRaw[[#All],[VN-SAP code]],0),MATCH(Part!G$4,PartRaw[#Headers],0))</f>
        <v>#N/A</v>
      </c>
      <c r="H59" s="78" t="e">
        <f>INDEX(PartRaw[#All],MATCH(Part!$A59,PartRaw[[#All],[VN-SAP code]],0),MATCH(Part!H$4,PartRaw[#Headers],0))</f>
        <v>#N/A</v>
      </c>
      <c r="I59" s="78" t="e">
        <f>INDEX(PartRaw[#All],MATCH(Part!$A59,PartRaw[[#All],[VN-SAP code]],0),MATCH(Part!I$4,PartRaw[#Headers],0))</f>
        <v>#N/A</v>
      </c>
      <c r="J59" s="78" t="e">
        <f>INDEX(PartRaw[#All],MATCH(Part!$A59,PartRaw[[#All],[VN-SAP code]],0),MATCH(Part!J$4,PartRaw[#Headers],0))</f>
        <v>#N/A</v>
      </c>
      <c r="K59" s="78" t="e">
        <f>INDEX(PartRaw[#All],MATCH(Part!$A59,PartRaw[[#All],[VN-SAP code]],0),MATCH(Part!K$4,PartRaw[#Headers],0))</f>
        <v>#N/A</v>
      </c>
      <c r="L59" s="78" t="e">
        <f>INDEX(PartRaw[#All],MATCH(Part!$A59,PartRaw[[#All],[VN-SAP code]],0),MATCH(Part!L$4,PartRaw[#Headers],0))</f>
        <v>#N/A</v>
      </c>
      <c r="M59" s="204" t="e">
        <f>INDEX(PartRaw[#All],MATCH(Part!$A59,PartRaw[[#All],[VN-SAP code]],0),MATCH(Part!M$4,PartRaw[#Headers],0))</f>
        <v>#N/A</v>
      </c>
      <c r="N59" s="204" t="e">
        <f>INDEX(PartRaw[#All],MATCH(Part!$A59,PartRaw[[#All],[VN-SAP code]],0),MATCH(Part!N$4,PartRaw[#Headers],0))</f>
        <v>#N/A</v>
      </c>
      <c r="O59" s="204" t="e">
        <f>INDEX(PartRaw[#All],MATCH(Part!$A59,PartRaw[[#All],[VN-SAP code]],0),MATCH(Part!O$4,PartRaw[#Headers],0))</f>
        <v>#N/A</v>
      </c>
      <c r="P59" s="204" t="e">
        <f>INDEX(PartRaw[#All],MATCH(Part!$A59,PartRaw[[#All],[VN-SAP code]],0),MATCH(Part!P$4,PartRaw[#Headers],0))</f>
        <v>#N/A</v>
      </c>
      <c r="Q59" s="204" t="e">
        <f>INDEX(PartRaw[#All],MATCH(Part!$A59,PartRaw[[#All],[VN-SAP code]],0),MATCH(Part!Q$4,PartRaw[#Headers],0))</f>
        <v>#N/A</v>
      </c>
      <c r="R59" s="204"/>
      <c r="S59" s="204"/>
      <c r="T59" s="204"/>
      <c r="U59" s="204"/>
      <c r="V59" s="111"/>
    </row>
    <row r="60" spans="1:33">
      <c r="A60" s="89">
        <v>0</v>
      </c>
      <c r="B60" s="78" t="str">
        <f>IFERROR(TEXT(INDEX(PartRaw[],MATCH(Part!$A60,PartRaw[VN-SAP code],0),7),"0.0"),"")</f>
        <v/>
      </c>
      <c r="C60" s="78" t="str">
        <f>IFERROR(INDEX(PartRaw[],MATCH(Part!$A60,PartRaw[VN-SAP code],0),11),"")</f>
        <v/>
      </c>
      <c r="D60" s="79" t="str">
        <f>IFERROR(INDEX(PartRaw[],MATCH(Part!$A60,PartRaw[VN-SAP code],0),12),"")</f>
        <v/>
      </c>
      <c r="E60" s="78" t="str">
        <f>IFERROR(INDEX(PartRaw[],MATCH(Part!$A60,PartRaw[VN-SAP code],0),13),"")</f>
        <v/>
      </c>
      <c r="F60" s="78" t="str">
        <f>IFERROR(INDEX(PartRaw[],MATCH(Part!$A60,PartRaw[VN-SAP code],0),14),"")</f>
        <v/>
      </c>
      <c r="G60" s="78" t="e">
        <f>INDEX(PartRaw[#All],MATCH(Part!$A60,PartRaw[[#All],[VN-SAP code]],0),MATCH(Part!G$4,PartRaw[#Headers],0))</f>
        <v>#N/A</v>
      </c>
      <c r="H60" s="78" t="e">
        <f>INDEX(PartRaw[#All],MATCH(Part!$A60,PartRaw[[#All],[VN-SAP code]],0),MATCH(Part!H$4,PartRaw[#Headers],0))</f>
        <v>#N/A</v>
      </c>
      <c r="I60" s="78" t="e">
        <f>INDEX(PartRaw[#All],MATCH(Part!$A60,PartRaw[[#All],[VN-SAP code]],0),MATCH(Part!I$4,PartRaw[#Headers],0))</f>
        <v>#N/A</v>
      </c>
      <c r="J60" s="78" t="e">
        <f>INDEX(PartRaw[#All],MATCH(Part!$A60,PartRaw[[#All],[VN-SAP code]],0),MATCH(Part!J$4,PartRaw[#Headers],0))</f>
        <v>#N/A</v>
      </c>
      <c r="K60" s="78" t="e">
        <f>INDEX(PartRaw[#All],MATCH(Part!$A60,PartRaw[[#All],[VN-SAP code]],0),MATCH(Part!K$4,PartRaw[#Headers],0))</f>
        <v>#N/A</v>
      </c>
      <c r="L60" s="78" t="e">
        <f>INDEX(PartRaw[#All],MATCH(Part!$A60,PartRaw[[#All],[VN-SAP code]],0),MATCH(Part!L$4,PartRaw[#Headers],0))</f>
        <v>#N/A</v>
      </c>
      <c r="M60" s="204" t="e">
        <f>INDEX(PartRaw[#All],MATCH(Part!$A60,PartRaw[[#All],[VN-SAP code]],0),MATCH(Part!M$4,PartRaw[#Headers],0))</f>
        <v>#N/A</v>
      </c>
      <c r="N60" s="204" t="e">
        <f>INDEX(PartRaw[#All],MATCH(Part!$A60,PartRaw[[#All],[VN-SAP code]],0),MATCH(Part!N$4,PartRaw[#Headers],0))</f>
        <v>#N/A</v>
      </c>
      <c r="O60" s="204" t="e">
        <f>INDEX(PartRaw[#All],MATCH(Part!$A60,PartRaw[[#All],[VN-SAP code]],0),MATCH(Part!O$4,PartRaw[#Headers],0))</f>
        <v>#N/A</v>
      </c>
      <c r="P60" s="204" t="e">
        <f>INDEX(PartRaw[#All],MATCH(Part!$A60,PartRaw[[#All],[VN-SAP code]],0),MATCH(Part!P$4,PartRaw[#Headers],0))</f>
        <v>#N/A</v>
      </c>
      <c r="Q60" s="204" t="e">
        <f>INDEX(PartRaw[#All],MATCH(Part!$A60,PartRaw[[#All],[VN-SAP code]],0),MATCH(Part!Q$4,PartRaw[#Headers],0))</f>
        <v>#N/A</v>
      </c>
      <c r="R60" s="204"/>
      <c r="S60" s="204"/>
      <c r="T60" s="204"/>
      <c r="U60" s="204"/>
      <c r="V60" s="111"/>
    </row>
    <row r="61" spans="1:33">
      <c r="A61" s="89">
        <v>0</v>
      </c>
      <c r="B61" s="78" t="str">
        <f>IFERROR(TEXT(INDEX(PartRaw[],MATCH(Part!$A61,PartRaw[VN-SAP code],0),7),"0.0"),"")</f>
        <v/>
      </c>
      <c r="C61" s="78" t="str">
        <f>IFERROR(INDEX(PartRaw[],MATCH(Part!$A61,PartRaw[VN-SAP code],0),11),"")</f>
        <v/>
      </c>
      <c r="D61" s="79" t="str">
        <f>IFERROR(INDEX(PartRaw[],MATCH(Part!$A61,PartRaw[VN-SAP code],0),12),"")</f>
        <v/>
      </c>
      <c r="E61" s="78" t="str">
        <f>IFERROR(INDEX(PartRaw[],MATCH(Part!$A61,PartRaw[VN-SAP code],0),13),"")</f>
        <v/>
      </c>
      <c r="F61" s="78" t="str">
        <f>IFERROR(INDEX(PartRaw[],MATCH(Part!$A61,PartRaw[VN-SAP code],0),14),"")</f>
        <v/>
      </c>
      <c r="G61" s="78" t="e">
        <f>INDEX(PartRaw[#All],MATCH(Part!$A61,PartRaw[[#All],[VN-SAP code]],0),MATCH(Part!G$4,PartRaw[#Headers],0))</f>
        <v>#N/A</v>
      </c>
      <c r="H61" s="78" t="e">
        <f>INDEX(PartRaw[#All],MATCH(Part!$A61,PartRaw[[#All],[VN-SAP code]],0),MATCH(Part!H$4,PartRaw[#Headers],0))</f>
        <v>#N/A</v>
      </c>
      <c r="I61" s="78" t="e">
        <f>INDEX(PartRaw[#All],MATCH(Part!$A61,PartRaw[[#All],[VN-SAP code]],0),MATCH(Part!I$4,PartRaw[#Headers],0))</f>
        <v>#N/A</v>
      </c>
      <c r="J61" s="78" t="e">
        <f>INDEX(PartRaw[#All],MATCH(Part!$A61,PartRaw[[#All],[VN-SAP code]],0),MATCH(Part!J$4,PartRaw[#Headers],0))</f>
        <v>#N/A</v>
      </c>
      <c r="K61" s="78" t="e">
        <f>INDEX(PartRaw[#All],MATCH(Part!$A61,PartRaw[[#All],[VN-SAP code]],0),MATCH(Part!K$4,PartRaw[#Headers],0))</f>
        <v>#N/A</v>
      </c>
      <c r="L61" s="78" t="e">
        <f>INDEX(PartRaw[#All],MATCH(Part!$A61,PartRaw[[#All],[VN-SAP code]],0),MATCH(Part!L$4,PartRaw[#Headers],0))</f>
        <v>#N/A</v>
      </c>
      <c r="M61" s="204" t="e">
        <f>INDEX(PartRaw[#All],MATCH(Part!$A61,PartRaw[[#All],[VN-SAP code]],0),MATCH(Part!M$4,PartRaw[#Headers],0))</f>
        <v>#N/A</v>
      </c>
      <c r="N61" s="204" t="e">
        <f>INDEX(PartRaw[#All],MATCH(Part!$A61,PartRaw[[#All],[VN-SAP code]],0),MATCH(Part!N$4,PartRaw[#Headers],0))</f>
        <v>#N/A</v>
      </c>
      <c r="O61" s="204" t="e">
        <f>INDEX(PartRaw[#All],MATCH(Part!$A61,PartRaw[[#All],[VN-SAP code]],0),MATCH(Part!O$4,PartRaw[#Headers],0))</f>
        <v>#N/A</v>
      </c>
      <c r="P61" s="204" t="e">
        <f>INDEX(PartRaw[#All],MATCH(Part!$A61,PartRaw[[#All],[VN-SAP code]],0),MATCH(Part!P$4,PartRaw[#Headers],0))</f>
        <v>#N/A</v>
      </c>
      <c r="Q61" s="204" t="e">
        <f>INDEX(PartRaw[#All],MATCH(Part!$A61,PartRaw[[#All],[VN-SAP code]],0),MATCH(Part!Q$4,PartRaw[#Headers],0))</f>
        <v>#N/A</v>
      </c>
      <c r="R61" s="204"/>
      <c r="S61" s="204"/>
      <c r="T61" s="204"/>
      <c r="U61" s="204"/>
      <c r="V61" s="111"/>
    </row>
    <row r="62" spans="1:33">
      <c r="A62" s="89">
        <v>0</v>
      </c>
      <c r="B62" s="78" t="str">
        <f>IFERROR(TEXT(INDEX(PartRaw[],MATCH(Part!$A62,PartRaw[VN-SAP code],0),7),"0.0"),"")</f>
        <v/>
      </c>
      <c r="C62" s="78" t="str">
        <f>IFERROR(INDEX(PartRaw[],MATCH(Part!$A62,PartRaw[VN-SAP code],0),11),"")</f>
        <v/>
      </c>
      <c r="D62" s="79" t="str">
        <f>IFERROR(INDEX(PartRaw[],MATCH(Part!$A62,PartRaw[VN-SAP code],0),12),"")</f>
        <v/>
      </c>
      <c r="E62" s="78" t="str">
        <f>IFERROR(INDEX(PartRaw[],MATCH(Part!$A62,PartRaw[VN-SAP code],0),13),"")</f>
        <v/>
      </c>
      <c r="F62" s="78" t="str">
        <f>IFERROR(INDEX(PartRaw[],MATCH(Part!$A62,PartRaw[VN-SAP code],0),14),"")</f>
        <v/>
      </c>
      <c r="G62" s="78" t="e">
        <f>INDEX(PartRaw[#All],MATCH(Part!$A62,PartRaw[[#All],[VN-SAP code]],0),MATCH(Part!G$4,PartRaw[#Headers],0))</f>
        <v>#N/A</v>
      </c>
      <c r="H62" s="78" t="e">
        <f>INDEX(PartRaw[#All],MATCH(Part!$A62,PartRaw[[#All],[VN-SAP code]],0),MATCH(Part!H$4,PartRaw[#Headers],0))</f>
        <v>#N/A</v>
      </c>
      <c r="I62" s="78" t="e">
        <f>INDEX(PartRaw[#All],MATCH(Part!$A62,PartRaw[[#All],[VN-SAP code]],0),MATCH(Part!I$4,PartRaw[#Headers],0))</f>
        <v>#N/A</v>
      </c>
      <c r="J62" s="78" t="e">
        <f>INDEX(PartRaw[#All],MATCH(Part!$A62,PartRaw[[#All],[VN-SAP code]],0),MATCH(Part!J$4,PartRaw[#Headers],0))</f>
        <v>#N/A</v>
      </c>
      <c r="K62" s="78" t="e">
        <f>INDEX(PartRaw[#All],MATCH(Part!$A62,PartRaw[[#All],[VN-SAP code]],0),MATCH(Part!K$4,PartRaw[#Headers],0))</f>
        <v>#N/A</v>
      </c>
      <c r="L62" s="78" t="e">
        <f>INDEX(PartRaw[#All],MATCH(Part!$A62,PartRaw[[#All],[VN-SAP code]],0),MATCH(Part!L$4,PartRaw[#Headers],0))</f>
        <v>#N/A</v>
      </c>
      <c r="M62" s="204" t="e">
        <f>INDEX(PartRaw[#All],MATCH(Part!$A62,PartRaw[[#All],[VN-SAP code]],0),MATCH(Part!M$4,PartRaw[#Headers],0))</f>
        <v>#N/A</v>
      </c>
      <c r="N62" s="204" t="e">
        <f>INDEX(PartRaw[#All],MATCH(Part!$A62,PartRaw[[#All],[VN-SAP code]],0),MATCH(Part!N$4,PartRaw[#Headers],0))</f>
        <v>#N/A</v>
      </c>
      <c r="O62" s="204" t="e">
        <f>INDEX(PartRaw[#All],MATCH(Part!$A62,PartRaw[[#All],[VN-SAP code]],0),MATCH(Part!O$4,PartRaw[#Headers],0))</f>
        <v>#N/A</v>
      </c>
      <c r="P62" s="204" t="e">
        <f>INDEX(PartRaw[#All],MATCH(Part!$A62,PartRaw[[#All],[VN-SAP code]],0),MATCH(Part!P$4,PartRaw[#Headers],0))</f>
        <v>#N/A</v>
      </c>
      <c r="Q62" s="204" t="e">
        <f>INDEX(PartRaw[#All],MATCH(Part!$A62,PartRaw[[#All],[VN-SAP code]],0),MATCH(Part!Q$4,PartRaw[#Headers],0))</f>
        <v>#N/A</v>
      </c>
      <c r="R62" s="204"/>
      <c r="S62" s="204"/>
      <c r="T62" s="204"/>
      <c r="U62" s="204"/>
      <c r="V62" s="111"/>
    </row>
    <row r="63" spans="1:33">
      <c r="A63" s="89">
        <v>0</v>
      </c>
      <c r="B63" s="78" t="str">
        <f>IFERROR(TEXT(INDEX(PartRaw[],MATCH(Part!$A63,PartRaw[VN-SAP code],0),7),"0.0"),"")</f>
        <v/>
      </c>
      <c r="C63" s="78" t="str">
        <f>IFERROR(INDEX(PartRaw[],MATCH(Part!$A63,PartRaw[VN-SAP code],0),11),"")</f>
        <v/>
      </c>
      <c r="D63" s="79" t="str">
        <f>IFERROR(INDEX(PartRaw[],MATCH(Part!$A63,PartRaw[VN-SAP code],0),12),"")</f>
        <v/>
      </c>
      <c r="E63" s="78" t="str">
        <f>IFERROR(INDEX(PartRaw[],MATCH(Part!$A63,PartRaw[VN-SAP code],0),13),"")</f>
        <v/>
      </c>
      <c r="F63" s="78" t="str">
        <f>IFERROR(INDEX(PartRaw[],MATCH(Part!$A63,PartRaw[VN-SAP code],0),14),"")</f>
        <v/>
      </c>
      <c r="G63" s="78" t="e">
        <f>INDEX(PartRaw[#All],MATCH(Part!$A63,PartRaw[[#All],[VN-SAP code]],0),MATCH(Part!G$4,PartRaw[#Headers],0))</f>
        <v>#N/A</v>
      </c>
      <c r="H63" s="78" t="e">
        <f>INDEX(PartRaw[#All],MATCH(Part!$A63,PartRaw[[#All],[VN-SAP code]],0),MATCH(Part!H$4,PartRaw[#Headers],0))</f>
        <v>#N/A</v>
      </c>
      <c r="I63" s="78" t="e">
        <f>INDEX(PartRaw[#All],MATCH(Part!$A63,PartRaw[[#All],[VN-SAP code]],0),MATCH(Part!I$4,PartRaw[#Headers],0))</f>
        <v>#N/A</v>
      </c>
      <c r="J63" s="78" t="e">
        <f>INDEX(PartRaw[#All],MATCH(Part!$A63,PartRaw[[#All],[VN-SAP code]],0),MATCH(Part!J$4,PartRaw[#Headers],0))</f>
        <v>#N/A</v>
      </c>
      <c r="K63" s="78" t="e">
        <f>INDEX(PartRaw[#All],MATCH(Part!$A63,PartRaw[[#All],[VN-SAP code]],0),MATCH(Part!K$4,PartRaw[#Headers],0))</f>
        <v>#N/A</v>
      </c>
      <c r="L63" s="78" t="e">
        <f>INDEX(PartRaw[#All],MATCH(Part!$A63,PartRaw[[#All],[VN-SAP code]],0),MATCH(Part!L$4,PartRaw[#Headers],0))</f>
        <v>#N/A</v>
      </c>
      <c r="M63" s="204" t="e">
        <f>INDEX(PartRaw[#All],MATCH(Part!$A63,PartRaw[[#All],[VN-SAP code]],0),MATCH(Part!M$4,PartRaw[#Headers],0))</f>
        <v>#N/A</v>
      </c>
      <c r="N63" s="204" t="e">
        <f>INDEX(PartRaw[#All],MATCH(Part!$A63,PartRaw[[#All],[VN-SAP code]],0),MATCH(Part!N$4,PartRaw[#Headers],0))</f>
        <v>#N/A</v>
      </c>
      <c r="O63" s="204" t="e">
        <f>INDEX(PartRaw[#All],MATCH(Part!$A63,PartRaw[[#All],[VN-SAP code]],0),MATCH(Part!O$4,PartRaw[#Headers],0))</f>
        <v>#N/A</v>
      </c>
      <c r="P63" s="204" t="e">
        <f>INDEX(PartRaw[#All],MATCH(Part!$A63,PartRaw[[#All],[VN-SAP code]],0),MATCH(Part!P$4,PartRaw[#Headers],0))</f>
        <v>#N/A</v>
      </c>
      <c r="Q63" s="204" t="e">
        <f>INDEX(PartRaw[#All],MATCH(Part!$A63,PartRaw[[#All],[VN-SAP code]],0),MATCH(Part!Q$4,PartRaw[#Headers],0))</f>
        <v>#N/A</v>
      </c>
      <c r="R63" s="204"/>
      <c r="S63" s="204"/>
      <c r="T63" s="204"/>
      <c r="U63" s="204"/>
      <c r="V63" s="111"/>
    </row>
    <row r="64" spans="1:33">
      <c r="A64" s="89">
        <v>0</v>
      </c>
      <c r="B64" s="78" t="str">
        <f>IFERROR(TEXT(INDEX(PartRaw[],MATCH(Part!$A64,PartRaw[VN-SAP code],0),7),"0.0"),"")</f>
        <v/>
      </c>
      <c r="C64" s="78" t="str">
        <f>IFERROR(INDEX(PartRaw[],MATCH(Part!$A64,PartRaw[VN-SAP code],0),11),"")</f>
        <v/>
      </c>
      <c r="D64" s="79" t="str">
        <f>IFERROR(INDEX(PartRaw[],MATCH(Part!$A64,PartRaw[VN-SAP code],0),12),"")</f>
        <v/>
      </c>
      <c r="E64" s="78" t="str">
        <f>IFERROR(INDEX(PartRaw[],MATCH(Part!$A64,PartRaw[VN-SAP code],0),13),"")</f>
        <v/>
      </c>
      <c r="F64" s="78" t="str">
        <f>IFERROR(INDEX(PartRaw[],MATCH(Part!$A64,PartRaw[VN-SAP code],0),14),"")</f>
        <v/>
      </c>
      <c r="G64" s="78" t="e">
        <f>INDEX(PartRaw[#All],MATCH(Part!$A64,PartRaw[[#All],[VN-SAP code]],0),MATCH(Part!G$4,PartRaw[#Headers],0))</f>
        <v>#N/A</v>
      </c>
      <c r="H64" s="78" t="e">
        <f>INDEX(PartRaw[#All],MATCH(Part!$A64,PartRaw[[#All],[VN-SAP code]],0),MATCH(Part!H$4,PartRaw[#Headers],0))</f>
        <v>#N/A</v>
      </c>
      <c r="I64" s="78" t="e">
        <f>INDEX(PartRaw[#All],MATCH(Part!$A64,PartRaw[[#All],[VN-SAP code]],0),MATCH(Part!I$4,PartRaw[#Headers],0))</f>
        <v>#N/A</v>
      </c>
      <c r="J64" s="78" t="e">
        <f>INDEX(PartRaw[#All],MATCH(Part!$A64,PartRaw[[#All],[VN-SAP code]],0),MATCH(Part!J$4,PartRaw[#Headers],0))</f>
        <v>#N/A</v>
      </c>
      <c r="K64" s="78" t="e">
        <f>INDEX(PartRaw[#All],MATCH(Part!$A64,PartRaw[[#All],[VN-SAP code]],0),MATCH(Part!K$4,PartRaw[#Headers],0))</f>
        <v>#N/A</v>
      </c>
      <c r="L64" s="78" t="e">
        <f>INDEX(PartRaw[#All],MATCH(Part!$A64,PartRaw[[#All],[VN-SAP code]],0),MATCH(Part!L$4,PartRaw[#Headers],0))</f>
        <v>#N/A</v>
      </c>
      <c r="M64" s="204" t="e">
        <f>INDEX(PartRaw[#All],MATCH(Part!$A64,PartRaw[[#All],[VN-SAP code]],0),MATCH(Part!M$4,PartRaw[#Headers],0))</f>
        <v>#N/A</v>
      </c>
      <c r="N64" s="204" t="e">
        <f>INDEX(PartRaw[#All],MATCH(Part!$A64,PartRaw[[#All],[VN-SAP code]],0),MATCH(Part!N$4,PartRaw[#Headers],0))</f>
        <v>#N/A</v>
      </c>
      <c r="O64" s="204" t="e">
        <f>INDEX(PartRaw[#All],MATCH(Part!$A64,PartRaw[[#All],[VN-SAP code]],0),MATCH(Part!O$4,PartRaw[#Headers],0))</f>
        <v>#N/A</v>
      </c>
      <c r="P64" s="204" t="e">
        <f>INDEX(PartRaw[#All],MATCH(Part!$A64,PartRaw[[#All],[VN-SAP code]],0),MATCH(Part!P$4,PartRaw[#Headers],0))</f>
        <v>#N/A</v>
      </c>
      <c r="Q64" s="204" t="e">
        <f>INDEX(PartRaw[#All],MATCH(Part!$A64,PartRaw[[#All],[VN-SAP code]],0),MATCH(Part!Q$4,PartRaw[#Headers],0))</f>
        <v>#N/A</v>
      </c>
      <c r="R64" s="204"/>
      <c r="S64" s="204"/>
      <c r="T64" s="204"/>
      <c r="U64" s="204"/>
      <c r="V64" s="111"/>
    </row>
    <row r="65" spans="1:22">
      <c r="A65" s="89">
        <v>0</v>
      </c>
      <c r="B65" s="78" t="str">
        <f>IFERROR(TEXT(INDEX(PartRaw[],MATCH(Part!$A65,PartRaw[VN-SAP code],0),7),"0.0"),"")</f>
        <v/>
      </c>
      <c r="C65" s="78" t="str">
        <f>IFERROR(INDEX(PartRaw[],MATCH(Part!$A65,PartRaw[VN-SAP code],0),11),"")</f>
        <v/>
      </c>
      <c r="D65" s="79" t="str">
        <f>IFERROR(INDEX(PartRaw[],MATCH(Part!$A65,PartRaw[VN-SAP code],0),12),"")</f>
        <v/>
      </c>
      <c r="E65" s="78" t="str">
        <f>IFERROR(INDEX(PartRaw[],MATCH(Part!$A65,PartRaw[VN-SAP code],0),13),"")</f>
        <v/>
      </c>
      <c r="F65" s="78" t="str">
        <f>IFERROR(INDEX(PartRaw[],MATCH(Part!$A65,PartRaw[VN-SAP code],0),14),"")</f>
        <v/>
      </c>
      <c r="G65" s="78" t="e">
        <f>INDEX(PartRaw[#All],MATCH(Part!$A65,PartRaw[[#All],[VN-SAP code]],0),MATCH(Part!G$4,PartRaw[#Headers],0))</f>
        <v>#N/A</v>
      </c>
      <c r="H65" s="78" t="e">
        <f>INDEX(PartRaw[#All],MATCH(Part!$A65,PartRaw[[#All],[VN-SAP code]],0),MATCH(Part!H$4,PartRaw[#Headers],0))</f>
        <v>#N/A</v>
      </c>
      <c r="I65" s="78" t="e">
        <f>INDEX(PartRaw[#All],MATCH(Part!$A65,PartRaw[[#All],[VN-SAP code]],0),MATCH(Part!I$4,PartRaw[#Headers],0))</f>
        <v>#N/A</v>
      </c>
      <c r="J65" s="78" t="e">
        <f>INDEX(PartRaw[#All],MATCH(Part!$A65,PartRaw[[#All],[VN-SAP code]],0),MATCH(Part!J$4,PartRaw[#Headers],0))</f>
        <v>#N/A</v>
      </c>
      <c r="K65" s="78" t="e">
        <f>INDEX(PartRaw[#All],MATCH(Part!$A65,PartRaw[[#All],[VN-SAP code]],0),MATCH(Part!K$4,PartRaw[#Headers],0))</f>
        <v>#N/A</v>
      </c>
      <c r="L65" s="78" t="e">
        <f>INDEX(PartRaw[#All],MATCH(Part!$A65,PartRaw[[#All],[VN-SAP code]],0),MATCH(Part!L$4,PartRaw[#Headers],0))</f>
        <v>#N/A</v>
      </c>
      <c r="M65" s="204" t="e">
        <f>INDEX(PartRaw[#All],MATCH(Part!$A65,PartRaw[[#All],[VN-SAP code]],0),MATCH(Part!M$4,PartRaw[#Headers],0))</f>
        <v>#N/A</v>
      </c>
      <c r="N65" s="204" t="e">
        <f>INDEX(PartRaw[#All],MATCH(Part!$A65,PartRaw[[#All],[VN-SAP code]],0),MATCH(Part!N$4,PartRaw[#Headers],0))</f>
        <v>#N/A</v>
      </c>
      <c r="O65" s="204" t="e">
        <f>INDEX(PartRaw[#All],MATCH(Part!$A65,PartRaw[[#All],[VN-SAP code]],0),MATCH(Part!O$4,PartRaw[#Headers],0))</f>
        <v>#N/A</v>
      </c>
      <c r="P65" s="204" t="e">
        <f>INDEX(PartRaw[#All],MATCH(Part!$A65,PartRaw[[#All],[VN-SAP code]],0),MATCH(Part!P$4,PartRaw[#Headers],0))</f>
        <v>#N/A</v>
      </c>
      <c r="Q65" s="204" t="e">
        <f>INDEX(PartRaw[#All],MATCH(Part!$A65,PartRaw[[#All],[VN-SAP code]],0),MATCH(Part!Q$4,PartRaw[#Headers],0))</f>
        <v>#N/A</v>
      </c>
      <c r="R65" s="204"/>
      <c r="S65" s="204"/>
      <c r="T65" s="204"/>
      <c r="U65" s="204"/>
      <c r="V65" s="111"/>
    </row>
    <row r="66" spans="1:22">
      <c r="A66" s="89">
        <v>0</v>
      </c>
      <c r="B66" s="78" t="str">
        <f>IFERROR(TEXT(INDEX(PartRaw[],MATCH(Part!$A66,PartRaw[VN-SAP code],0),7),"0.0"),"")</f>
        <v/>
      </c>
      <c r="C66" s="78" t="str">
        <f>IFERROR(INDEX(PartRaw[],MATCH(Part!$A66,PartRaw[VN-SAP code],0),11),"")</f>
        <v/>
      </c>
      <c r="D66" s="79" t="str">
        <f>IFERROR(INDEX(PartRaw[],MATCH(Part!$A66,PartRaw[VN-SAP code],0),12),"")</f>
        <v/>
      </c>
      <c r="E66" s="78" t="str">
        <f>IFERROR(INDEX(PartRaw[],MATCH(Part!$A66,PartRaw[VN-SAP code],0),13),"")</f>
        <v/>
      </c>
      <c r="F66" s="78" t="str">
        <f>IFERROR(INDEX(PartRaw[],MATCH(Part!$A66,PartRaw[VN-SAP code],0),14),"")</f>
        <v/>
      </c>
      <c r="G66" s="78" t="e">
        <f>INDEX(PartRaw[#All],MATCH(Part!$A66,PartRaw[[#All],[VN-SAP code]],0),MATCH(Part!G$4,PartRaw[#Headers],0))</f>
        <v>#N/A</v>
      </c>
      <c r="H66" s="78" t="e">
        <f>INDEX(PartRaw[#All],MATCH(Part!$A66,PartRaw[[#All],[VN-SAP code]],0),MATCH(Part!H$4,PartRaw[#Headers],0))</f>
        <v>#N/A</v>
      </c>
      <c r="I66" s="78" t="e">
        <f>INDEX(PartRaw[#All],MATCH(Part!$A66,PartRaw[[#All],[VN-SAP code]],0),MATCH(Part!I$4,PartRaw[#Headers],0))</f>
        <v>#N/A</v>
      </c>
      <c r="J66" s="78" t="e">
        <f>INDEX(PartRaw[#All],MATCH(Part!$A66,PartRaw[[#All],[VN-SAP code]],0),MATCH(Part!J$4,PartRaw[#Headers],0))</f>
        <v>#N/A</v>
      </c>
      <c r="K66" s="78" t="e">
        <f>INDEX(PartRaw[#All],MATCH(Part!$A66,PartRaw[[#All],[VN-SAP code]],0),MATCH(Part!K$4,PartRaw[#Headers],0))</f>
        <v>#N/A</v>
      </c>
      <c r="L66" s="78" t="e">
        <f>INDEX(PartRaw[#All],MATCH(Part!$A66,PartRaw[[#All],[VN-SAP code]],0),MATCH(Part!L$4,PartRaw[#Headers],0))</f>
        <v>#N/A</v>
      </c>
      <c r="M66" s="204" t="e">
        <f>INDEX(PartRaw[#All],MATCH(Part!$A66,PartRaw[[#All],[VN-SAP code]],0),MATCH(Part!M$4,PartRaw[#Headers],0))</f>
        <v>#N/A</v>
      </c>
      <c r="N66" s="204" t="e">
        <f>INDEX(PartRaw[#All],MATCH(Part!$A66,PartRaw[[#All],[VN-SAP code]],0),MATCH(Part!N$4,PartRaw[#Headers],0))</f>
        <v>#N/A</v>
      </c>
      <c r="O66" s="204" t="e">
        <f>INDEX(PartRaw[#All],MATCH(Part!$A66,PartRaw[[#All],[VN-SAP code]],0),MATCH(Part!O$4,PartRaw[#Headers],0))</f>
        <v>#N/A</v>
      </c>
      <c r="P66" s="204" t="e">
        <f>INDEX(PartRaw[#All],MATCH(Part!$A66,PartRaw[[#All],[VN-SAP code]],0),MATCH(Part!P$4,PartRaw[#Headers],0))</f>
        <v>#N/A</v>
      </c>
      <c r="Q66" s="204" t="e">
        <f>INDEX(PartRaw[#All],MATCH(Part!$A66,PartRaw[[#All],[VN-SAP code]],0),MATCH(Part!Q$4,PartRaw[#Headers],0))</f>
        <v>#N/A</v>
      </c>
      <c r="R66" s="204"/>
      <c r="S66" s="204"/>
      <c r="T66" s="204"/>
      <c r="U66" s="204"/>
      <c r="V66" s="111"/>
    </row>
    <row r="67" spans="1:22">
      <c r="A67" s="89">
        <v>0</v>
      </c>
      <c r="B67" s="78" t="str">
        <f>IFERROR(TEXT(INDEX(PartRaw[],MATCH(Part!$A67,PartRaw[VN-SAP code],0),7),"0.0"),"")</f>
        <v/>
      </c>
      <c r="C67" s="78" t="str">
        <f>IFERROR(INDEX(PartRaw[],MATCH(Part!$A67,PartRaw[VN-SAP code],0),11),"")</f>
        <v/>
      </c>
      <c r="D67" s="79" t="str">
        <f>IFERROR(INDEX(PartRaw[],MATCH(Part!$A67,PartRaw[VN-SAP code],0),12),"")</f>
        <v/>
      </c>
      <c r="E67" s="78" t="str">
        <f>IFERROR(INDEX(PartRaw[],MATCH(Part!$A67,PartRaw[VN-SAP code],0),13),"")</f>
        <v/>
      </c>
      <c r="F67" s="78" t="str">
        <f>IFERROR(INDEX(PartRaw[],MATCH(Part!$A67,PartRaw[VN-SAP code],0),14),"")</f>
        <v/>
      </c>
      <c r="G67" s="78" t="e">
        <f>INDEX(PartRaw[#All],MATCH(Part!$A67,PartRaw[[#All],[VN-SAP code]],0),MATCH(Part!G$4,PartRaw[#Headers],0))</f>
        <v>#N/A</v>
      </c>
      <c r="H67" s="78" t="e">
        <f>INDEX(PartRaw[#All],MATCH(Part!$A67,PartRaw[[#All],[VN-SAP code]],0),MATCH(Part!H$4,PartRaw[#Headers],0))</f>
        <v>#N/A</v>
      </c>
      <c r="I67" s="78" t="e">
        <f>INDEX(PartRaw[#All],MATCH(Part!$A67,PartRaw[[#All],[VN-SAP code]],0),MATCH(Part!I$4,PartRaw[#Headers],0))</f>
        <v>#N/A</v>
      </c>
      <c r="J67" s="78" t="e">
        <f>INDEX(PartRaw[#All],MATCH(Part!$A67,PartRaw[[#All],[VN-SAP code]],0),MATCH(Part!J$4,PartRaw[#Headers],0))</f>
        <v>#N/A</v>
      </c>
      <c r="K67" s="78" t="e">
        <f>INDEX(PartRaw[#All],MATCH(Part!$A67,PartRaw[[#All],[VN-SAP code]],0),MATCH(Part!K$4,PartRaw[#Headers],0))</f>
        <v>#N/A</v>
      </c>
      <c r="L67" s="78" t="e">
        <f>INDEX(PartRaw[#All],MATCH(Part!$A67,PartRaw[[#All],[VN-SAP code]],0),MATCH(Part!L$4,PartRaw[#Headers],0))</f>
        <v>#N/A</v>
      </c>
      <c r="M67" s="204" t="e">
        <f>INDEX(PartRaw[#All],MATCH(Part!$A67,PartRaw[[#All],[VN-SAP code]],0),MATCH(Part!M$4,PartRaw[#Headers],0))</f>
        <v>#N/A</v>
      </c>
      <c r="N67" s="204" t="e">
        <f>INDEX(PartRaw[#All],MATCH(Part!$A67,PartRaw[[#All],[VN-SAP code]],0),MATCH(Part!N$4,PartRaw[#Headers],0))</f>
        <v>#N/A</v>
      </c>
      <c r="O67" s="204" t="e">
        <f>INDEX(PartRaw[#All],MATCH(Part!$A67,PartRaw[[#All],[VN-SAP code]],0),MATCH(Part!O$4,PartRaw[#Headers],0))</f>
        <v>#N/A</v>
      </c>
      <c r="P67" s="204" t="e">
        <f>INDEX(PartRaw[#All],MATCH(Part!$A67,PartRaw[[#All],[VN-SAP code]],0),MATCH(Part!P$4,PartRaw[#Headers],0))</f>
        <v>#N/A</v>
      </c>
      <c r="Q67" s="204" t="e">
        <f>INDEX(PartRaw[#All],MATCH(Part!$A67,PartRaw[[#All],[VN-SAP code]],0),MATCH(Part!Q$4,PartRaw[#Headers],0))</f>
        <v>#N/A</v>
      </c>
      <c r="R67" s="204"/>
      <c r="S67" s="204"/>
      <c r="T67" s="204"/>
      <c r="U67" s="204"/>
      <c r="V67" s="111"/>
    </row>
    <row r="68" spans="1:22">
      <c r="A68" s="89">
        <v>0</v>
      </c>
      <c r="B68" s="78" t="str">
        <f>IFERROR(TEXT(INDEX(PartRaw[],MATCH(Part!$A68,PartRaw[VN-SAP code],0),7),"0.0"),"")</f>
        <v/>
      </c>
      <c r="C68" s="78" t="str">
        <f>IFERROR(INDEX(PartRaw[],MATCH(Part!$A68,PartRaw[VN-SAP code],0),11),"")</f>
        <v/>
      </c>
      <c r="D68" s="79" t="str">
        <f>IFERROR(INDEX(PartRaw[],MATCH(Part!$A68,PartRaw[VN-SAP code],0),12),"")</f>
        <v/>
      </c>
      <c r="E68" s="78" t="str">
        <f>IFERROR(INDEX(PartRaw[],MATCH(Part!$A68,PartRaw[VN-SAP code],0),13),"")</f>
        <v/>
      </c>
      <c r="F68" s="78" t="str">
        <f>IFERROR(INDEX(PartRaw[],MATCH(Part!$A68,PartRaw[VN-SAP code],0),14),"")</f>
        <v/>
      </c>
      <c r="G68" s="78" t="e">
        <f>INDEX(PartRaw[#All],MATCH(Part!$A68,PartRaw[[#All],[VN-SAP code]],0),MATCH(Part!G$4,PartRaw[#Headers],0))</f>
        <v>#N/A</v>
      </c>
      <c r="H68" s="78" t="e">
        <f>INDEX(PartRaw[#All],MATCH(Part!$A68,PartRaw[[#All],[VN-SAP code]],0),MATCH(Part!H$4,PartRaw[#Headers],0))</f>
        <v>#N/A</v>
      </c>
      <c r="I68" s="78" t="e">
        <f>INDEX(PartRaw[#All],MATCH(Part!$A68,PartRaw[[#All],[VN-SAP code]],0),MATCH(Part!I$4,PartRaw[#Headers],0))</f>
        <v>#N/A</v>
      </c>
      <c r="J68" s="78" t="e">
        <f>INDEX(PartRaw[#All],MATCH(Part!$A68,PartRaw[[#All],[VN-SAP code]],0),MATCH(Part!J$4,PartRaw[#Headers],0))</f>
        <v>#N/A</v>
      </c>
      <c r="K68" s="78" t="e">
        <f>INDEX(PartRaw[#All],MATCH(Part!$A68,PartRaw[[#All],[VN-SAP code]],0),MATCH(Part!K$4,PartRaw[#Headers],0))</f>
        <v>#N/A</v>
      </c>
      <c r="L68" s="78" t="e">
        <f>INDEX(PartRaw[#All],MATCH(Part!$A68,PartRaw[[#All],[VN-SAP code]],0),MATCH(Part!L$4,PartRaw[#Headers],0))</f>
        <v>#N/A</v>
      </c>
      <c r="M68" s="204" t="e">
        <f>INDEX(PartRaw[#All],MATCH(Part!$A68,PartRaw[[#All],[VN-SAP code]],0),MATCH(Part!M$4,PartRaw[#Headers],0))</f>
        <v>#N/A</v>
      </c>
      <c r="N68" s="204" t="e">
        <f>INDEX(PartRaw[#All],MATCH(Part!$A68,PartRaw[[#All],[VN-SAP code]],0),MATCH(Part!N$4,PartRaw[#Headers],0))</f>
        <v>#N/A</v>
      </c>
      <c r="O68" s="204" t="e">
        <f>INDEX(PartRaw[#All],MATCH(Part!$A68,PartRaw[[#All],[VN-SAP code]],0),MATCH(Part!O$4,PartRaw[#Headers],0))</f>
        <v>#N/A</v>
      </c>
      <c r="P68" s="204" t="e">
        <f>INDEX(PartRaw[#All],MATCH(Part!$A68,PartRaw[[#All],[VN-SAP code]],0),MATCH(Part!P$4,PartRaw[#Headers],0))</f>
        <v>#N/A</v>
      </c>
      <c r="Q68" s="204" t="e">
        <f>INDEX(PartRaw[#All],MATCH(Part!$A68,PartRaw[[#All],[VN-SAP code]],0),MATCH(Part!Q$4,PartRaw[#Headers],0))</f>
        <v>#N/A</v>
      </c>
      <c r="R68" s="204"/>
      <c r="S68" s="204"/>
      <c r="T68" s="204"/>
      <c r="U68" s="204"/>
      <c r="V68" s="111"/>
    </row>
    <row r="69" spans="1:22">
      <c r="A69" s="89">
        <v>0</v>
      </c>
      <c r="B69" s="78" t="str">
        <f>IFERROR(TEXT(INDEX(PartRaw[],MATCH(Part!$A69,PartRaw[VN-SAP code],0),7),"0.0"),"")</f>
        <v/>
      </c>
      <c r="C69" s="78" t="str">
        <f>IFERROR(INDEX(PartRaw[],MATCH(Part!$A69,PartRaw[VN-SAP code],0),11),"")</f>
        <v/>
      </c>
      <c r="D69" s="79" t="str">
        <f>IFERROR(INDEX(PartRaw[],MATCH(Part!$A69,PartRaw[VN-SAP code],0),12),"")</f>
        <v/>
      </c>
      <c r="E69" s="78" t="str">
        <f>IFERROR(INDEX(PartRaw[],MATCH(Part!$A69,PartRaw[VN-SAP code],0),13),"")</f>
        <v/>
      </c>
      <c r="F69" s="78" t="str">
        <f>IFERROR(INDEX(PartRaw[],MATCH(Part!$A69,PartRaw[VN-SAP code],0),14),"")</f>
        <v/>
      </c>
      <c r="G69" s="78" t="e">
        <f>INDEX(PartRaw[#All],MATCH(Part!$A69,PartRaw[[#All],[VN-SAP code]],0),MATCH(Part!G$4,PartRaw[#Headers],0))</f>
        <v>#N/A</v>
      </c>
      <c r="H69" s="78" t="e">
        <f>INDEX(PartRaw[#All],MATCH(Part!$A69,PartRaw[[#All],[VN-SAP code]],0),MATCH(Part!H$4,PartRaw[#Headers],0))</f>
        <v>#N/A</v>
      </c>
      <c r="I69" s="78" t="e">
        <f>INDEX(PartRaw[#All],MATCH(Part!$A69,PartRaw[[#All],[VN-SAP code]],0),MATCH(Part!I$4,PartRaw[#Headers],0))</f>
        <v>#N/A</v>
      </c>
      <c r="J69" s="78" t="e">
        <f>INDEX(PartRaw[#All],MATCH(Part!$A69,PartRaw[[#All],[VN-SAP code]],0),MATCH(Part!J$4,PartRaw[#Headers],0))</f>
        <v>#N/A</v>
      </c>
      <c r="K69" s="78" t="e">
        <f>INDEX(PartRaw[#All],MATCH(Part!$A69,PartRaw[[#All],[VN-SAP code]],0),MATCH(Part!K$4,PartRaw[#Headers],0))</f>
        <v>#N/A</v>
      </c>
      <c r="L69" s="78" t="e">
        <f>INDEX(PartRaw[#All],MATCH(Part!$A69,PartRaw[[#All],[VN-SAP code]],0),MATCH(Part!L$4,PartRaw[#Headers],0))</f>
        <v>#N/A</v>
      </c>
      <c r="M69" s="204" t="e">
        <f>INDEX(PartRaw[#All],MATCH(Part!$A69,PartRaw[[#All],[VN-SAP code]],0),MATCH(Part!M$4,PartRaw[#Headers],0))</f>
        <v>#N/A</v>
      </c>
      <c r="N69" s="204" t="e">
        <f>INDEX(PartRaw[#All],MATCH(Part!$A69,PartRaw[[#All],[VN-SAP code]],0),MATCH(Part!N$4,PartRaw[#Headers],0))</f>
        <v>#N/A</v>
      </c>
      <c r="O69" s="204" t="e">
        <f>INDEX(PartRaw[#All],MATCH(Part!$A69,PartRaw[[#All],[VN-SAP code]],0),MATCH(Part!O$4,PartRaw[#Headers],0))</f>
        <v>#N/A</v>
      </c>
      <c r="P69" s="204" t="e">
        <f>INDEX(PartRaw[#All],MATCH(Part!$A69,PartRaw[[#All],[VN-SAP code]],0),MATCH(Part!P$4,PartRaw[#Headers],0))</f>
        <v>#N/A</v>
      </c>
      <c r="Q69" s="204" t="e">
        <f>INDEX(PartRaw[#All],MATCH(Part!$A69,PartRaw[[#All],[VN-SAP code]],0),MATCH(Part!Q$4,PartRaw[#Headers],0))</f>
        <v>#N/A</v>
      </c>
      <c r="R69" s="204"/>
      <c r="S69" s="204"/>
      <c r="T69" s="204"/>
      <c r="U69" s="204"/>
      <c r="V69" s="111"/>
    </row>
    <row r="70" spans="1:22">
      <c r="A70" s="89">
        <v>0</v>
      </c>
      <c r="B70" s="78" t="str">
        <f>IFERROR(TEXT(INDEX(PartRaw[],MATCH(Part!$A70,PartRaw[VN-SAP code],0),7),"0.0"),"")</f>
        <v/>
      </c>
      <c r="C70" s="78" t="str">
        <f>IFERROR(INDEX(PartRaw[],MATCH(Part!$A70,PartRaw[VN-SAP code],0),11),"")</f>
        <v/>
      </c>
      <c r="D70" s="79" t="str">
        <f>IFERROR(INDEX(PartRaw[],MATCH(Part!$A70,PartRaw[VN-SAP code],0),12),"")</f>
        <v/>
      </c>
      <c r="E70" s="78" t="str">
        <f>IFERROR(INDEX(PartRaw[],MATCH(Part!$A70,PartRaw[VN-SAP code],0),13),"")</f>
        <v/>
      </c>
      <c r="F70" s="78" t="str">
        <f>IFERROR(INDEX(PartRaw[],MATCH(Part!$A70,PartRaw[VN-SAP code],0),14),"")</f>
        <v/>
      </c>
      <c r="G70" s="78" t="e">
        <f>INDEX(PartRaw[#All],MATCH(Part!$A70,PartRaw[[#All],[VN-SAP code]],0),MATCH(Part!G$4,PartRaw[#Headers],0))</f>
        <v>#N/A</v>
      </c>
      <c r="H70" s="78" t="e">
        <f>INDEX(PartRaw[#All],MATCH(Part!$A70,PartRaw[[#All],[VN-SAP code]],0),MATCH(Part!H$4,PartRaw[#Headers],0))</f>
        <v>#N/A</v>
      </c>
      <c r="I70" s="78" t="e">
        <f>INDEX(PartRaw[#All],MATCH(Part!$A70,PartRaw[[#All],[VN-SAP code]],0),MATCH(Part!I$4,PartRaw[#Headers],0))</f>
        <v>#N/A</v>
      </c>
      <c r="J70" s="78" t="e">
        <f>INDEX(PartRaw[#All],MATCH(Part!$A70,PartRaw[[#All],[VN-SAP code]],0),MATCH(Part!J$4,PartRaw[#Headers],0))</f>
        <v>#N/A</v>
      </c>
      <c r="K70" s="78" t="e">
        <f>INDEX(PartRaw[#All],MATCH(Part!$A70,PartRaw[[#All],[VN-SAP code]],0),MATCH(Part!K$4,PartRaw[#Headers],0))</f>
        <v>#N/A</v>
      </c>
      <c r="L70" s="78" t="e">
        <f>INDEX(PartRaw[#All],MATCH(Part!$A70,PartRaw[[#All],[VN-SAP code]],0),MATCH(Part!L$4,PartRaw[#Headers],0))</f>
        <v>#N/A</v>
      </c>
      <c r="M70" s="204" t="e">
        <f>INDEX(PartRaw[#All],MATCH(Part!$A70,PartRaw[[#All],[VN-SAP code]],0),MATCH(Part!M$4,PartRaw[#Headers],0))</f>
        <v>#N/A</v>
      </c>
      <c r="N70" s="204" t="e">
        <f>INDEX(PartRaw[#All],MATCH(Part!$A70,PartRaw[[#All],[VN-SAP code]],0),MATCH(Part!N$4,PartRaw[#Headers],0))</f>
        <v>#N/A</v>
      </c>
      <c r="O70" s="204" t="e">
        <f>INDEX(PartRaw[#All],MATCH(Part!$A70,PartRaw[[#All],[VN-SAP code]],0),MATCH(Part!O$4,PartRaw[#Headers],0))</f>
        <v>#N/A</v>
      </c>
      <c r="P70" s="204" t="e">
        <f>INDEX(PartRaw[#All],MATCH(Part!$A70,PartRaw[[#All],[VN-SAP code]],0),MATCH(Part!P$4,PartRaw[#Headers],0))</f>
        <v>#N/A</v>
      </c>
      <c r="Q70" s="204" t="e">
        <f>INDEX(PartRaw[#All],MATCH(Part!$A70,PartRaw[[#All],[VN-SAP code]],0),MATCH(Part!Q$4,PartRaw[#Headers],0))</f>
        <v>#N/A</v>
      </c>
      <c r="R70" s="204"/>
      <c r="S70" s="204"/>
      <c r="T70" s="204"/>
      <c r="U70" s="204"/>
      <c r="V70" s="111"/>
    </row>
    <row r="71" spans="1:22">
      <c r="A71" s="89">
        <v>0</v>
      </c>
      <c r="B71" s="78" t="str">
        <f>IFERROR(TEXT(INDEX(PartRaw[],MATCH(Part!$A71,PartRaw[VN-SAP code],0),7),"0.0"),"")</f>
        <v/>
      </c>
      <c r="C71" s="78" t="str">
        <f>IFERROR(INDEX(PartRaw[],MATCH(Part!$A71,PartRaw[VN-SAP code],0),11),"")</f>
        <v/>
      </c>
      <c r="D71" s="79" t="str">
        <f>IFERROR(INDEX(PartRaw[],MATCH(Part!$A71,PartRaw[VN-SAP code],0),12),"")</f>
        <v/>
      </c>
      <c r="E71" s="78" t="str">
        <f>IFERROR(INDEX(PartRaw[],MATCH(Part!$A71,PartRaw[VN-SAP code],0),13),"")</f>
        <v/>
      </c>
      <c r="F71" s="78" t="str">
        <f>IFERROR(INDEX(PartRaw[],MATCH(Part!$A71,PartRaw[VN-SAP code],0),14),"")</f>
        <v/>
      </c>
      <c r="G71" s="78" t="e">
        <f>INDEX(PartRaw[#All],MATCH(Part!$A71,PartRaw[[#All],[VN-SAP code]],0),MATCH(Part!G$4,PartRaw[#Headers],0))</f>
        <v>#N/A</v>
      </c>
      <c r="H71" s="78" t="e">
        <f>INDEX(PartRaw[#All],MATCH(Part!$A71,PartRaw[[#All],[VN-SAP code]],0),MATCH(Part!H$4,PartRaw[#Headers],0))</f>
        <v>#N/A</v>
      </c>
      <c r="I71" s="78" t="e">
        <f>INDEX(PartRaw[#All],MATCH(Part!$A71,PartRaw[[#All],[VN-SAP code]],0),MATCH(Part!I$4,PartRaw[#Headers],0))</f>
        <v>#N/A</v>
      </c>
      <c r="J71" s="78" t="e">
        <f>INDEX(PartRaw[#All],MATCH(Part!$A71,PartRaw[[#All],[VN-SAP code]],0),MATCH(Part!J$4,PartRaw[#Headers],0))</f>
        <v>#N/A</v>
      </c>
      <c r="K71" s="78" t="e">
        <f>INDEX(PartRaw[#All],MATCH(Part!$A71,PartRaw[[#All],[VN-SAP code]],0),MATCH(Part!K$4,PartRaw[#Headers],0))</f>
        <v>#N/A</v>
      </c>
      <c r="L71" s="78" t="e">
        <f>INDEX(PartRaw[#All],MATCH(Part!$A71,PartRaw[[#All],[VN-SAP code]],0),MATCH(Part!L$4,PartRaw[#Headers],0))</f>
        <v>#N/A</v>
      </c>
      <c r="M71" s="204" t="e">
        <f>INDEX(PartRaw[#All],MATCH(Part!$A71,PartRaw[[#All],[VN-SAP code]],0),MATCH(Part!M$4,PartRaw[#Headers],0))</f>
        <v>#N/A</v>
      </c>
      <c r="N71" s="204" t="e">
        <f>INDEX(PartRaw[#All],MATCH(Part!$A71,PartRaw[[#All],[VN-SAP code]],0),MATCH(Part!N$4,PartRaw[#Headers],0))</f>
        <v>#N/A</v>
      </c>
      <c r="O71" s="204" t="e">
        <f>INDEX(PartRaw[#All],MATCH(Part!$A71,PartRaw[[#All],[VN-SAP code]],0),MATCH(Part!O$4,PartRaw[#Headers],0))</f>
        <v>#N/A</v>
      </c>
      <c r="P71" s="204" t="e">
        <f>INDEX(PartRaw[#All],MATCH(Part!$A71,PartRaw[[#All],[VN-SAP code]],0),MATCH(Part!P$4,PartRaw[#Headers],0))</f>
        <v>#N/A</v>
      </c>
      <c r="Q71" s="204" t="e">
        <f>INDEX(PartRaw[#All],MATCH(Part!$A71,PartRaw[[#All],[VN-SAP code]],0),MATCH(Part!Q$4,PartRaw[#Headers],0))</f>
        <v>#N/A</v>
      </c>
      <c r="R71" s="204"/>
      <c r="S71" s="204"/>
      <c r="T71" s="204"/>
      <c r="U71" s="204"/>
      <c r="V71" s="111"/>
    </row>
    <row r="72" spans="1:22">
      <c r="A72" s="89">
        <v>0</v>
      </c>
      <c r="B72" s="78" t="str">
        <f>IFERROR(TEXT(INDEX(PartRaw[],MATCH(Part!$A72,PartRaw[VN-SAP code],0),7),"0.0"),"")</f>
        <v/>
      </c>
      <c r="C72" s="78" t="str">
        <f>IFERROR(INDEX(PartRaw[],MATCH(Part!$A72,PartRaw[VN-SAP code],0),11),"")</f>
        <v/>
      </c>
      <c r="D72" s="79" t="str">
        <f>IFERROR(INDEX(PartRaw[],MATCH(Part!$A72,PartRaw[VN-SAP code],0),12),"")</f>
        <v/>
      </c>
      <c r="E72" s="78" t="str">
        <f>IFERROR(INDEX(PartRaw[],MATCH(Part!$A72,PartRaw[VN-SAP code],0),13),"")</f>
        <v/>
      </c>
      <c r="F72" s="78" t="str">
        <f>IFERROR(INDEX(PartRaw[],MATCH(Part!$A72,PartRaw[VN-SAP code],0),14),"")</f>
        <v/>
      </c>
      <c r="G72" s="78" t="e">
        <f>INDEX(PartRaw[#All],MATCH(Part!$A72,PartRaw[[#All],[VN-SAP code]],0),MATCH(Part!G$4,PartRaw[#Headers],0))</f>
        <v>#N/A</v>
      </c>
      <c r="H72" s="78" t="e">
        <f>INDEX(PartRaw[#All],MATCH(Part!$A72,PartRaw[[#All],[VN-SAP code]],0),MATCH(Part!H$4,PartRaw[#Headers],0))</f>
        <v>#N/A</v>
      </c>
      <c r="I72" s="78" t="e">
        <f>INDEX(PartRaw[#All],MATCH(Part!$A72,PartRaw[[#All],[VN-SAP code]],0),MATCH(Part!I$4,PartRaw[#Headers],0))</f>
        <v>#N/A</v>
      </c>
      <c r="J72" s="78" t="e">
        <f>INDEX(PartRaw[#All],MATCH(Part!$A72,PartRaw[[#All],[VN-SAP code]],0),MATCH(Part!J$4,PartRaw[#Headers],0))</f>
        <v>#N/A</v>
      </c>
      <c r="K72" s="78" t="e">
        <f>INDEX(PartRaw[#All],MATCH(Part!$A72,PartRaw[[#All],[VN-SAP code]],0),MATCH(Part!K$4,PartRaw[#Headers],0))</f>
        <v>#N/A</v>
      </c>
      <c r="L72" s="78" t="e">
        <f>INDEX(PartRaw[#All],MATCH(Part!$A72,PartRaw[[#All],[VN-SAP code]],0),MATCH(Part!L$4,PartRaw[#Headers],0))</f>
        <v>#N/A</v>
      </c>
      <c r="M72" s="204" t="e">
        <f>INDEX(PartRaw[#All],MATCH(Part!$A72,PartRaw[[#All],[VN-SAP code]],0),MATCH(Part!M$4,PartRaw[#Headers],0))</f>
        <v>#N/A</v>
      </c>
      <c r="N72" s="204" t="e">
        <f>INDEX(PartRaw[#All],MATCH(Part!$A72,PartRaw[[#All],[VN-SAP code]],0),MATCH(Part!N$4,PartRaw[#Headers],0))</f>
        <v>#N/A</v>
      </c>
      <c r="O72" s="204" t="e">
        <f>INDEX(PartRaw[#All],MATCH(Part!$A72,PartRaw[[#All],[VN-SAP code]],0),MATCH(Part!O$4,PartRaw[#Headers],0))</f>
        <v>#N/A</v>
      </c>
      <c r="P72" s="204" t="e">
        <f>INDEX(PartRaw[#All],MATCH(Part!$A72,PartRaw[[#All],[VN-SAP code]],0),MATCH(Part!P$4,PartRaw[#Headers],0))</f>
        <v>#N/A</v>
      </c>
      <c r="Q72" s="204" t="e">
        <f>INDEX(PartRaw[#All],MATCH(Part!$A72,PartRaw[[#All],[VN-SAP code]],0),MATCH(Part!Q$4,PartRaw[#Headers],0))</f>
        <v>#N/A</v>
      </c>
      <c r="R72" s="204"/>
      <c r="S72" s="204"/>
      <c r="T72" s="204"/>
      <c r="U72" s="204"/>
      <c r="V72" s="111"/>
    </row>
    <row r="73" spans="1:22">
      <c r="A73" s="89">
        <v>0</v>
      </c>
      <c r="B73" s="78" t="str">
        <f>IFERROR(TEXT(INDEX(PartRaw[],MATCH(Part!$A73,PartRaw[VN-SAP code],0),7),"0.0"),"")</f>
        <v/>
      </c>
      <c r="C73" s="78" t="str">
        <f>IFERROR(INDEX(PartRaw[],MATCH(Part!$A73,PartRaw[VN-SAP code],0),11),"")</f>
        <v/>
      </c>
      <c r="D73" s="79" t="str">
        <f>IFERROR(INDEX(PartRaw[],MATCH(Part!$A73,PartRaw[VN-SAP code],0),12),"")</f>
        <v/>
      </c>
      <c r="E73" s="78" t="str">
        <f>IFERROR(INDEX(PartRaw[],MATCH(Part!$A73,PartRaw[VN-SAP code],0),13),"")</f>
        <v/>
      </c>
      <c r="F73" s="78" t="str">
        <f>IFERROR(INDEX(PartRaw[],MATCH(Part!$A73,PartRaw[VN-SAP code],0),14),"")</f>
        <v/>
      </c>
      <c r="G73" s="78" t="e">
        <f>INDEX(PartRaw[#All],MATCH(Part!$A73,PartRaw[[#All],[VN-SAP code]],0),MATCH(Part!G$4,PartRaw[#Headers],0))</f>
        <v>#N/A</v>
      </c>
      <c r="H73" s="78" t="e">
        <f>INDEX(PartRaw[#All],MATCH(Part!$A73,PartRaw[[#All],[VN-SAP code]],0),MATCH(Part!H$4,PartRaw[#Headers],0))</f>
        <v>#N/A</v>
      </c>
      <c r="I73" s="78" t="e">
        <f>INDEX(PartRaw[#All],MATCH(Part!$A73,PartRaw[[#All],[VN-SAP code]],0),MATCH(Part!I$4,PartRaw[#Headers],0))</f>
        <v>#N/A</v>
      </c>
      <c r="J73" s="78" t="e">
        <f>INDEX(PartRaw[#All],MATCH(Part!$A73,PartRaw[[#All],[VN-SAP code]],0),MATCH(Part!J$4,PartRaw[#Headers],0))</f>
        <v>#N/A</v>
      </c>
      <c r="K73" s="78" t="e">
        <f>INDEX(PartRaw[#All],MATCH(Part!$A73,PartRaw[[#All],[VN-SAP code]],0),MATCH(Part!K$4,PartRaw[#Headers],0))</f>
        <v>#N/A</v>
      </c>
      <c r="L73" s="78" t="e">
        <f>INDEX(PartRaw[#All],MATCH(Part!$A73,PartRaw[[#All],[VN-SAP code]],0),MATCH(Part!L$4,PartRaw[#Headers],0))</f>
        <v>#N/A</v>
      </c>
      <c r="M73" s="204" t="e">
        <f>INDEX(PartRaw[#All],MATCH(Part!$A73,PartRaw[[#All],[VN-SAP code]],0),MATCH(Part!M$4,PartRaw[#Headers],0))</f>
        <v>#N/A</v>
      </c>
      <c r="N73" s="204" t="e">
        <f>INDEX(PartRaw[#All],MATCH(Part!$A73,PartRaw[[#All],[VN-SAP code]],0),MATCH(Part!N$4,PartRaw[#Headers],0))</f>
        <v>#N/A</v>
      </c>
      <c r="O73" s="204" t="e">
        <f>INDEX(PartRaw[#All],MATCH(Part!$A73,PartRaw[[#All],[VN-SAP code]],0),MATCH(Part!O$4,PartRaw[#Headers],0))</f>
        <v>#N/A</v>
      </c>
      <c r="P73" s="204" t="e">
        <f>INDEX(PartRaw[#All],MATCH(Part!$A73,PartRaw[[#All],[VN-SAP code]],0),MATCH(Part!P$4,PartRaw[#Headers],0))</f>
        <v>#N/A</v>
      </c>
      <c r="Q73" s="204" t="e">
        <f>INDEX(PartRaw[#All],MATCH(Part!$A73,PartRaw[[#All],[VN-SAP code]],0),MATCH(Part!Q$4,PartRaw[#Headers],0))</f>
        <v>#N/A</v>
      </c>
      <c r="R73" s="204"/>
      <c r="S73" s="204"/>
      <c r="T73" s="204"/>
      <c r="U73" s="204"/>
      <c r="V73" s="111"/>
    </row>
    <row r="74" spans="1:22">
      <c r="A74" s="89">
        <v>0</v>
      </c>
      <c r="B74" s="78" t="str">
        <f>IFERROR(TEXT(INDEX(PartRaw[],MATCH(Part!$A74,PartRaw[VN-SAP code],0),7),"0.0"),"")</f>
        <v/>
      </c>
      <c r="C74" s="78" t="str">
        <f>IFERROR(INDEX(PartRaw[],MATCH(Part!$A74,PartRaw[VN-SAP code],0),11),"")</f>
        <v/>
      </c>
      <c r="D74" s="79" t="str">
        <f>IFERROR(INDEX(PartRaw[],MATCH(Part!$A74,PartRaw[VN-SAP code],0),12),"")</f>
        <v/>
      </c>
      <c r="E74" s="78" t="str">
        <f>IFERROR(INDEX(PartRaw[],MATCH(Part!$A74,PartRaw[VN-SAP code],0),13),"")</f>
        <v/>
      </c>
      <c r="F74" s="78" t="str">
        <f>IFERROR(INDEX(PartRaw[],MATCH(Part!$A74,PartRaw[VN-SAP code],0),14),"")</f>
        <v/>
      </c>
      <c r="G74" s="78" t="e">
        <f>INDEX(PartRaw[#All],MATCH(Part!$A74,PartRaw[[#All],[VN-SAP code]],0),MATCH(Part!G$4,PartRaw[#Headers],0))</f>
        <v>#N/A</v>
      </c>
      <c r="H74" s="78" t="e">
        <f>INDEX(PartRaw[#All],MATCH(Part!$A74,PartRaw[[#All],[VN-SAP code]],0),MATCH(Part!H$4,PartRaw[#Headers],0))</f>
        <v>#N/A</v>
      </c>
      <c r="I74" s="78" t="e">
        <f>INDEX(PartRaw[#All],MATCH(Part!$A74,PartRaw[[#All],[VN-SAP code]],0),MATCH(Part!I$4,PartRaw[#Headers],0))</f>
        <v>#N/A</v>
      </c>
      <c r="J74" s="78" t="e">
        <f>INDEX(PartRaw[#All],MATCH(Part!$A74,PartRaw[[#All],[VN-SAP code]],0),MATCH(Part!J$4,PartRaw[#Headers],0))</f>
        <v>#N/A</v>
      </c>
      <c r="K74" s="78" t="e">
        <f>INDEX(PartRaw[#All],MATCH(Part!$A74,PartRaw[[#All],[VN-SAP code]],0),MATCH(Part!K$4,PartRaw[#Headers],0))</f>
        <v>#N/A</v>
      </c>
      <c r="L74" s="78" t="e">
        <f>INDEX(PartRaw[#All],MATCH(Part!$A74,PartRaw[[#All],[VN-SAP code]],0),MATCH(Part!L$4,PartRaw[#Headers],0))</f>
        <v>#N/A</v>
      </c>
      <c r="M74" s="204" t="e">
        <f>INDEX(PartRaw[#All],MATCH(Part!$A74,PartRaw[[#All],[VN-SAP code]],0),MATCH(Part!M$4,PartRaw[#Headers],0))</f>
        <v>#N/A</v>
      </c>
      <c r="N74" s="204" t="e">
        <f>INDEX(PartRaw[#All],MATCH(Part!$A74,PartRaw[[#All],[VN-SAP code]],0),MATCH(Part!N$4,PartRaw[#Headers],0))</f>
        <v>#N/A</v>
      </c>
      <c r="O74" s="204" t="e">
        <f>INDEX(PartRaw[#All],MATCH(Part!$A74,PartRaw[[#All],[VN-SAP code]],0),MATCH(Part!O$4,PartRaw[#Headers],0))</f>
        <v>#N/A</v>
      </c>
      <c r="P74" s="204" t="e">
        <f>INDEX(PartRaw[#All],MATCH(Part!$A74,PartRaw[[#All],[VN-SAP code]],0),MATCH(Part!P$4,PartRaw[#Headers],0))</f>
        <v>#N/A</v>
      </c>
      <c r="Q74" s="204" t="e">
        <f>INDEX(PartRaw[#All],MATCH(Part!$A74,PartRaw[[#All],[VN-SAP code]],0),MATCH(Part!Q$4,PartRaw[#Headers],0))</f>
        <v>#N/A</v>
      </c>
      <c r="R74" s="204"/>
      <c r="S74" s="204"/>
      <c r="T74" s="204"/>
      <c r="U74" s="204"/>
      <c r="V74" s="111"/>
    </row>
    <row r="75" spans="1:22">
      <c r="A75" s="89">
        <v>0</v>
      </c>
      <c r="B75" s="78" t="str">
        <f>IFERROR(TEXT(INDEX(PartRaw[],MATCH(Part!$A75,PartRaw[VN-SAP code],0),7),"0.0"),"")</f>
        <v/>
      </c>
      <c r="C75" s="78" t="str">
        <f>IFERROR(INDEX(PartRaw[],MATCH(Part!$A75,PartRaw[VN-SAP code],0),11),"")</f>
        <v/>
      </c>
      <c r="D75" s="79" t="str">
        <f>IFERROR(INDEX(PartRaw[],MATCH(Part!$A75,PartRaw[VN-SAP code],0),12),"")</f>
        <v/>
      </c>
      <c r="E75" s="78" t="str">
        <f>IFERROR(INDEX(PartRaw[],MATCH(Part!$A75,PartRaw[VN-SAP code],0),13),"")</f>
        <v/>
      </c>
      <c r="F75" s="78" t="str">
        <f>IFERROR(INDEX(PartRaw[],MATCH(Part!$A75,PartRaw[VN-SAP code],0),14),"")</f>
        <v/>
      </c>
      <c r="G75" s="78" t="e">
        <f>INDEX(PartRaw[#All],MATCH(Part!$A75,PartRaw[[#All],[VN-SAP code]],0),MATCH(Part!G$4,PartRaw[#Headers],0))</f>
        <v>#N/A</v>
      </c>
      <c r="H75" s="78" t="e">
        <f>INDEX(PartRaw[#All],MATCH(Part!$A75,PartRaw[[#All],[VN-SAP code]],0),MATCH(Part!H$4,PartRaw[#Headers],0))</f>
        <v>#N/A</v>
      </c>
      <c r="I75" s="78" t="e">
        <f>INDEX(PartRaw[#All],MATCH(Part!$A75,PartRaw[[#All],[VN-SAP code]],0),MATCH(Part!I$4,PartRaw[#Headers],0))</f>
        <v>#N/A</v>
      </c>
      <c r="J75" s="78" t="e">
        <f>INDEX(PartRaw[#All],MATCH(Part!$A75,PartRaw[[#All],[VN-SAP code]],0),MATCH(Part!J$4,PartRaw[#Headers],0))</f>
        <v>#N/A</v>
      </c>
      <c r="K75" s="78" t="e">
        <f>INDEX(PartRaw[#All],MATCH(Part!$A75,PartRaw[[#All],[VN-SAP code]],0),MATCH(Part!K$4,PartRaw[#Headers],0))</f>
        <v>#N/A</v>
      </c>
      <c r="L75" s="78" t="e">
        <f>INDEX(PartRaw[#All],MATCH(Part!$A75,PartRaw[[#All],[VN-SAP code]],0),MATCH(Part!L$4,PartRaw[#Headers],0))</f>
        <v>#N/A</v>
      </c>
      <c r="M75" s="204" t="e">
        <f>INDEX(PartRaw[#All],MATCH(Part!$A75,PartRaw[[#All],[VN-SAP code]],0),MATCH(Part!M$4,PartRaw[#Headers],0))</f>
        <v>#N/A</v>
      </c>
      <c r="N75" s="204" t="e">
        <f>INDEX(PartRaw[#All],MATCH(Part!$A75,PartRaw[[#All],[VN-SAP code]],0),MATCH(Part!N$4,PartRaw[#Headers],0))</f>
        <v>#N/A</v>
      </c>
      <c r="O75" s="204" t="e">
        <f>INDEX(PartRaw[#All],MATCH(Part!$A75,PartRaw[[#All],[VN-SAP code]],0),MATCH(Part!O$4,PartRaw[#Headers],0))</f>
        <v>#N/A</v>
      </c>
      <c r="P75" s="204" t="e">
        <f>INDEX(PartRaw[#All],MATCH(Part!$A75,PartRaw[[#All],[VN-SAP code]],0),MATCH(Part!P$4,PartRaw[#Headers],0))</f>
        <v>#N/A</v>
      </c>
      <c r="Q75" s="204" t="e">
        <f>INDEX(PartRaw[#All],MATCH(Part!$A75,PartRaw[[#All],[VN-SAP code]],0),MATCH(Part!Q$4,PartRaw[#Headers],0))</f>
        <v>#N/A</v>
      </c>
      <c r="R75" s="204"/>
      <c r="S75" s="204"/>
      <c r="T75" s="204"/>
      <c r="U75" s="204"/>
      <c r="V75" s="111"/>
    </row>
    <row r="76" spans="1:22">
      <c r="A76" s="89">
        <v>0</v>
      </c>
      <c r="B76" s="78" t="str">
        <f>IFERROR(TEXT(INDEX(PartRaw[],MATCH(Part!$A76,PartRaw[VN-SAP code],0),7),"0.0"),"")</f>
        <v/>
      </c>
      <c r="C76" s="78" t="str">
        <f>IFERROR(INDEX(PartRaw[],MATCH(Part!$A76,PartRaw[VN-SAP code],0),11),"")</f>
        <v/>
      </c>
      <c r="D76" s="79" t="str">
        <f>IFERROR(INDEX(PartRaw[],MATCH(Part!$A76,PartRaw[VN-SAP code],0),12),"")</f>
        <v/>
      </c>
      <c r="E76" s="78" t="str">
        <f>IFERROR(INDEX(PartRaw[],MATCH(Part!$A76,PartRaw[VN-SAP code],0),13),"")</f>
        <v/>
      </c>
      <c r="F76" s="78" t="str">
        <f>IFERROR(INDEX(PartRaw[],MATCH(Part!$A76,PartRaw[VN-SAP code],0),14),"")</f>
        <v/>
      </c>
      <c r="G76" s="78" t="e">
        <f>INDEX(PartRaw[#All],MATCH(Part!$A76,PartRaw[[#All],[VN-SAP code]],0),MATCH(Part!G$4,PartRaw[#Headers],0))</f>
        <v>#N/A</v>
      </c>
      <c r="H76" s="78" t="e">
        <f>INDEX(PartRaw[#All],MATCH(Part!$A76,PartRaw[[#All],[VN-SAP code]],0),MATCH(Part!H$4,PartRaw[#Headers],0))</f>
        <v>#N/A</v>
      </c>
      <c r="I76" s="78" t="e">
        <f>INDEX(PartRaw[#All],MATCH(Part!$A76,PartRaw[[#All],[VN-SAP code]],0),MATCH(Part!I$4,PartRaw[#Headers],0))</f>
        <v>#N/A</v>
      </c>
      <c r="J76" s="78" t="e">
        <f>INDEX(PartRaw[#All],MATCH(Part!$A76,PartRaw[[#All],[VN-SAP code]],0),MATCH(Part!J$4,PartRaw[#Headers],0))</f>
        <v>#N/A</v>
      </c>
      <c r="K76" s="78" t="e">
        <f>INDEX(PartRaw[#All],MATCH(Part!$A76,PartRaw[[#All],[VN-SAP code]],0),MATCH(Part!K$4,PartRaw[#Headers],0))</f>
        <v>#N/A</v>
      </c>
      <c r="L76" s="78" t="e">
        <f>INDEX(PartRaw[#All],MATCH(Part!$A76,PartRaw[[#All],[VN-SAP code]],0),MATCH(Part!L$4,PartRaw[#Headers],0))</f>
        <v>#N/A</v>
      </c>
      <c r="M76" s="204" t="e">
        <f>INDEX(PartRaw[#All],MATCH(Part!$A76,PartRaw[[#All],[VN-SAP code]],0),MATCH(Part!M$4,PartRaw[#Headers],0))</f>
        <v>#N/A</v>
      </c>
      <c r="N76" s="204" t="e">
        <f>INDEX(PartRaw[#All],MATCH(Part!$A76,PartRaw[[#All],[VN-SAP code]],0),MATCH(Part!N$4,PartRaw[#Headers],0))</f>
        <v>#N/A</v>
      </c>
      <c r="O76" s="204" t="e">
        <f>INDEX(PartRaw[#All],MATCH(Part!$A76,PartRaw[[#All],[VN-SAP code]],0),MATCH(Part!O$4,PartRaw[#Headers],0))</f>
        <v>#N/A</v>
      </c>
      <c r="P76" s="204" t="e">
        <f>INDEX(PartRaw[#All],MATCH(Part!$A76,PartRaw[[#All],[VN-SAP code]],0),MATCH(Part!P$4,PartRaw[#Headers],0))</f>
        <v>#N/A</v>
      </c>
      <c r="Q76" s="204" t="e">
        <f>INDEX(PartRaw[#All],MATCH(Part!$A76,PartRaw[[#All],[VN-SAP code]],0),MATCH(Part!Q$4,PartRaw[#Headers],0))</f>
        <v>#N/A</v>
      </c>
      <c r="R76" s="204"/>
      <c r="S76" s="204"/>
      <c r="T76" s="204"/>
      <c r="U76" s="204"/>
      <c r="V76" s="111"/>
    </row>
    <row r="77" spans="1:22">
      <c r="A77" s="89">
        <v>0</v>
      </c>
      <c r="B77" s="78" t="str">
        <f>IFERROR(TEXT(INDEX(PartRaw[],MATCH(Part!$A77,PartRaw[VN-SAP code],0),7),"0.0"),"")</f>
        <v/>
      </c>
      <c r="C77" s="78" t="str">
        <f>IFERROR(INDEX(PartRaw[],MATCH(Part!$A77,PartRaw[VN-SAP code],0),11),"")</f>
        <v/>
      </c>
      <c r="D77" s="79" t="str">
        <f>IFERROR(INDEX(PartRaw[],MATCH(Part!$A77,PartRaw[VN-SAP code],0),12),"")</f>
        <v/>
      </c>
      <c r="E77" s="78" t="str">
        <f>IFERROR(INDEX(PartRaw[],MATCH(Part!$A77,PartRaw[VN-SAP code],0),13),"")</f>
        <v/>
      </c>
      <c r="F77" s="78" t="str">
        <f>IFERROR(INDEX(PartRaw[],MATCH(Part!$A77,PartRaw[VN-SAP code],0),14),"")</f>
        <v/>
      </c>
      <c r="G77" s="78" t="e">
        <f>INDEX(PartRaw[#All],MATCH(Part!$A77,PartRaw[[#All],[VN-SAP code]],0),MATCH(Part!G$4,PartRaw[#Headers],0))</f>
        <v>#N/A</v>
      </c>
      <c r="H77" s="78" t="e">
        <f>INDEX(PartRaw[#All],MATCH(Part!$A77,PartRaw[[#All],[VN-SAP code]],0),MATCH(Part!H$4,PartRaw[#Headers],0))</f>
        <v>#N/A</v>
      </c>
      <c r="I77" s="78" t="e">
        <f>INDEX(PartRaw[#All],MATCH(Part!$A77,PartRaw[[#All],[VN-SAP code]],0),MATCH(Part!I$4,PartRaw[#Headers],0))</f>
        <v>#N/A</v>
      </c>
      <c r="J77" s="78" t="e">
        <f>INDEX(PartRaw[#All],MATCH(Part!$A77,PartRaw[[#All],[VN-SAP code]],0),MATCH(Part!J$4,PartRaw[#Headers],0))</f>
        <v>#N/A</v>
      </c>
      <c r="K77" s="78" t="e">
        <f>INDEX(PartRaw[#All],MATCH(Part!$A77,PartRaw[[#All],[VN-SAP code]],0),MATCH(Part!K$4,PartRaw[#Headers],0))</f>
        <v>#N/A</v>
      </c>
      <c r="L77" s="78" t="e">
        <f>INDEX(PartRaw[#All],MATCH(Part!$A77,PartRaw[[#All],[VN-SAP code]],0),MATCH(Part!L$4,PartRaw[#Headers],0))</f>
        <v>#N/A</v>
      </c>
      <c r="M77" s="204" t="e">
        <f>INDEX(PartRaw[#All],MATCH(Part!$A77,PartRaw[[#All],[VN-SAP code]],0),MATCH(Part!M$4,PartRaw[#Headers],0))</f>
        <v>#N/A</v>
      </c>
      <c r="N77" s="204" t="e">
        <f>INDEX(PartRaw[#All],MATCH(Part!$A77,PartRaw[[#All],[VN-SAP code]],0),MATCH(Part!N$4,PartRaw[#Headers],0))</f>
        <v>#N/A</v>
      </c>
      <c r="O77" s="204" t="e">
        <f>INDEX(PartRaw[#All],MATCH(Part!$A77,PartRaw[[#All],[VN-SAP code]],0),MATCH(Part!O$4,PartRaw[#Headers],0))</f>
        <v>#N/A</v>
      </c>
      <c r="P77" s="204" t="e">
        <f>INDEX(PartRaw[#All],MATCH(Part!$A77,PartRaw[[#All],[VN-SAP code]],0),MATCH(Part!P$4,PartRaw[#Headers],0))</f>
        <v>#N/A</v>
      </c>
      <c r="Q77" s="204" t="e">
        <f>INDEX(PartRaw[#All],MATCH(Part!$A77,PartRaw[[#All],[VN-SAP code]],0),MATCH(Part!Q$4,PartRaw[#Headers],0))</f>
        <v>#N/A</v>
      </c>
      <c r="R77" s="204"/>
      <c r="S77" s="204"/>
      <c r="T77" s="204"/>
      <c r="U77" s="204"/>
      <c r="V77" s="111"/>
    </row>
    <row r="78" spans="1:22">
      <c r="A78" s="89">
        <v>0</v>
      </c>
      <c r="B78" s="78" t="str">
        <f>IFERROR(TEXT(INDEX(PartRaw[],MATCH(Part!$A78,PartRaw[VN-SAP code],0),7),"0.0"),"")</f>
        <v/>
      </c>
      <c r="C78" s="78" t="str">
        <f>IFERROR(INDEX(PartRaw[],MATCH(Part!$A78,PartRaw[VN-SAP code],0),11),"")</f>
        <v/>
      </c>
      <c r="D78" s="79" t="str">
        <f>IFERROR(INDEX(PartRaw[],MATCH(Part!$A78,PartRaw[VN-SAP code],0),12),"")</f>
        <v/>
      </c>
      <c r="E78" s="78" t="str">
        <f>IFERROR(INDEX(PartRaw[],MATCH(Part!$A78,PartRaw[VN-SAP code],0),13),"")</f>
        <v/>
      </c>
      <c r="F78" s="78" t="str">
        <f>IFERROR(INDEX(PartRaw[],MATCH(Part!$A78,PartRaw[VN-SAP code],0),14),"")</f>
        <v/>
      </c>
      <c r="G78" s="78" t="e">
        <f>INDEX(PartRaw[#All],MATCH(Part!$A78,PartRaw[[#All],[VN-SAP code]],0),MATCH(Part!G$4,PartRaw[#Headers],0))</f>
        <v>#N/A</v>
      </c>
      <c r="H78" s="78" t="e">
        <f>INDEX(PartRaw[#All],MATCH(Part!$A78,PartRaw[[#All],[VN-SAP code]],0),MATCH(Part!H$4,PartRaw[#Headers],0))</f>
        <v>#N/A</v>
      </c>
      <c r="I78" s="78" t="e">
        <f>INDEX(PartRaw[#All],MATCH(Part!$A78,PartRaw[[#All],[VN-SAP code]],0),MATCH(Part!I$4,PartRaw[#Headers],0))</f>
        <v>#N/A</v>
      </c>
      <c r="J78" s="78" t="e">
        <f>INDEX(PartRaw[#All],MATCH(Part!$A78,PartRaw[[#All],[VN-SAP code]],0),MATCH(Part!J$4,PartRaw[#Headers],0))</f>
        <v>#N/A</v>
      </c>
      <c r="K78" s="78" t="e">
        <f>INDEX(PartRaw[#All],MATCH(Part!$A78,PartRaw[[#All],[VN-SAP code]],0),MATCH(Part!K$4,PartRaw[#Headers],0))</f>
        <v>#N/A</v>
      </c>
      <c r="L78" s="78" t="e">
        <f>INDEX(PartRaw[#All],MATCH(Part!$A78,PartRaw[[#All],[VN-SAP code]],0),MATCH(Part!L$4,PartRaw[#Headers],0))</f>
        <v>#N/A</v>
      </c>
      <c r="M78" s="204" t="e">
        <f>INDEX(PartRaw[#All],MATCH(Part!$A78,PartRaw[[#All],[VN-SAP code]],0),MATCH(Part!M$4,PartRaw[#Headers],0))</f>
        <v>#N/A</v>
      </c>
      <c r="N78" s="204" t="e">
        <f>INDEX(PartRaw[#All],MATCH(Part!$A78,PartRaw[[#All],[VN-SAP code]],0),MATCH(Part!N$4,PartRaw[#Headers],0))</f>
        <v>#N/A</v>
      </c>
      <c r="O78" s="204" t="e">
        <f>INDEX(PartRaw[#All],MATCH(Part!$A78,PartRaw[[#All],[VN-SAP code]],0),MATCH(Part!O$4,PartRaw[#Headers],0))</f>
        <v>#N/A</v>
      </c>
      <c r="P78" s="204" t="e">
        <f>INDEX(PartRaw[#All],MATCH(Part!$A78,PartRaw[[#All],[VN-SAP code]],0),MATCH(Part!P$4,PartRaw[#Headers],0))</f>
        <v>#N/A</v>
      </c>
      <c r="Q78" s="204" t="e">
        <f>INDEX(PartRaw[#All],MATCH(Part!$A78,PartRaw[[#All],[VN-SAP code]],0),MATCH(Part!Q$4,PartRaw[#Headers],0))</f>
        <v>#N/A</v>
      </c>
      <c r="R78" s="204"/>
      <c r="S78" s="204"/>
      <c r="T78" s="204"/>
      <c r="U78" s="204"/>
      <c r="V78" s="111"/>
    </row>
    <row r="79" spans="1:22">
      <c r="A79" s="89">
        <v>0</v>
      </c>
      <c r="B79" s="78" t="str">
        <f>IFERROR(TEXT(INDEX(PartRaw[],MATCH(Part!$A79,PartRaw[VN-SAP code],0),7),"0.0"),"")</f>
        <v/>
      </c>
      <c r="C79" s="78" t="str">
        <f>IFERROR(INDEX(PartRaw[],MATCH(Part!$A79,PartRaw[VN-SAP code],0),11),"")</f>
        <v/>
      </c>
      <c r="D79" s="79" t="str">
        <f>IFERROR(INDEX(PartRaw[],MATCH(Part!$A79,PartRaw[VN-SAP code],0),12),"")</f>
        <v/>
      </c>
      <c r="E79" s="78" t="str">
        <f>IFERROR(INDEX(PartRaw[],MATCH(Part!$A79,PartRaw[VN-SAP code],0),13),"")</f>
        <v/>
      </c>
      <c r="F79" s="78" t="str">
        <f>IFERROR(INDEX(PartRaw[],MATCH(Part!$A79,PartRaw[VN-SAP code],0),14),"")</f>
        <v/>
      </c>
      <c r="G79" s="78" t="e">
        <f>INDEX(PartRaw[#All],MATCH(Part!$A79,PartRaw[[#All],[VN-SAP code]],0),MATCH(Part!G$4,PartRaw[#Headers],0))</f>
        <v>#N/A</v>
      </c>
      <c r="H79" s="78" t="e">
        <f>INDEX(PartRaw[#All],MATCH(Part!$A79,PartRaw[[#All],[VN-SAP code]],0),MATCH(Part!H$4,PartRaw[#Headers],0))</f>
        <v>#N/A</v>
      </c>
      <c r="I79" s="78" t="e">
        <f>INDEX(PartRaw[#All],MATCH(Part!$A79,PartRaw[[#All],[VN-SAP code]],0),MATCH(Part!I$4,PartRaw[#Headers],0))</f>
        <v>#N/A</v>
      </c>
      <c r="J79" s="78" t="e">
        <f>INDEX(PartRaw[#All],MATCH(Part!$A79,PartRaw[[#All],[VN-SAP code]],0),MATCH(Part!J$4,PartRaw[#Headers],0))</f>
        <v>#N/A</v>
      </c>
      <c r="K79" s="78" t="e">
        <f>INDEX(PartRaw[#All],MATCH(Part!$A79,PartRaw[[#All],[VN-SAP code]],0),MATCH(Part!K$4,PartRaw[#Headers],0))</f>
        <v>#N/A</v>
      </c>
      <c r="L79" s="78" t="e">
        <f>INDEX(PartRaw[#All],MATCH(Part!$A79,PartRaw[[#All],[VN-SAP code]],0),MATCH(Part!L$4,PartRaw[#Headers],0))</f>
        <v>#N/A</v>
      </c>
      <c r="M79" s="204" t="e">
        <f>INDEX(PartRaw[#All],MATCH(Part!$A79,PartRaw[[#All],[VN-SAP code]],0),MATCH(Part!M$4,PartRaw[#Headers],0))</f>
        <v>#N/A</v>
      </c>
      <c r="N79" s="204" t="e">
        <f>INDEX(PartRaw[#All],MATCH(Part!$A79,PartRaw[[#All],[VN-SAP code]],0),MATCH(Part!N$4,PartRaw[#Headers],0))</f>
        <v>#N/A</v>
      </c>
      <c r="O79" s="204" t="e">
        <f>INDEX(PartRaw[#All],MATCH(Part!$A79,PartRaw[[#All],[VN-SAP code]],0),MATCH(Part!O$4,PartRaw[#Headers],0))</f>
        <v>#N/A</v>
      </c>
      <c r="P79" s="204" t="e">
        <f>INDEX(PartRaw[#All],MATCH(Part!$A79,PartRaw[[#All],[VN-SAP code]],0),MATCH(Part!P$4,PartRaw[#Headers],0))</f>
        <v>#N/A</v>
      </c>
      <c r="Q79" s="204" t="e">
        <f>INDEX(PartRaw[#All],MATCH(Part!$A79,PartRaw[[#All],[VN-SAP code]],0),MATCH(Part!Q$4,PartRaw[#Headers],0))</f>
        <v>#N/A</v>
      </c>
      <c r="R79" s="204"/>
      <c r="S79" s="204"/>
      <c r="T79" s="204"/>
      <c r="U79" s="204"/>
      <c r="V79" s="111"/>
    </row>
    <row r="80" spans="1:22">
      <c r="A80" s="89">
        <v>0</v>
      </c>
      <c r="B80" s="78" t="str">
        <f>IFERROR(TEXT(INDEX(PartRaw[],MATCH(Part!$A80,PartRaw[VN-SAP code],0),7),"0.0"),"")</f>
        <v/>
      </c>
      <c r="C80" s="78" t="str">
        <f>IFERROR(INDEX(PartRaw[],MATCH(Part!$A80,PartRaw[VN-SAP code],0),11),"")</f>
        <v/>
      </c>
      <c r="D80" s="79" t="str">
        <f>IFERROR(INDEX(PartRaw[],MATCH(Part!$A80,PartRaw[VN-SAP code],0),12),"")</f>
        <v/>
      </c>
      <c r="E80" s="78" t="str">
        <f>IFERROR(INDEX(PartRaw[],MATCH(Part!$A80,PartRaw[VN-SAP code],0),13),"")</f>
        <v/>
      </c>
      <c r="F80" s="78" t="str">
        <f>IFERROR(INDEX(PartRaw[],MATCH(Part!$A80,PartRaw[VN-SAP code],0),14),"")</f>
        <v/>
      </c>
      <c r="G80" s="78" t="e">
        <f>INDEX(PartRaw[#All],MATCH(Part!$A80,PartRaw[[#All],[VN-SAP code]],0),MATCH(Part!G$4,PartRaw[#Headers],0))</f>
        <v>#N/A</v>
      </c>
      <c r="H80" s="78" t="e">
        <f>INDEX(PartRaw[#All],MATCH(Part!$A80,PartRaw[[#All],[VN-SAP code]],0),MATCH(Part!H$4,PartRaw[#Headers],0))</f>
        <v>#N/A</v>
      </c>
      <c r="I80" s="78" t="e">
        <f>INDEX(PartRaw[#All],MATCH(Part!$A80,PartRaw[[#All],[VN-SAP code]],0),MATCH(Part!I$4,PartRaw[#Headers],0))</f>
        <v>#N/A</v>
      </c>
      <c r="J80" s="78" t="e">
        <f>INDEX(PartRaw[#All],MATCH(Part!$A80,PartRaw[[#All],[VN-SAP code]],0),MATCH(Part!J$4,PartRaw[#Headers],0))</f>
        <v>#N/A</v>
      </c>
      <c r="K80" s="78" t="e">
        <f>INDEX(PartRaw[#All],MATCH(Part!$A80,PartRaw[[#All],[VN-SAP code]],0),MATCH(Part!K$4,PartRaw[#Headers],0))</f>
        <v>#N/A</v>
      </c>
      <c r="L80" s="78" t="e">
        <f>INDEX(PartRaw[#All],MATCH(Part!$A80,PartRaw[[#All],[VN-SAP code]],0),MATCH(Part!L$4,PartRaw[#Headers],0))</f>
        <v>#N/A</v>
      </c>
      <c r="M80" s="204" t="e">
        <f>INDEX(PartRaw[#All],MATCH(Part!$A80,PartRaw[[#All],[VN-SAP code]],0),MATCH(Part!M$4,PartRaw[#Headers],0))</f>
        <v>#N/A</v>
      </c>
      <c r="N80" s="204" t="e">
        <f>INDEX(PartRaw[#All],MATCH(Part!$A80,PartRaw[[#All],[VN-SAP code]],0),MATCH(Part!N$4,PartRaw[#Headers],0))</f>
        <v>#N/A</v>
      </c>
      <c r="O80" s="204" t="e">
        <f>INDEX(PartRaw[#All],MATCH(Part!$A80,PartRaw[[#All],[VN-SAP code]],0),MATCH(Part!O$4,PartRaw[#Headers],0))</f>
        <v>#N/A</v>
      </c>
      <c r="P80" s="204" t="e">
        <f>INDEX(PartRaw[#All],MATCH(Part!$A80,PartRaw[[#All],[VN-SAP code]],0),MATCH(Part!P$4,PartRaw[#Headers],0))</f>
        <v>#N/A</v>
      </c>
      <c r="Q80" s="204" t="e">
        <f>INDEX(PartRaw[#All],MATCH(Part!$A80,PartRaw[[#All],[VN-SAP code]],0),MATCH(Part!Q$4,PartRaw[#Headers],0))</f>
        <v>#N/A</v>
      </c>
      <c r="R80" s="204"/>
      <c r="S80" s="204"/>
      <c r="T80" s="204"/>
      <c r="U80" s="204"/>
      <c r="V80" s="111"/>
    </row>
    <row r="81" spans="1:22">
      <c r="A81" s="89">
        <v>0</v>
      </c>
      <c r="B81" s="78" t="str">
        <f>IFERROR(TEXT(INDEX(PartRaw[],MATCH(Part!$A81,PartRaw[VN-SAP code],0),7),"0.0"),"")</f>
        <v/>
      </c>
      <c r="C81" s="78" t="str">
        <f>IFERROR(INDEX(PartRaw[],MATCH(Part!$A81,PartRaw[VN-SAP code],0),11),"")</f>
        <v/>
      </c>
      <c r="D81" s="79" t="str">
        <f>IFERROR(INDEX(PartRaw[],MATCH(Part!$A81,PartRaw[VN-SAP code],0),12),"")</f>
        <v/>
      </c>
      <c r="E81" s="78" t="str">
        <f>IFERROR(INDEX(PartRaw[],MATCH(Part!$A81,PartRaw[VN-SAP code],0),13),"")</f>
        <v/>
      </c>
      <c r="F81" s="78" t="str">
        <f>IFERROR(INDEX(PartRaw[],MATCH(Part!$A81,PartRaw[VN-SAP code],0),14),"")</f>
        <v/>
      </c>
      <c r="G81" s="78" t="e">
        <f>INDEX(PartRaw[#All],MATCH(Part!$A81,PartRaw[[#All],[VN-SAP code]],0),MATCH(Part!G$4,PartRaw[#Headers],0))</f>
        <v>#N/A</v>
      </c>
      <c r="H81" s="78" t="e">
        <f>INDEX(PartRaw[#All],MATCH(Part!$A81,PartRaw[[#All],[VN-SAP code]],0),MATCH(Part!H$4,PartRaw[#Headers],0))</f>
        <v>#N/A</v>
      </c>
      <c r="I81" s="78" t="e">
        <f>INDEX(PartRaw[#All],MATCH(Part!$A81,PartRaw[[#All],[VN-SAP code]],0),MATCH(Part!I$4,PartRaw[#Headers],0))</f>
        <v>#N/A</v>
      </c>
      <c r="J81" s="78" t="e">
        <f>INDEX(PartRaw[#All],MATCH(Part!$A81,PartRaw[[#All],[VN-SAP code]],0),MATCH(Part!J$4,PartRaw[#Headers],0))</f>
        <v>#N/A</v>
      </c>
      <c r="K81" s="78" t="e">
        <f>INDEX(PartRaw[#All],MATCH(Part!$A81,PartRaw[[#All],[VN-SAP code]],0),MATCH(Part!K$4,PartRaw[#Headers],0))</f>
        <v>#N/A</v>
      </c>
      <c r="L81" s="78" t="e">
        <f>INDEX(PartRaw[#All],MATCH(Part!$A81,PartRaw[[#All],[VN-SAP code]],0),MATCH(Part!L$4,PartRaw[#Headers],0))</f>
        <v>#N/A</v>
      </c>
      <c r="M81" s="204" t="e">
        <f>INDEX(PartRaw[#All],MATCH(Part!$A81,PartRaw[[#All],[VN-SAP code]],0),MATCH(Part!M$4,PartRaw[#Headers],0))</f>
        <v>#N/A</v>
      </c>
      <c r="N81" s="204" t="e">
        <f>INDEX(PartRaw[#All],MATCH(Part!$A81,PartRaw[[#All],[VN-SAP code]],0),MATCH(Part!N$4,PartRaw[#Headers],0))</f>
        <v>#N/A</v>
      </c>
      <c r="O81" s="204" t="e">
        <f>INDEX(PartRaw[#All],MATCH(Part!$A81,PartRaw[[#All],[VN-SAP code]],0),MATCH(Part!O$4,PartRaw[#Headers],0))</f>
        <v>#N/A</v>
      </c>
      <c r="P81" s="204" t="e">
        <f>INDEX(PartRaw[#All],MATCH(Part!$A81,PartRaw[[#All],[VN-SAP code]],0),MATCH(Part!P$4,PartRaw[#Headers],0))</f>
        <v>#N/A</v>
      </c>
      <c r="Q81" s="204" t="e">
        <f>INDEX(PartRaw[#All],MATCH(Part!$A81,PartRaw[[#All],[VN-SAP code]],0),MATCH(Part!Q$4,PartRaw[#Headers],0))</f>
        <v>#N/A</v>
      </c>
      <c r="R81" s="204"/>
      <c r="S81" s="204"/>
      <c r="T81" s="204"/>
      <c r="U81" s="204"/>
      <c r="V81" s="111"/>
    </row>
    <row r="82" spans="1:22">
      <c r="A82" s="89">
        <v>0</v>
      </c>
      <c r="B82" s="78" t="str">
        <f>IFERROR(TEXT(INDEX(PartRaw[],MATCH(Part!$A82,PartRaw[VN-SAP code],0),7),"0.0"),"")</f>
        <v/>
      </c>
      <c r="C82" s="78" t="str">
        <f>IFERROR(INDEX(PartRaw[],MATCH(Part!$A82,PartRaw[VN-SAP code],0),11),"")</f>
        <v/>
      </c>
      <c r="D82" s="79" t="str">
        <f>IFERROR(INDEX(PartRaw[],MATCH(Part!$A82,PartRaw[VN-SAP code],0),12),"")</f>
        <v/>
      </c>
      <c r="E82" s="78" t="str">
        <f>IFERROR(INDEX(PartRaw[],MATCH(Part!$A82,PartRaw[VN-SAP code],0),13),"")</f>
        <v/>
      </c>
      <c r="F82" s="78" t="str">
        <f>IFERROR(INDEX(PartRaw[],MATCH(Part!$A82,PartRaw[VN-SAP code],0),14),"")</f>
        <v/>
      </c>
      <c r="G82" s="78" t="e">
        <f>INDEX(PartRaw[#All],MATCH(Part!$A82,PartRaw[[#All],[VN-SAP code]],0),MATCH(Part!G$4,PartRaw[#Headers],0))</f>
        <v>#N/A</v>
      </c>
      <c r="H82" s="78" t="e">
        <f>INDEX(PartRaw[#All],MATCH(Part!$A82,PartRaw[[#All],[VN-SAP code]],0),MATCH(Part!H$4,PartRaw[#Headers],0))</f>
        <v>#N/A</v>
      </c>
      <c r="I82" s="78" t="e">
        <f>INDEX(PartRaw[#All],MATCH(Part!$A82,PartRaw[[#All],[VN-SAP code]],0),MATCH(Part!I$4,PartRaw[#Headers],0))</f>
        <v>#N/A</v>
      </c>
      <c r="J82" s="78" t="e">
        <f>INDEX(PartRaw[#All],MATCH(Part!$A82,PartRaw[[#All],[VN-SAP code]],0),MATCH(Part!J$4,PartRaw[#Headers],0))</f>
        <v>#N/A</v>
      </c>
      <c r="K82" s="78" t="e">
        <f>INDEX(PartRaw[#All],MATCH(Part!$A82,PartRaw[[#All],[VN-SAP code]],0),MATCH(Part!K$4,PartRaw[#Headers],0))</f>
        <v>#N/A</v>
      </c>
      <c r="L82" s="78" t="e">
        <f>INDEX(PartRaw[#All],MATCH(Part!$A82,PartRaw[[#All],[VN-SAP code]],0),MATCH(Part!L$4,PartRaw[#Headers],0))</f>
        <v>#N/A</v>
      </c>
      <c r="M82" s="204" t="e">
        <f>INDEX(PartRaw[#All],MATCH(Part!$A82,PartRaw[[#All],[VN-SAP code]],0),MATCH(Part!M$4,PartRaw[#Headers],0))</f>
        <v>#N/A</v>
      </c>
      <c r="N82" s="204" t="e">
        <f>INDEX(PartRaw[#All],MATCH(Part!$A82,PartRaw[[#All],[VN-SAP code]],0),MATCH(Part!N$4,PartRaw[#Headers],0))</f>
        <v>#N/A</v>
      </c>
      <c r="O82" s="204" t="e">
        <f>INDEX(PartRaw[#All],MATCH(Part!$A82,PartRaw[[#All],[VN-SAP code]],0),MATCH(Part!O$4,PartRaw[#Headers],0))</f>
        <v>#N/A</v>
      </c>
      <c r="P82" s="204" t="e">
        <f>INDEX(PartRaw[#All],MATCH(Part!$A82,PartRaw[[#All],[VN-SAP code]],0),MATCH(Part!P$4,PartRaw[#Headers],0))</f>
        <v>#N/A</v>
      </c>
      <c r="Q82" s="204" t="e">
        <f>INDEX(PartRaw[#All],MATCH(Part!$A82,PartRaw[[#All],[VN-SAP code]],0),MATCH(Part!Q$4,PartRaw[#Headers],0))</f>
        <v>#N/A</v>
      </c>
      <c r="R82" s="204"/>
      <c r="S82" s="204"/>
      <c r="T82" s="204"/>
      <c r="U82" s="204"/>
      <c r="V82" s="111"/>
    </row>
    <row r="83" spans="1:22">
      <c r="A83" s="89">
        <v>0</v>
      </c>
      <c r="B83" s="78" t="str">
        <f>IFERROR(TEXT(INDEX(PartRaw[],MATCH(Part!$A83,PartRaw[VN-SAP code],0),7),"0.0"),"")</f>
        <v/>
      </c>
      <c r="C83" s="78" t="str">
        <f>IFERROR(INDEX(PartRaw[],MATCH(Part!$A83,PartRaw[VN-SAP code],0),11),"")</f>
        <v/>
      </c>
      <c r="D83" s="79" t="str">
        <f>IFERROR(INDEX(PartRaw[],MATCH(Part!$A83,PartRaw[VN-SAP code],0),12),"")</f>
        <v/>
      </c>
      <c r="E83" s="78" t="str">
        <f>IFERROR(INDEX(PartRaw[],MATCH(Part!$A83,PartRaw[VN-SAP code],0),13),"")</f>
        <v/>
      </c>
      <c r="F83" s="78" t="str">
        <f>IFERROR(INDEX(PartRaw[],MATCH(Part!$A83,PartRaw[VN-SAP code],0),14),"")</f>
        <v/>
      </c>
      <c r="G83" s="78" t="e">
        <f>INDEX(PartRaw[#All],MATCH(Part!$A83,PartRaw[[#All],[VN-SAP code]],0),MATCH(Part!G$4,PartRaw[#Headers],0))</f>
        <v>#N/A</v>
      </c>
      <c r="H83" s="78" t="e">
        <f>INDEX(PartRaw[#All],MATCH(Part!$A83,PartRaw[[#All],[VN-SAP code]],0),MATCH(Part!H$4,PartRaw[#Headers],0))</f>
        <v>#N/A</v>
      </c>
      <c r="I83" s="78" t="e">
        <f>INDEX(PartRaw[#All],MATCH(Part!$A83,PartRaw[[#All],[VN-SAP code]],0),MATCH(Part!I$4,PartRaw[#Headers],0))</f>
        <v>#N/A</v>
      </c>
      <c r="J83" s="78" t="e">
        <f>INDEX(PartRaw[#All],MATCH(Part!$A83,PartRaw[[#All],[VN-SAP code]],0),MATCH(Part!J$4,PartRaw[#Headers],0))</f>
        <v>#N/A</v>
      </c>
      <c r="K83" s="78" t="e">
        <f>INDEX(PartRaw[#All],MATCH(Part!$A83,PartRaw[[#All],[VN-SAP code]],0),MATCH(Part!K$4,PartRaw[#Headers],0))</f>
        <v>#N/A</v>
      </c>
      <c r="L83" s="78" t="e">
        <f>INDEX(PartRaw[#All],MATCH(Part!$A83,PartRaw[[#All],[VN-SAP code]],0),MATCH(Part!L$4,PartRaw[#Headers],0))</f>
        <v>#N/A</v>
      </c>
      <c r="M83" s="204" t="e">
        <f>INDEX(PartRaw[#All],MATCH(Part!$A83,PartRaw[[#All],[VN-SAP code]],0),MATCH(Part!M$4,PartRaw[#Headers],0))</f>
        <v>#N/A</v>
      </c>
      <c r="N83" s="204" t="e">
        <f>INDEX(PartRaw[#All],MATCH(Part!$A83,PartRaw[[#All],[VN-SAP code]],0),MATCH(Part!N$4,PartRaw[#Headers],0))</f>
        <v>#N/A</v>
      </c>
      <c r="O83" s="204" t="e">
        <f>INDEX(PartRaw[#All],MATCH(Part!$A83,PartRaw[[#All],[VN-SAP code]],0),MATCH(Part!O$4,PartRaw[#Headers],0))</f>
        <v>#N/A</v>
      </c>
      <c r="P83" s="204" t="e">
        <f>INDEX(PartRaw[#All],MATCH(Part!$A83,PartRaw[[#All],[VN-SAP code]],0),MATCH(Part!P$4,PartRaw[#Headers],0))</f>
        <v>#N/A</v>
      </c>
      <c r="Q83" s="204" t="e">
        <f>INDEX(PartRaw[#All],MATCH(Part!$A83,PartRaw[[#All],[VN-SAP code]],0),MATCH(Part!Q$4,PartRaw[#Headers],0))</f>
        <v>#N/A</v>
      </c>
      <c r="R83" s="204"/>
      <c r="S83" s="204"/>
      <c r="T83" s="204"/>
      <c r="U83" s="204"/>
      <c r="V83" s="111"/>
    </row>
    <row r="84" spans="1:22">
      <c r="A84" s="89">
        <v>0</v>
      </c>
      <c r="B84" s="78" t="str">
        <f>IFERROR(TEXT(INDEX(PartRaw[],MATCH(Part!$A84,PartRaw[VN-SAP code],0),7),"0.0"),"")</f>
        <v/>
      </c>
      <c r="C84" s="78" t="str">
        <f>IFERROR(INDEX(PartRaw[],MATCH(Part!$A84,PartRaw[VN-SAP code],0),11),"")</f>
        <v/>
      </c>
      <c r="D84" s="79" t="str">
        <f>IFERROR(INDEX(PartRaw[],MATCH(Part!$A84,PartRaw[VN-SAP code],0),12),"")</f>
        <v/>
      </c>
      <c r="E84" s="78" t="str">
        <f>IFERROR(INDEX(PartRaw[],MATCH(Part!$A84,PartRaw[VN-SAP code],0),13),"")</f>
        <v/>
      </c>
      <c r="F84" s="78" t="str">
        <f>IFERROR(INDEX(PartRaw[],MATCH(Part!$A84,PartRaw[VN-SAP code],0),14),"")</f>
        <v/>
      </c>
      <c r="G84" s="78" t="e">
        <f>INDEX(PartRaw[#All],MATCH(Part!$A84,PartRaw[[#All],[VN-SAP code]],0),MATCH(Part!G$4,PartRaw[#Headers],0))</f>
        <v>#N/A</v>
      </c>
      <c r="H84" s="78" t="e">
        <f>INDEX(PartRaw[#All],MATCH(Part!$A84,PartRaw[[#All],[VN-SAP code]],0),MATCH(Part!H$4,PartRaw[#Headers],0))</f>
        <v>#N/A</v>
      </c>
      <c r="I84" s="78" t="e">
        <f>INDEX(PartRaw[#All],MATCH(Part!$A84,PartRaw[[#All],[VN-SAP code]],0),MATCH(Part!I$4,PartRaw[#Headers],0))</f>
        <v>#N/A</v>
      </c>
      <c r="J84" s="78" t="e">
        <f>INDEX(PartRaw[#All],MATCH(Part!$A84,PartRaw[[#All],[VN-SAP code]],0),MATCH(Part!J$4,PartRaw[#Headers],0))</f>
        <v>#N/A</v>
      </c>
      <c r="K84" s="78" t="e">
        <f>INDEX(PartRaw[#All],MATCH(Part!$A84,PartRaw[[#All],[VN-SAP code]],0),MATCH(Part!K$4,PartRaw[#Headers],0))</f>
        <v>#N/A</v>
      </c>
      <c r="L84" s="78" t="e">
        <f>INDEX(PartRaw[#All],MATCH(Part!$A84,PartRaw[[#All],[VN-SAP code]],0),MATCH(Part!L$4,PartRaw[#Headers],0))</f>
        <v>#N/A</v>
      </c>
      <c r="M84" s="204" t="e">
        <f>INDEX(PartRaw[#All],MATCH(Part!$A84,PartRaw[[#All],[VN-SAP code]],0),MATCH(Part!M$4,PartRaw[#Headers],0))</f>
        <v>#N/A</v>
      </c>
      <c r="N84" s="204" t="e">
        <f>INDEX(PartRaw[#All],MATCH(Part!$A84,PartRaw[[#All],[VN-SAP code]],0),MATCH(Part!N$4,PartRaw[#Headers],0))</f>
        <v>#N/A</v>
      </c>
      <c r="O84" s="204" t="e">
        <f>INDEX(PartRaw[#All],MATCH(Part!$A84,PartRaw[[#All],[VN-SAP code]],0),MATCH(Part!O$4,PartRaw[#Headers],0))</f>
        <v>#N/A</v>
      </c>
      <c r="P84" s="204" t="e">
        <f>INDEX(PartRaw[#All],MATCH(Part!$A84,PartRaw[[#All],[VN-SAP code]],0),MATCH(Part!P$4,PartRaw[#Headers],0))</f>
        <v>#N/A</v>
      </c>
      <c r="Q84" s="204" t="e">
        <f>INDEX(PartRaw[#All],MATCH(Part!$A84,PartRaw[[#All],[VN-SAP code]],0),MATCH(Part!Q$4,PartRaw[#Headers],0))</f>
        <v>#N/A</v>
      </c>
      <c r="R84" s="204"/>
      <c r="S84" s="204"/>
      <c r="T84" s="204"/>
      <c r="U84" s="204"/>
      <c r="V84" s="111"/>
    </row>
    <row r="85" spans="1:22">
      <c r="A85" s="89">
        <v>0</v>
      </c>
      <c r="B85" s="78" t="str">
        <f>IFERROR(TEXT(INDEX(PartRaw[],MATCH(Part!$A85,PartRaw[VN-SAP code],0),7),"0.0"),"")</f>
        <v/>
      </c>
      <c r="C85" s="78" t="str">
        <f>IFERROR(INDEX(PartRaw[],MATCH(Part!$A85,PartRaw[VN-SAP code],0),11),"")</f>
        <v/>
      </c>
      <c r="D85" s="79" t="str">
        <f>IFERROR(INDEX(PartRaw[],MATCH(Part!$A85,PartRaw[VN-SAP code],0),12),"")</f>
        <v/>
      </c>
      <c r="E85" s="78" t="str">
        <f>IFERROR(INDEX(PartRaw[],MATCH(Part!$A85,PartRaw[VN-SAP code],0),13),"")</f>
        <v/>
      </c>
      <c r="F85" s="78" t="str">
        <f>IFERROR(INDEX(PartRaw[],MATCH(Part!$A85,PartRaw[VN-SAP code],0),14),"")</f>
        <v/>
      </c>
      <c r="G85" s="78" t="e">
        <f>INDEX(PartRaw[#All],MATCH(Part!$A85,PartRaw[[#All],[VN-SAP code]],0),MATCH(Part!G$4,PartRaw[#Headers],0))</f>
        <v>#N/A</v>
      </c>
      <c r="H85" s="78" t="e">
        <f>INDEX(PartRaw[#All],MATCH(Part!$A85,PartRaw[[#All],[VN-SAP code]],0),MATCH(Part!H$4,PartRaw[#Headers],0))</f>
        <v>#N/A</v>
      </c>
      <c r="I85" s="78" t="e">
        <f>INDEX(PartRaw[#All],MATCH(Part!$A85,PartRaw[[#All],[VN-SAP code]],0),MATCH(Part!I$4,PartRaw[#Headers],0))</f>
        <v>#N/A</v>
      </c>
      <c r="J85" s="78" t="e">
        <f>INDEX(PartRaw[#All],MATCH(Part!$A85,PartRaw[[#All],[VN-SAP code]],0),MATCH(Part!J$4,PartRaw[#Headers],0))</f>
        <v>#N/A</v>
      </c>
      <c r="K85" s="78" t="e">
        <f>INDEX(PartRaw[#All],MATCH(Part!$A85,PartRaw[[#All],[VN-SAP code]],0),MATCH(Part!K$4,PartRaw[#Headers],0))</f>
        <v>#N/A</v>
      </c>
      <c r="L85" s="78" t="e">
        <f>INDEX(PartRaw[#All],MATCH(Part!$A85,PartRaw[[#All],[VN-SAP code]],0),MATCH(Part!L$4,PartRaw[#Headers],0))</f>
        <v>#N/A</v>
      </c>
      <c r="M85" s="204" t="e">
        <f>INDEX(PartRaw[#All],MATCH(Part!$A85,PartRaw[[#All],[VN-SAP code]],0),MATCH(Part!M$4,PartRaw[#Headers],0))</f>
        <v>#N/A</v>
      </c>
      <c r="N85" s="204" t="e">
        <f>INDEX(PartRaw[#All],MATCH(Part!$A85,PartRaw[[#All],[VN-SAP code]],0),MATCH(Part!N$4,PartRaw[#Headers],0))</f>
        <v>#N/A</v>
      </c>
      <c r="O85" s="204" t="e">
        <f>INDEX(PartRaw[#All],MATCH(Part!$A85,PartRaw[[#All],[VN-SAP code]],0),MATCH(Part!O$4,PartRaw[#Headers],0))</f>
        <v>#N/A</v>
      </c>
      <c r="P85" s="204" t="e">
        <f>INDEX(PartRaw[#All],MATCH(Part!$A85,PartRaw[[#All],[VN-SAP code]],0),MATCH(Part!P$4,PartRaw[#Headers],0))</f>
        <v>#N/A</v>
      </c>
      <c r="Q85" s="204" t="e">
        <f>INDEX(PartRaw[#All],MATCH(Part!$A85,PartRaw[[#All],[VN-SAP code]],0),MATCH(Part!Q$4,PartRaw[#Headers],0))</f>
        <v>#N/A</v>
      </c>
      <c r="R85" s="204"/>
      <c r="S85" s="204"/>
      <c r="T85" s="204"/>
      <c r="U85" s="204"/>
      <c r="V85" s="111"/>
    </row>
    <row r="86" spans="1:22">
      <c r="A86" s="89">
        <v>0</v>
      </c>
      <c r="B86" s="78" t="str">
        <f>IFERROR(TEXT(INDEX(PartRaw[],MATCH(Part!$A86,PartRaw[VN-SAP code],0),7),"0.0"),"")</f>
        <v/>
      </c>
      <c r="C86" s="78" t="str">
        <f>IFERROR(INDEX(PartRaw[],MATCH(Part!$A86,PartRaw[VN-SAP code],0),11),"")</f>
        <v/>
      </c>
      <c r="D86" s="79" t="str">
        <f>IFERROR(INDEX(PartRaw[],MATCH(Part!$A86,PartRaw[VN-SAP code],0),12),"")</f>
        <v/>
      </c>
      <c r="E86" s="78" t="str">
        <f>IFERROR(INDEX(PartRaw[],MATCH(Part!$A86,PartRaw[VN-SAP code],0),13),"")</f>
        <v/>
      </c>
      <c r="F86" s="78" t="str">
        <f>IFERROR(INDEX(PartRaw[],MATCH(Part!$A86,PartRaw[VN-SAP code],0),14),"")</f>
        <v/>
      </c>
      <c r="G86" s="78" t="e">
        <f>INDEX(PartRaw[#All],MATCH(Part!$A86,PartRaw[[#All],[VN-SAP code]],0),MATCH(Part!G$4,PartRaw[#Headers],0))</f>
        <v>#N/A</v>
      </c>
      <c r="H86" s="78" t="e">
        <f>INDEX(PartRaw[#All],MATCH(Part!$A86,PartRaw[[#All],[VN-SAP code]],0),MATCH(Part!H$4,PartRaw[#Headers],0))</f>
        <v>#N/A</v>
      </c>
      <c r="I86" s="78" t="e">
        <f>INDEX(PartRaw[#All],MATCH(Part!$A86,PartRaw[[#All],[VN-SAP code]],0),MATCH(Part!I$4,PartRaw[#Headers],0))</f>
        <v>#N/A</v>
      </c>
      <c r="J86" s="78" t="e">
        <f>INDEX(PartRaw[#All],MATCH(Part!$A86,PartRaw[[#All],[VN-SAP code]],0),MATCH(Part!J$4,PartRaw[#Headers],0))</f>
        <v>#N/A</v>
      </c>
      <c r="K86" s="78" t="e">
        <f>INDEX(PartRaw[#All],MATCH(Part!$A86,PartRaw[[#All],[VN-SAP code]],0),MATCH(Part!K$4,PartRaw[#Headers],0))</f>
        <v>#N/A</v>
      </c>
      <c r="L86" s="78" t="e">
        <f>INDEX(PartRaw[#All],MATCH(Part!$A86,PartRaw[[#All],[VN-SAP code]],0),MATCH(Part!L$4,PartRaw[#Headers],0))</f>
        <v>#N/A</v>
      </c>
      <c r="M86" s="204" t="e">
        <f>INDEX(PartRaw[#All],MATCH(Part!$A86,PartRaw[[#All],[VN-SAP code]],0),MATCH(Part!M$4,PartRaw[#Headers],0))</f>
        <v>#N/A</v>
      </c>
      <c r="N86" s="204" t="e">
        <f>INDEX(PartRaw[#All],MATCH(Part!$A86,PartRaw[[#All],[VN-SAP code]],0),MATCH(Part!N$4,PartRaw[#Headers],0))</f>
        <v>#N/A</v>
      </c>
      <c r="O86" s="204" t="e">
        <f>INDEX(PartRaw[#All],MATCH(Part!$A86,PartRaw[[#All],[VN-SAP code]],0),MATCH(Part!O$4,PartRaw[#Headers],0))</f>
        <v>#N/A</v>
      </c>
      <c r="P86" s="204" t="e">
        <f>INDEX(PartRaw[#All],MATCH(Part!$A86,PartRaw[[#All],[VN-SAP code]],0),MATCH(Part!P$4,PartRaw[#Headers],0))</f>
        <v>#N/A</v>
      </c>
      <c r="Q86" s="204" t="e">
        <f>INDEX(PartRaw[#All],MATCH(Part!$A86,PartRaw[[#All],[VN-SAP code]],0),MATCH(Part!Q$4,PartRaw[#Headers],0))</f>
        <v>#N/A</v>
      </c>
      <c r="R86" s="204"/>
      <c r="S86" s="204"/>
      <c r="T86" s="204"/>
      <c r="U86" s="204"/>
      <c r="V86" s="111"/>
    </row>
    <row r="87" spans="1:22">
      <c r="A87" s="89">
        <v>0</v>
      </c>
      <c r="B87" s="78" t="str">
        <f>IFERROR(TEXT(INDEX(PartRaw[],MATCH(Part!$A87,PartRaw[VN-SAP code],0),7),"0.0"),"")</f>
        <v/>
      </c>
      <c r="C87" s="78" t="str">
        <f>IFERROR(INDEX(PartRaw[],MATCH(Part!$A87,PartRaw[VN-SAP code],0),11),"")</f>
        <v/>
      </c>
      <c r="D87" s="79" t="str">
        <f>IFERROR(INDEX(PartRaw[],MATCH(Part!$A87,PartRaw[VN-SAP code],0),12),"")</f>
        <v/>
      </c>
      <c r="E87" s="78" t="str">
        <f>IFERROR(INDEX(PartRaw[],MATCH(Part!$A87,PartRaw[VN-SAP code],0),13),"")</f>
        <v/>
      </c>
      <c r="F87" s="78" t="str">
        <f>IFERROR(INDEX(PartRaw[],MATCH(Part!$A87,PartRaw[VN-SAP code],0),14),"")</f>
        <v/>
      </c>
      <c r="G87" s="78" t="e">
        <f>INDEX(PartRaw[#All],MATCH(Part!$A87,PartRaw[[#All],[VN-SAP code]],0),MATCH(Part!G$4,PartRaw[#Headers],0))</f>
        <v>#N/A</v>
      </c>
      <c r="H87" s="78" t="e">
        <f>INDEX(PartRaw[#All],MATCH(Part!$A87,PartRaw[[#All],[VN-SAP code]],0),MATCH(Part!H$4,PartRaw[#Headers],0))</f>
        <v>#N/A</v>
      </c>
      <c r="I87" s="78" t="e">
        <f>INDEX(PartRaw[#All],MATCH(Part!$A87,PartRaw[[#All],[VN-SAP code]],0),MATCH(Part!I$4,PartRaw[#Headers],0))</f>
        <v>#N/A</v>
      </c>
      <c r="J87" s="78" t="e">
        <f>INDEX(PartRaw[#All],MATCH(Part!$A87,PartRaw[[#All],[VN-SAP code]],0),MATCH(Part!J$4,PartRaw[#Headers],0))</f>
        <v>#N/A</v>
      </c>
      <c r="K87" s="78" t="e">
        <f>INDEX(PartRaw[#All],MATCH(Part!$A87,PartRaw[[#All],[VN-SAP code]],0),MATCH(Part!K$4,PartRaw[#Headers],0))</f>
        <v>#N/A</v>
      </c>
      <c r="L87" s="78" t="e">
        <f>INDEX(PartRaw[#All],MATCH(Part!$A87,PartRaw[[#All],[VN-SAP code]],0),MATCH(Part!L$4,PartRaw[#Headers],0))</f>
        <v>#N/A</v>
      </c>
      <c r="M87" s="204" t="e">
        <f>INDEX(PartRaw[#All],MATCH(Part!$A87,PartRaw[[#All],[VN-SAP code]],0),MATCH(Part!M$4,PartRaw[#Headers],0))</f>
        <v>#N/A</v>
      </c>
      <c r="N87" s="204" t="e">
        <f>INDEX(PartRaw[#All],MATCH(Part!$A87,PartRaw[[#All],[VN-SAP code]],0),MATCH(Part!N$4,PartRaw[#Headers],0))</f>
        <v>#N/A</v>
      </c>
      <c r="O87" s="204" t="e">
        <f>INDEX(PartRaw[#All],MATCH(Part!$A87,PartRaw[[#All],[VN-SAP code]],0),MATCH(Part!O$4,PartRaw[#Headers],0))</f>
        <v>#N/A</v>
      </c>
      <c r="P87" s="204" t="e">
        <f>INDEX(PartRaw[#All],MATCH(Part!$A87,PartRaw[[#All],[VN-SAP code]],0),MATCH(Part!P$4,PartRaw[#Headers],0))</f>
        <v>#N/A</v>
      </c>
      <c r="Q87" s="204" t="e">
        <f>INDEX(PartRaw[#All],MATCH(Part!$A87,PartRaw[[#All],[VN-SAP code]],0),MATCH(Part!Q$4,PartRaw[#Headers],0))</f>
        <v>#N/A</v>
      </c>
      <c r="R87" s="204"/>
      <c r="S87" s="204"/>
      <c r="T87" s="204"/>
      <c r="U87" s="204"/>
      <c r="V87" s="111"/>
    </row>
    <row r="88" spans="1:22">
      <c r="A88" s="89">
        <v>0</v>
      </c>
      <c r="B88" s="78" t="str">
        <f>IFERROR(TEXT(INDEX(PartRaw[],MATCH(Part!$A88,PartRaw[VN-SAP code],0),7),"0.0"),"")</f>
        <v/>
      </c>
      <c r="C88" s="78" t="str">
        <f>IFERROR(INDEX(PartRaw[],MATCH(Part!$A88,PartRaw[VN-SAP code],0),11),"")</f>
        <v/>
      </c>
      <c r="D88" s="79" t="str">
        <f>IFERROR(INDEX(PartRaw[],MATCH(Part!$A88,PartRaw[VN-SAP code],0),12),"")</f>
        <v/>
      </c>
      <c r="E88" s="78" t="str">
        <f>IFERROR(INDEX(PartRaw[],MATCH(Part!$A88,PartRaw[VN-SAP code],0),13),"")</f>
        <v/>
      </c>
      <c r="F88" s="78" t="str">
        <f>IFERROR(INDEX(PartRaw[],MATCH(Part!$A88,PartRaw[VN-SAP code],0),14),"")</f>
        <v/>
      </c>
      <c r="G88" s="78" t="e">
        <f>INDEX(PartRaw[#All],MATCH(Part!$A88,PartRaw[[#All],[VN-SAP code]],0),MATCH(Part!G$4,PartRaw[#Headers],0))</f>
        <v>#N/A</v>
      </c>
      <c r="H88" s="78" t="e">
        <f>INDEX(PartRaw[#All],MATCH(Part!$A88,PartRaw[[#All],[VN-SAP code]],0),MATCH(Part!H$4,PartRaw[#Headers],0))</f>
        <v>#N/A</v>
      </c>
      <c r="I88" s="78" t="e">
        <f>INDEX(PartRaw[#All],MATCH(Part!$A88,PartRaw[[#All],[VN-SAP code]],0),MATCH(Part!I$4,PartRaw[#Headers],0))</f>
        <v>#N/A</v>
      </c>
      <c r="J88" s="78" t="e">
        <f>INDEX(PartRaw[#All],MATCH(Part!$A88,PartRaw[[#All],[VN-SAP code]],0),MATCH(Part!J$4,PartRaw[#Headers],0))</f>
        <v>#N/A</v>
      </c>
      <c r="K88" s="78" t="e">
        <f>INDEX(PartRaw[#All],MATCH(Part!$A88,PartRaw[[#All],[VN-SAP code]],0),MATCH(Part!K$4,PartRaw[#Headers],0))</f>
        <v>#N/A</v>
      </c>
      <c r="L88" s="78" t="e">
        <f>INDEX(PartRaw[#All],MATCH(Part!$A88,PartRaw[[#All],[VN-SAP code]],0),MATCH(Part!L$4,PartRaw[#Headers],0))</f>
        <v>#N/A</v>
      </c>
      <c r="M88" s="204" t="e">
        <f>INDEX(PartRaw[#All],MATCH(Part!$A88,PartRaw[[#All],[VN-SAP code]],0),MATCH(Part!M$4,PartRaw[#Headers],0))</f>
        <v>#N/A</v>
      </c>
      <c r="N88" s="204" t="e">
        <f>INDEX(PartRaw[#All],MATCH(Part!$A88,PartRaw[[#All],[VN-SAP code]],0),MATCH(Part!N$4,PartRaw[#Headers],0))</f>
        <v>#N/A</v>
      </c>
      <c r="O88" s="204" t="e">
        <f>INDEX(PartRaw[#All],MATCH(Part!$A88,PartRaw[[#All],[VN-SAP code]],0),MATCH(Part!O$4,PartRaw[#Headers],0))</f>
        <v>#N/A</v>
      </c>
      <c r="P88" s="204" t="e">
        <f>INDEX(PartRaw[#All],MATCH(Part!$A88,PartRaw[[#All],[VN-SAP code]],0),MATCH(Part!P$4,PartRaw[#Headers],0))</f>
        <v>#N/A</v>
      </c>
      <c r="Q88" s="204" t="e">
        <f>INDEX(PartRaw[#All],MATCH(Part!$A88,PartRaw[[#All],[VN-SAP code]],0),MATCH(Part!Q$4,PartRaw[#Headers],0))</f>
        <v>#N/A</v>
      </c>
      <c r="R88" s="204"/>
      <c r="S88" s="204"/>
      <c r="T88" s="204"/>
      <c r="U88" s="204"/>
      <c r="V88" s="111"/>
    </row>
    <row r="89" spans="1:22">
      <c r="A89" s="89">
        <v>0</v>
      </c>
      <c r="B89" s="78" t="str">
        <f>IFERROR(TEXT(INDEX(PartRaw[],MATCH(Part!$A89,PartRaw[VN-SAP code],0),7),"0.0"),"")</f>
        <v/>
      </c>
      <c r="C89" s="78" t="str">
        <f>IFERROR(INDEX(PartRaw[],MATCH(Part!$A89,PartRaw[VN-SAP code],0),11),"")</f>
        <v/>
      </c>
      <c r="D89" s="79" t="str">
        <f>IFERROR(INDEX(PartRaw[],MATCH(Part!$A89,PartRaw[VN-SAP code],0),12),"")</f>
        <v/>
      </c>
      <c r="E89" s="78" t="str">
        <f>IFERROR(INDEX(PartRaw[],MATCH(Part!$A89,PartRaw[VN-SAP code],0),13),"")</f>
        <v/>
      </c>
      <c r="F89" s="78" t="str">
        <f>IFERROR(INDEX(PartRaw[],MATCH(Part!$A89,PartRaw[VN-SAP code],0),14),"")</f>
        <v/>
      </c>
      <c r="G89" s="78" t="e">
        <f>INDEX(PartRaw[#All],MATCH(Part!$A89,PartRaw[[#All],[VN-SAP code]],0),MATCH(Part!G$4,PartRaw[#Headers],0))</f>
        <v>#N/A</v>
      </c>
      <c r="H89" s="78" t="e">
        <f>INDEX(PartRaw[#All],MATCH(Part!$A89,PartRaw[[#All],[VN-SAP code]],0),MATCH(Part!H$4,PartRaw[#Headers],0))</f>
        <v>#N/A</v>
      </c>
      <c r="I89" s="78" t="e">
        <f>INDEX(PartRaw[#All],MATCH(Part!$A89,PartRaw[[#All],[VN-SAP code]],0),MATCH(Part!I$4,PartRaw[#Headers],0))</f>
        <v>#N/A</v>
      </c>
      <c r="J89" s="78" t="e">
        <f>INDEX(PartRaw[#All],MATCH(Part!$A89,PartRaw[[#All],[VN-SAP code]],0),MATCH(Part!J$4,PartRaw[#Headers],0))</f>
        <v>#N/A</v>
      </c>
      <c r="K89" s="78" t="e">
        <f>INDEX(PartRaw[#All],MATCH(Part!$A89,PartRaw[[#All],[VN-SAP code]],0),MATCH(Part!K$4,PartRaw[#Headers],0))</f>
        <v>#N/A</v>
      </c>
      <c r="L89" s="78" t="e">
        <f>INDEX(PartRaw[#All],MATCH(Part!$A89,PartRaw[[#All],[VN-SAP code]],0),MATCH(Part!L$4,PartRaw[#Headers],0))</f>
        <v>#N/A</v>
      </c>
      <c r="M89" s="204" t="e">
        <f>INDEX(PartRaw[#All],MATCH(Part!$A89,PartRaw[[#All],[VN-SAP code]],0),MATCH(Part!M$4,PartRaw[#Headers],0))</f>
        <v>#N/A</v>
      </c>
      <c r="N89" s="204" t="e">
        <f>INDEX(PartRaw[#All],MATCH(Part!$A89,PartRaw[[#All],[VN-SAP code]],0),MATCH(Part!N$4,PartRaw[#Headers],0))</f>
        <v>#N/A</v>
      </c>
      <c r="O89" s="204" t="e">
        <f>INDEX(PartRaw[#All],MATCH(Part!$A89,PartRaw[[#All],[VN-SAP code]],0),MATCH(Part!O$4,PartRaw[#Headers],0))</f>
        <v>#N/A</v>
      </c>
      <c r="P89" s="204" t="e">
        <f>INDEX(PartRaw[#All],MATCH(Part!$A89,PartRaw[[#All],[VN-SAP code]],0),MATCH(Part!P$4,PartRaw[#Headers],0))</f>
        <v>#N/A</v>
      </c>
      <c r="Q89" s="204" t="e">
        <f>INDEX(PartRaw[#All],MATCH(Part!$A89,PartRaw[[#All],[VN-SAP code]],0),MATCH(Part!Q$4,PartRaw[#Headers],0))</f>
        <v>#N/A</v>
      </c>
      <c r="R89" s="204"/>
      <c r="S89" s="204"/>
      <c r="T89" s="204"/>
      <c r="U89" s="204"/>
      <c r="V89" s="111"/>
    </row>
    <row r="90" spans="1:22">
      <c r="A90" s="89">
        <v>0</v>
      </c>
      <c r="B90" s="78" t="str">
        <f>IFERROR(TEXT(INDEX(PartRaw[],MATCH(Part!$A90,PartRaw[VN-SAP code],0),7),"0.0"),"")</f>
        <v/>
      </c>
      <c r="C90" s="78" t="str">
        <f>IFERROR(INDEX(PartRaw[],MATCH(Part!$A90,PartRaw[VN-SAP code],0),11),"")</f>
        <v/>
      </c>
      <c r="D90" s="79" t="str">
        <f>IFERROR(INDEX(PartRaw[],MATCH(Part!$A90,PartRaw[VN-SAP code],0),12),"")</f>
        <v/>
      </c>
      <c r="E90" s="78" t="str">
        <f>IFERROR(INDEX(PartRaw[],MATCH(Part!$A90,PartRaw[VN-SAP code],0),13),"")</f>
        <v/>
      </c>
      <c r="F90" s="78" t="str">
        <f>IFERROR(INDEX(PartRaw[],MATCH(Part!$A90,PartRaw[VN-SAP code],0),14),"")</f>
        <v/>
      </c>
      <c r="G90" s="78" t="e">
        <f>INDEX(PartRaw[#All],MATCH(Part!$A90,PartRaw[[#All],[VN-SAP code]],0),MATCH(Part!G$4,PartRaw[#Headers],0))</f>
        <v>#N/A</v>
      </c>
      <c r="H90" s="78" t="e">
        <f>INDEX(PartRaw[#All],MATCH(Part!$A90,PartRaw[[#All],[VN-SAP code]],0),MATCH(Part!H$4,PartRaw[#Headers],0))</f>
        <v>#N/A</v>
      </c>
      <c r="I90" s="78" t="e">
        <f>INDEX(PartRaw[#All],MATCH(Part!$A90,PartRaw[[#All],[VN-SAP code]],0),MATCH(Part!I$4,PartRaw[#Headers],0))</f>
        <v>#N/A</v>
      </c>
      <c r="J90" s="78" t="e">
        <f>INDEX(PartRaw[#All],MATCH(Part!$A90,PartRaw[[#All],[VN-SAP code]],0),MATCH(Part!J$4,PartRaw[#Headers],0))</f>
        <v>#N/A</v>
      </c>
      <c r="K90" s="78" t="e">
        <f>INDEX(PartRaw[#All],MATCH(Part!$A90,PartRaw[[#All],[VN-SAP code]],0),MATCH(Part!K$4,PartRaw[#Headers],0))</f>
        <v>#N/A</v>
      </c>
      <c r="L90" s="78" t="e">
        <f>INDEX(PartRaw[#All],MATCH(Part!$A90,PartRaw[[#All],[VN-SAP code]],0),MATCH(Part!L$4,PartRaw[#Headers],0))</f>
        <v>#N/A</v>
      </c>
      <c r="M90" s="204" t="e">
        <f>INDEX(PartRaw[#All],MATCH(Part!$A90,PartRaw[[#All],[VN-SAP code]],0),MATCH(Part!M$4,PartRaw[#Headers],0))</f>
        <v>#N/A</v>
      </c>
      <c r="N90" s="204" t="e">
        <f>INDEX(PartRaw[#All],MATCH(Part!$A90,PartRaw[[#All],[VN-SAP code]],0),MATCH(Part!N$4,PartRaw[#Headers],0))</f>
        <v>#N/A</v>
      </c>
      <c r="O90" s="204" t="e">
        <f>INDEX(PartRaw[#All],MATCH(Part!$A90,PartRaw[[#All],[VN-SAP code]],0),MATCH(Part!O$4,PartRaw[#Headers],0))</f>
        <v>#N/A</v>
      </c>
      <c r="P90" s="204" t="e">
        <f>INDEX(PartRaw[#All],MATCH(Part!$A90,PartRaw[[#All],[VN-SAP code]],0),MATCH(Part!P$4,PartRaw[#Headers],0))</f>
        <v>#N/A</v>
      </c>
      <c r="Q90" s="204" t="e">
        <f>INDEX(PartRaw[#All],MATCH(Part!$A90,PartRaw[[#All],[VN-SAP code]],0),MATCH(Part!Q$4,PartRaw[#Headers],0))</f>
        <v>#N/A</v>
      </c>
      <c r="R90" s="204"/>
      <c r="S90" s="204"/>
      <c r="T90" s="204"/>
      <c r="U90" s="204"/>
      <c r="V90" s="111"/>
    </row>
    <row r="91" spans="1:22">
      <c r="A91" s="89">
        <v>0</v>
      </c>
      <c r="B91" s="78" t="str">
        <f>IFERROR(TEXT(INDEX(PartRaw[],MATCH(Part!$A91,PartRaw[VN-SAP code],0),7),"0.0"),"")</f>
        <v/>
      </c>
      <c r="C91" s="78" t="str">
        <f>IFERROR(INDEX(PartRaw[],MATCH(Part!$A91,PartRaw[VN-SAP code],0),11),"")</f>
        <v/>
      </c>
      <c r="D91" s="79" t="str">
        <f>IFERROR(INDEX(PartRaw[],MATCH(Part!$A91,PartRaw[VN-SAP code],0),12),"")</f>
        <v/>
      </c>
      <c r="E91" s="78" t="str">
        <f>IFERROR(INDEX(PartRaw[],MATCH(Part!$A91,PartRaw[VN-SAP code],0),13),"")</f>
        <v/>
      </c>
      <c r="F91" s="78" t="str">
        <f>IFERROR(INDEX(PartRaw[],MATCH(Part!$A91,PartRaw[VN-SAP code],0),14),"")</f>
        <v/>
      </c>
      <c r="G91" s="78" t="e">
        <f>INDEX(PartRaw[#All],MATCH(Part!$A91,PartRaw[[#All],[VN-SAP code]],0),MATCH(Part!G$4,PartRaw[#Headers],0))</f>
        <v>#N/A</v>
      </c>
      <c r="H91" s="78" t="e">
        <f>INDEX(PartRaw[#All],MATCH(Part!$A91,PartRaw[[#All],[VN-SAP code]],0),MATCH(Part!H$4,PartRaw[#Headers],0))</f>
        <v>#N/A</v>
      </c>
      <c r="I91" s="78" t="e">
        <f>INDEX(PartRaw[#All],MATCH(Part!$A91,PartRaw[[#All],[VN-SAP code]],0),MATCH(Part!I$4,PartRaw[#Headers],0))</f>
        <v>#N/A</v>
      </c>
      <c r="J91" s="78" t="e">
        <f>INDEX(PartRaw[#All],MATCH(Part!$A91,PartRaw[[#All],[VN-SAP code]],0),MATCH(Part!J$4,PartRaw[#Headers],0))</f>
        <v>#N/A</v>
      </c>
      <c r="K91" s="78" t="e">
        <f>INDEX(PartRaw[#All],MATCH(Part!$A91,PartRaw[[#All],[VN-SAP code]],0),MATCH(Part!K$4,PartRaw[#Headers],0))</f>
        <v>#N/A</v>
      </c>
      <c r="L91" s="78" t="e">
        <f>INDEX(PartRaw[#All],MATCH(Part!$A91,PartRaw[[#All],[VN-SAP code]],0),MATCH(Part!L$4,PartRaw[#Headers],0))</f>
        <v>#N/A</v>
      </c>
      <c r="M91" s="204" t="e">
        <f>INDEX(PartRaw[#All],MATCH(Part!$A91,PartRaw[[#All],[VN-SAP code]],0),MATCH(Part!M$4,PartRaw[#Headers],0))</f>
        <v>#N/A</v>
      </c>
      <c r="N91" s="204" t="e">
        <f>INDEX(PartRaw[#All],MATCH(Part!$A91,PartRaw[[#All],[VN-SAP code]],0),MATCH(Part!N$4,PartRaw[#Headers],0))</f>
        <v>#N/A</v>
      </c>
      <c r="O91" s="204" t="e">
        <f>INDEX(PartRaw[#All],MATCH(Part!$A91,PartRaw[[#All],[VN-SAP code]],0),MATCH(Part!O$4,PartRaw[#Headers],0))</f>
        <v>#N/A</v>
      </c>
      <c r="P91" s="204" t="e">
        <f>INDEX(PartRaw[#All],MATCH(Part!$A91,PartRaw[[#All],[VN-SAP code]],0),MATCH(Part!P$4,PartRaw[#Headers],0))</f>
        <v>#N/A</v>
      </c>
      <c r="Q91" s="204" t="e">
        <f>INDEX(PartRaw[#All],MATCH(Part!$A91,PartRaw[[#All],[VN-SAP code]],0),MATCH(Part!Q$4,PartRaw[#Headers],0))</f>
        <v>#N/A</v>
      </c>
      <c r="R91" s="204"/>
      <c r="S91" s="204"/>
      <c r="T91" s="204"/>
      <c r="U91" s="204"/>
      <c r="V91" s="111"/>
    </row>
    <row r="92" spans="1:22">
      <c r="A92" s="89">
        <v>0</v>
      </c>
      <c r="B92" s="78" t="str">
        <f>IFERROR(TEXT(INDEX(PartRaw[],MATCH(Part!$A92,PartRaw[VN-SAP code],0),7),"0.0"),"")</f>
        <v/>
      </c>
      <c r="C92" s="78" t="str">
        <f>IFERROR(INDEX(PartRaw[],MATCH(Part!$A92,PartRaw[VN-SAP code],0),11),"")</f>
        <v/>
      </c>
      <c r="D92" s="79" t="str">
        <f>IFERROR(INDEX(PartRaw[],MATCH(Part!$A92,PartRaw[VN-SAP code],0),12),"")</f>
        <v/>
      </c>
      <c r="E92" s="78" t="str">
        <f>IFERROR(INDEX(PartRaw[],MATCH(Part!$A92,PartRaw[VN-SAP code],0),13),"")</f>
        <v/>
      </c>
      <c r="F92" s="78" t="str">
        <f>IFERROR(INDEX(PartRaw[],MATCH(Part!$A92,PartRaw[VN-SAP code],0),14),"")</f>
        <v/>
      </c>
      <c r="G92" s="78" t="e">
        <f>INDEX(PartRaw[#All],MATCH(Part!$A92,PartRaw[[#All],[VN-SAP code]],0),MATCH(Part!G$4,PartRaw[#Headers],0))</f>
        <v>#N/A</v>
      </c>
      <c r="H92" s="78" t="e">
        <f>INDEX(PartRaw[#All],MATCH(Part!$A92,PartRaw[[#All],[VN-SAP code]],0),MATCH(Part!H$4,PartRaw[#Headers],0))</f>
        <v>#N/A</v>
      </c>
      <c r="I92" s="78" t="e">
        <f>INDEX(PartRaw[#All],MATCH(Part!$A92,PartRaw[[#All],[VN-SAP code]],0),MATCH(Part!I$4,PartRaw[#Headers],0))</f>
        <v>#N/A</v>
      </c>
      <c r="J92" s="78" t="e">
        <f>INDEX(PartRaw[#All],MATCH(Part!$A92,PartRaw[[#All],[VN-SAP code]],0),MATCH(Part!J$4,PartRaw[#Headers],0))</f>
        <v>#N/A</v>
      </c>
      <c r="K92" s="78" t="e">
        <f>INDEX(PartRaw[#All],MATCH(Part!$A92,PartRaw[[#All],[VN-SAP code]],0),MATCH(Part!K$4,PartRaw[#Headers],0))</f>
        <v>#N/A</v>
      </c>
      <c r="L92" s="78" t="e">
        <f>INDEX(PartRaw[#All],MATCH(Part!$A92,PartRaw[[#All],[VN-SAP code]],0),MATCH(Part!L$4,PartRaw[#Headers],0))</f>
        <v>#N/A</v>
      </c>
      <c r="M92" s="204" t="e">
        <f>INDEX(PartRaw[#All],MATCH(Part!$A92,PartRaw[[#All],[VN-SAP code]],0),MATCH(Part!M$4,PartRaw[#Headers],0))</f>
        <v>#N/A</v>
      </c>
      <c r="N92" s="204" t="e">
        <f>INDEX(PartRaw[#All],MATCH(Part!$A92,PartRaw[[#All],[VN-SAP code]],0),MATCH(Part!N$4,PartRaw[#Headers],0))</f>
        <v>#N/A</v>
      </c>
      <c r="O92" s="204" t="e">
        <f>INDEX(PartRaw[#All],MATCH(Part!$A92,PartRaw[[#All],[VN-SAP code]],0),MATCH(Part!O$4,PartRaw[#Headers],0))</f>
        <v>#N/A</v>
      </c>
      <c r="P92" s="204" t="e">
        <f>INDEX(PartRaw[#All],MATCH(Part!$A92,PartRaw[[#All],[VN-SAP code]],0),MATCH(Part!P$4,PartRaw[#Headers],0))</f>
        <v>#N/A</v>
      </c>
      <c r="Q92" s="204" t="e">
        <f>INDEX(PartRaw[#All],MATCH(Part!$A92,PartRaw[[#All],[VN-SAP code]],0),MATCH(Part!Q$4,PartRaw[#Headers],0))</f>
        <v>#N/A</v>
      </c>
      <c r="R92" s="204"/>
      <c r="S92" s="204"/>
      <c r="T92" s="204"/>
      <c r="U92" s="204"/>
      <c r="V92" s="111"/>
    </row>
    <row r="93" spans="1:22">
      <c r="A93" s="89">
        <v>0</v>
      </c>
      <c r="B93" s="78" t="str">
        <f>IFERROR(TEXT(INDEX(PartRaw[],MATCH(Part!$A93,PartRaw[VN-SAP code],0),7),"0.0"),"")</f>
        <v/>
      </c>
      <c r="C93" s="78" t="str">
        <f>IFERROR(INDEX(PartRaw[],MATCH(Part!$A93,PartRaw[VN-SAP code],0),11),"")</f>
        <v/>
      </c>
      <c r="D93" s="79" t="str">
        <f>IFERROR(INDEX(PartRaw[],MATCH(Part!$A93,PartRaw[VN-SAP code],0),12),"")</f>
        <v/>
      </c>
      <c r="E93" s="78" t="str">
        <f>IFERROR(INDEX(PartRaw[],MATCH(Part!$A93,PartRaw[VN-SAP code],0),13),"")</f>
        <v/>
      </c>
      <c r="F93" s="78" t="str">
        <f>IFERROR(INDEX(PartRaw[],MATCH(Part!$A93,PartRaw[VN-SAP code],0),14),"")</f>
        <v/>
      </c>
      <c r="G93" s="78" t="e">
        <f>INDEX(PartRaw[#All],MATCH(Part!$A93,PartRaw[[#All],[VN-SAP code]],0),MATCH(Part!G$4,PartRaw[#Headers],0))</f>
        <v>#N/A</v>
      </c>
      <c r="H93" s="78" t="e">
        <f>INDEX(PartRaw[#All],MATCH(Part!$A93,PartRaw[[#All],[VN-SAP code]],0),MATCH(Part!H$4,PartRaw[#Headers],0))</f>
        <v>#N/A</v>
      </c>
      <c r="I93" s="78" t="e">
        <f>INDEX(PartRaw[#All],MATCH(Part!$A93,PartRaw[[#All],[VN-SAP code]],0),MATCH(Part!I$4,PartRaw[#Headers],0))</f>
        <v>#N/A</v>
      </c>
      <c r="J93" s="78" t="e">
        <f>INDEX(PartRaw[#All],MATCH(Part!$A93,PartRaw[[#All],[VN-SAP code]],0),MATCH(Part!J$4,PartRaw[#Headers],0))</f>
        <v>#N/A</v>
      </c>
      <c r="K93" s="78" t="e">
        <f>INDEX(PartRaw[#All],MATCH(Part!$A93,PartRaw[[#All],[VN-SAP code]],0),MATCH(Part!K$4,PartRaw[#Headers],0))</f>
        <v>#N/A</v>
      </c>
      <c r="L93" s="78" t="e">
        <f>INDEX(PartRaw[#All],MATCH(Part!$A93,PartRaw[[#All],[VN-SAP code]],0),MATCH(Part!L$4,PartRaw[#Headers],0))</f>
        <v>#N/A</v>
      </c>
      <c r="M93" s="204" t="e">
        <f>INDEX(PartRaw[#All],MATCH(Part!$A93,PartRaw[[#All],[VN-SAP code]],0),MATCH(Part!M$4,PartRaw[#Headers],0))</f>
        <v>#N/A</v>
      </c>
      <c r="N93" s="204" t="e">
        <f>INDEX(PartRaw[#All],MATCH(Part!$A93,PartRaw[[#All],[VN-SAP code]],0),MATCH(Part!N$4,PartRaw[#Headers],0))</f>
        <v>#N/A</v>
      </c>
      <c r="O93" s="204" t="e">
        <f>INDEX(PartRaw[#All],MATCH(Part!$A93,PartRaw[[#All],[VN-SAP code]],0),MATCH(Part!O$4,PartRaw[#Headers],0))</f>
        <v>#N/A</v>
      </c>
      <c r="P93" s="204" t="e">
        <f>INDEX(PartRaw[#All],MATCH(Part!$A93,PartRaw[[#All],[VN-SAP code]],0),MATCH(Part!P$4,PartRaw[#Headers],0))</f>
        <v>#N/A</v>
      </c>
      <c r="Q93" s="204" t="e">
        <f>INDEX(PartRaw[#All],MATCH(Part!$A93,PartRaw[[#All],[VN-SAP code]],0),MATCH(Part!Q$4,PartRaw[#Headers],0))</f>
        <v>#N/A</v>
      </c>
      <c r="R93" s="204"/>
      <c r="S93" s="204"/>
      <c r="T93" s="204"/>
      <c r="U93" s="204"/>
      <c r="V93" s="111"/>
    </row>
    <row r="94" spans="1:22">
      <c r="A94" s="89">
        <v>0</v>
      </c>
      <c r="B94" s="78" t="str">
        <f>IFERROR(TEXT(INDEX(PartRaw[],MATCH(Part!$A94,PartRaw[VN-SAP code],0),7),"0.0"),"")</f>
        <v/>
      </c>
      <c r="C94" s="78" t="str">
        <f>IFERROR(INDEX(PartRaw[],MATCH(Part!$A94,PartRaw[VN-SAP code],0),11),"")</f>
        <v/>
      </c>
      <c r="D94" s="79" t="str">
        <f>IFERROR(INDEX(PartRaw[],MATCH(Part!$A94,PartRaw[VN-SAP code],0),12),"")</f>
        <v/>
      </c>
      <c r="E94" s="78" t="str">
        <f>IFERROR(INDEX(PartRaw[],MATCH(Part!$A94,PartRaw[VN-SAP code],0),13),"")</f>
        <v/>
      </c>
      <c r="F94" s="78" t="str">
        <f>IFERROR(INDEX(PartRaw[],MATCH(Part!$A94,PartRaw[VN-SAP code],0),14),"")</f>
        <v/>
      </c>
      <c r="G94" s="78" t="e">
        <f>INDEX(PartRaw[#All],MATCH(Part!$A94,PartRaw[[#All],[VN-SAP code]],0),MATCH(Part!G$4,PartRaw[#Headers],0))</f>
        <v>#N/A</v>
      </c>
      <c r="H94" s="78" t="e">
        <f>INDEX(PartRaw[#All],MATCH(Part!$A94,PartRaw[[#All],[VN-SAP code]],0),MATCH(Part!H$4,PartRaw[#Headers],0))</f>
        <v>#N/A</v>
      </c>
      <c r="I94" s="78" t="e">
        <f>INDEX(PartRaw[#All],MATCH(Part!$A94,PartRaw[[#All],[VN-SAP code]],0),MATCH(Part!I$4,PartRaw[#Headers],0))</f>
        <v>#N/A</v>
      </c>
      <c r="J94" s="78" t="e">
        <f>INDEX(PartRaw[#All],MATCH(Part!$A94,PartRaw[[#All],[VN-SAP code]],0),MATCH(Part!J$4,PartRaw[#Headers],0))</f>
        <v>#N/A</v>
      </c>
      <c r="K94" s="78" t="e">
        <f>INDEX(PartRaw[#All],MATCH(Part!$A94,PartRaw[[#All],[VN-SAP code]],0),MATCH(Part!K$4,PartRaw[#Headers],0))</f>
        <v>#N/A</v>
      </c>
      <c r="L94" s="78" t="e">
        <f>INDEX(PartRaw[#All],MATCH(Part!$A94,PartRaw[[#All],[VN-SAP code]],0),MATCH(Part!L$4,PartRaw[#Headers],0))</f>
        <v>#N/A</v>
      </c>
      <c r="M94" s="204" t="e">
        <f>INDEX(PartRaw[#All],MATCH(Part!$A94,PartRaw[[#All],[VN-SAP code]],0),MATCH(Part!M$4,PartRaw[#Headers],0))</f>
        <v>#N/A</v>
      </c>
      <c r="N94" s="204" t="e">
        <f>INDEX(PartRaw[#All],MATCH(Part!$A94,PartRaw[[#All],[VN-SAP code]],0),MATCH(Part!N$4,PartRaw[#Headers],0))</f>
        <v>#N/A</v>
      </c>
      <c r="O94" s="204" t="e">
        <f>INDEX(PartRaw[#All],MATCH(Part!$A94,PartRaw[[#All],[VN-SAP code]],0),MATCH(Part!O$4,PartRaw[#Headers],0))</f>
        <v>#N/A</v>
      </c>
      <c r="P94" s="204" t="e">
        <f>INDEX(PartRaw[#All],MATCH(Part!$A94,PartRaw[[#All],[VN-SAP code]],0),MATCH(Part!P$4,PartRaw[#Headers],0))</f>
        <v>#N/A</v>
      </c>
      <c r="Q94" s="204" t="e">
        <f>INDEX(PartRaw[#All],MATCH(Part!$A94,PartRaw[[#All],[VN-SAP code]],0),MATCH(Part!Q$4,PartRaw[#Headers],0))</f>
        <v>#N/A</v>
      </c>
      <c r="R94" s="204"/>
      <c r="S94" s="204"/>
      <c r="T94" s="204"/>
      <c r="U94" s="204"/>
      <c r="V94" s="111"/>
    </row>
    <row r="95" spans="1:22">
      <c r="A95" s="89">
        <v>0</v>
      </c>
      <c r="B95" s="78" t="str">
        <f>IFERROR(TEXT(INDEX(PartRaw[],MATCH(Part!$A95,PartRaw[VN-SAP code],0),7),"0.0"),"")</f>
        <v/>
      </c>
      <c r="C95" s="78" t="str">
        <f>IFERROR(INDEX(PartRaw[],MATCH(Part!$A95,PartRaw[VN-SAP code],0),11),"")</f>
        <v/>
      </c>
      <c r="D95" s="79" t="str">
        <f>IFERROR(INDEX(PartRaw[],MATCH(Part!$A95,PartRaw[VN-SAP code],0),12),"")</f>
        <v/>
      </c>
      <c r="E95" s="78" t="str">
        <f>IFERROR(INDEX(PartRaw[],MATCH(Part!$A95,PartRaw[VN-SAP code],0),13),"")</f>
        <v/>
      </c>
      <c r="F95" s="78" t="str">
        <f>IFERROR(INDEX(PartRaw[],MATCH(Part!$A95,PartRaw[VN-SAP code],0),14),"")</f>
        <v/>
      </c>
      <c r="G95" s="78" t="e">
        <f>INDEX(PartRaw[#All],MATCH(Part!$A95,PartRaw[[#All],[VN-SAP code]],0),MATCH(Part!G$4,PartRaw[#Headers],0))</f>
        <v>#N/A</v>
      </c>
      <c r="H95" s="78" t="e">
        <f>INDEX(PartRaw[#All],MATCH(Part!$A95,PartRaw[[#All],[VN-SAP code]],0),MATCH(Part!H$4,PartRaw[#Headers],0))</f>
        <v>#N/A</v>
      </c>
      <c r="I95" s="78" t="e">
        <f>INDEX(PartRaw[#All],MATCH(Part!$A95,PartRaw[[#All],[VN-SAP code]],0),MATCH(Part!I$4,PartRaw[#Headers],0))</f>
        <v>#N/A</v>
      </c>
      <c r="J95" s="78" t="e">
        <f>INDEX(PartRaw[#All],MATCH(Part!$A95,PartRaw[[#All],[VN-SAP code]],0),MATCH(Part!J$4,PartRaw[#Headers],0))</f>
        <v>#N/A</v>
      </c>
      <c r="K95" s="78" t="e">
        <f>INDEX(PartRaw[#All],MATCH(Part!$A95,PartRaw[[#All],[VN-SAP code]],0),MATCH(Part!K$4,PartRaw[#Headers],0))</f>
        <v>#N/A</v>
      </c>
      <c r="L95" s="78" t="e">
        <f>INDEX(PartRaw[#All],MATCH(Part!$A95,PartRaw[[#All],[VN-SAP code]],0),MATCH(Part!L$4,PartRaw[#Headers],0))</f>
        <v>#N/A</v>
      </c>
      <c r="M95" s="204" t="e">
        <f>INDEX(PartRaw[#All],MATCH(Part!$A95,PartRaw[[#All],[VN-SAP code]],0),MATCH(Part!M$4,PartRaw[#Headers],0))</f>
        <v>#N/A</v>
      </c>
      <c r="N95" s="204" t="e">
        <f>INDEX(PartRaw[#All],MATCH(Part!$A95,PartRaw[[#All],[VN-SAP code]],0),MATCH(Part!N$4,PartRaw[#Headers],0))</f>
        <v>#N/A</v>
      </c>
      <c r="O95" s="204" t="e">
        <f>INDEX(PartRaw[#All],MATCH(Part!$A95,PartRaw[[#All],[VN-SAP code]],0),MATCH(Part!O$4,PartRaw[#Headers],0))</f>
        <v>#N/A</v>
      </c>
      <c r="P95" s="204" t="e">
        <f>INDEX(PartRaw[#All],MATCH(Part!$A95,PartRaw[[#All],[VN-SAP code]],0),MATCH(Part!P$4,PartRaw[#Headers],0))</f>
        <v>#N/A</v>
      </c>
      <c r="Q95" s="204" t="e">
        <f>INDEX(PartRaw[#All],MATCH(Part!$A95,PartRaw[[#All],[VN-SAP code]],0),MATCH(Part!Q$4,PartRaw[#Headers],0))</f>
        <v>#N/A</v>
      </c>
      <c r="R95" s="204"/>
      <c r="S95" s="204"/>
      <c r="T95" s="204"/>
      <c r="U95" s="204"/>
      <c r="V95" s="111"/>
    </row>
    <row r="96" spans="1:22">
      <c r="A96" s="89">
        <v>0</v>
      </c>
      <c r="B96" s="78" t="str">
        <f>IFERROR(TEXT(INDEX(PartRaw[],MATCH(Part!$A96,PartRaw[VN-SAP code],0),7),"0.0"),"")</f>
        <v/>
      </c>
      <c r="C96" s="78" t="str">
        <f>IFERROR(INDEX(PartRaw[],MATCH(Part!$A96,PartRaw[VN-SAP code],0),11),"")</f>
        <v/>
      </c>
      <c r="D96" s="79" t="str">
        <f>IFERROR(INDEX(PartRaw[],MATCH(Part!$A96,PartRaw[VN-SAP code],0),12),"")</f>
        <v/>
      </c>
      <c r="E96" s="78" t="str">
        <f>IFERROR(INDEX(PartRaw[],MATCH(Part!$A96,PartRaw[VN-SAP code],0),13),"")</f>
        <v/>
      </c>
      <c r="F96" s="78" t="str">
        <f>IFERROR(INDEX(PartRaw[],MATCH(Part!$A96,PartRaw[VN-SAP code],0),14),"")</f>
        <v/>
      </c>
      <c r="G96" s="78" t="e">
        <f>INDEX(PartRaw[#All],MATCH(Part!$A96,PartRaw[[#All],[VN-SAP code]],0),MATCH(Part!G$4,PartRaw[#Headers],0))</f>
        <v>#N/A</v>
      </c>
      <c r="H96" s="78" t="e">
        <f>INDEX(PartRaw[#All],MATCH(Part!$A96,PartRaw[[#All],[VN-SAP code]],0),MATCH(Part!H$4,PartRaw[#Headers],0))</f>
        <v>#N/A</v>
      </c>
      <c r="I96" s="78" t="e">
        <f>INDEX(PartRaw[#All],MATCH(Part!$A96,PartRaw[[#All],[VN-SAP code]],0),MATCH(Part!I$4,PartRaw[#Headers],0))</f>
        <v>#N/A</v>
      </c>
      <c r="J96" s="78" t="e">
        <f>INDEX(PartRaw[#All],MATCH(Part!$A96,PartRaw[[#All],[VN-SAP code]],0),MATCH(Part!J$4,PartRaw[#Headers],0))</f>
        <v>#N/A</v>
      </c>
      <c r="K96" s="78" t="e">
        <f>INDEX(PartRaw[#All],MATCH(Part!$A96,PartRaw[[#All],[VN-SAP code]],0),MATCH(Part!K$4,PartRaw[#Headers],0))</f>
        <v>#N/A</v>
      </c>
      <c r="L96" s="78" t="e">
        <f>INDEX(PartRaw[#All],MATCH(Part!$A96,PartRaw[[#All],[VN-SAP code]],0),MATCH(Part!L$4,PartRaw[#Headers],0))</f>
        <v>#N/A</v>
      </c>
      <c r="M96" s="204" t="e">
        <f>INDEX(PartRaw[#All],MATCH(Part!$A96,PartRaw[[#All],[VN-SAP code]],0),MATCH(Part!M$4,PartRaw[#Headers],0))</f>
        <v>#N/A</v>
      </c>
      <c r="N96" s="204" t="e">
        <f>INDEX(PartRaw[#All],MATCH(Part!$A96,PartRaw[[#All],[VN-SAP code]],0),MATCH(Part!N$4,PartRaw[#Headers],0))</f>
        <v>#N/A</v>
      </c>
      <c r="O96" s="204" t="e">
        <f>INDEX(PartRaw[#All],MATCH(Part!$A96,PartRaw[[#All],[VN-SAP code]],0),MATCH(Part!O$4,PartRaw[#Headers],0))</f>
        <v>#N/A</v>
      </c>
      <c r="P96" s="204" t="e">
        <f>INDEX(PartRaw[#All],MATCH(Part!$A96,PartRaw[[#All],[VN-SAP code]],0),MATCH(Part!P$4,PartRaw[#Headers],0))</f>
        <v>#N/A</v>
      </c>
      <c r="Q96" s="204" t="e">
        <f>INDEX(PartRaw[#All],MATCH(Part!$A96,PartRaw[[#All],[VN-SAP code]],0),MATCH(Part!Q$4,PartRaw[#Headers],0))</f>
        <v>#N/A</v>
      </c>
      <c r="R96" s="204"/>
      <c r="S96" s="204"/>
      <c r="T96" s="204"/>
      <c r="U96" s="204"/>
      <c r="V96" s="111"/>
    </row>
    <row r="97" spans="1:22">
      <c r="A97" s="89">
        <v>0</v>
      </c>
      <c r="B97" s="78" t="str">
        <f>IFERROR(TEXT(INDEX(PartRaw[],MATCH(Part!$A97,PartRaw[VN-SAP code],0),7),"0.0"),"")</f>
        <v/>
      </c>
      <c r="C97" s="78" t="str">
        <f>IFERROR(INDEX(PartRaw[],MATCH(Part!$A97,PartRaw[VN-SAP code],0),11),"")</f>
        <v/>
      </c>
      <c r="D97" s="79" t="str">
        <f>IFERROR(INDEX(PartRaw[],MATCH(Part!$A97,PartRaw[VN-SAP code],0),12),"")</f>
        <v/>
      </c>
      <c r="E97" s="78" t="str">
        <f>IFERROR(INDEX(PartRaw[],MATCH(Part!$A97,PartRaw[VN-SAP code],0),13),"")</f>
        <v/>
      </c>
      <c r="F97" s="78" t="str">
        <f>IFERROR(INDEX(PartRaw[],MATCH(Part!$A97,PartRaw[VN-SAP code],0),14),"")</f>
        <v/>
      </c>
      <c r="G97" s="78" t="e">
        <f>INDEX(PartRaw[#All],MATCH(Part!$A97,PartRaw[[#All],[VN-SAP code]],0),MATCH(Part!G$4,PartRaw[#Headers],0))</f>
        <v>#N/A</v>
      </c>
      <c r="H97" s="78" t="e">
        <f>INDEX(PartRaw[#All],MATCH(Part!$A97,PartRaw[[#All],[VN-SAP code]],0),MATCH(Part!H$4,PartRaw[#Headers],0))</f>
        <v>#N/A</v>
      </c>
      <c r="I97" s="78" t="e">
        <f>INDEX(PartRaw[#All],MATCH(Part!$A97,PartRaw[[#All],[VN-SAP code]],0),MATCH(Part!I$4,PartRaw[#Headers],0))</f>
        <v>#N/A</v>
      </c>
      <c r="J97" s="78" t="e">
        <f>INDEX(PartRaw[#All],MATCH(Part!$A97,PartRaw[[#All],[VN-SAP code]],0),MATCH(Part!J$4,PartRaw[#Headers],0))</f>
        <v>#N/A</v>
      </c>
      <c r="K97" s="78" t="e">
        <f>INDEX(PartRaw[#All],MATCH(Part!$A97,PartRaw[[#All],[VN-SAP code]],0),MATCH(Part!K$4,PartRaw[#Headers],0))</f>
        <v>#N/A</v>
      </c>
      <c r="L97" s="78" t="e">
        <f>INDEX(PartRaw[#All],MATCH(Part!$A97,PartRaw[[#All],[VN-SAP code]],0),MATCH(Part!L$4,PartRaw[#Headers],0))</f>
        <v>#N/A</v>
      </c>
      <c r="M97" s="204" t="e">
        <f>INDEX(PartRaw[#All],MATCH(Part!$A97,PartRaw[[#All],[VN-SAP code]],0),MATCH(Part!M$4,PartRaw[#Headers],0))</f>
        <v>#N/A</v>
      </c>
      <c r="N97" s="204" t="e">
        <f>INDEX(PartRaw[#All],MATCH(Part!$A97,PartRaw[[#All],[VN-SAP code]],0),MATCH(Part!N$4,PartRaw[#Headers],0))</f>
        <v>#N/A</v>
      </c>
      <c r="O97" s="204" t="e">
        <f>INDEX(PartRaw[#All],MATCH(Part!$A97,PartRaw[[#All],[VN-SAP code]],0),MATCH(Part!O$4,PartRaw[#Headers],0))</f>
        <v>#N/A</v>
      </c>
      <c r="P97" s="204" t="e">
        <f>INDEX(PartRaw[#All],MATCH(Part!$A97,PartRaw[[#All],[VN-SAP code]],0),MATCH(Part!P$4,PartRaw[#Headers],0))</f>
        <v>#N/A</v>
      </c>
      <c r="Q97" s="204" t="e">
        <f>INDEX(PartRaw[#All],MATCH(Part!$A97,PartRaw[[#All],[VN-SAP code]],0),MATCH(Part!Q$4,PartRaw[#Headers],0))</f>
        <v>#N/A</v>
      </c>
      <c r="R97" s="204"/>
      <c r="S97" s="204"/>
      <c r="T97" s="204"/>
      <c r="U97" s="204"/>
      <c r="V97" s="111"/>
    </row>
    <row r="98" spans="1:22">
      <c r="A98" s="89">
        <v>0</v>
      </c>
      <c r="B98" s="78" t="str">
        <f>IFERROR(TEXT(INDEX(PartRaw[],MATCH(Part!$A98,PartRaw[VN-SAP code],0),7),"0.0"),"")</f>
        <v/>
      </c>
      <c r="C98" s="78" t="str">
        <f>IFERROR(INDEX(PartRaw[],MATCH(Part!$A98,PartRaw[VN-SAP code],0),11),"")</f>
        <v/>
      </c>
      <c r="D98" s="79" t="str">
        <f>IFERROR(INDEX(PartRaw[],MATCH(Part!$A98,PartRaw[VN-SAP code],0),12),"")</f>
        <v/>
      </c>
      <c r="E98" s="78" t="str">
        <f>IFERROR(INDEX(PartRaw[],MATCH(Part!$A98,PartRaw[VN-SAP code],0),13),"")</f>
        <v/>
      </c>
      <c r="F98" s="78" t="str">
        <f>IFERROR(INDEX(PartRaw[],MATCH(Part!$A98,PartRaw[VN-SAP code],0),14),"")</f>
        <v/>
      </c>
      <c r="G98" s="78" t="e">
        <f>INDEX(PartRaw[#All],MATCH(Part!$A98,PartRaw[[#All],[VN-SAP code]],0),MATCH(Part!G$4,PartRaw[#Headers],0))</f>
        <v>#N/A</v>
      </c>
      <c r="H98" s="78" t="e">
        <f>INDEX(PartRaw[#All],MATCH(Part!$A98,PartRaw[[#All],[VN-SAP code]],0),MATCH(Part!H$4,PartRaw[#Headers],0))</f>
        <v>#N/A</v>
      </c>
      <c r="I98" s="78" t="e">
        <f>INDEX(PartRaw[#All],MATCH(Part!$A98,PartRaw[[#All],[VN-SAP code]],0),MATCH(Part!I$4,PartRaw[#Headers],0))</f>
        <v>#N/A</v>
      </c>
      <c r="J98" s="78" t="e">
        <f>INDEX(PartRaw[#All],MATCH(Part!$A98,PartRaw[[#All],[VN-SAP code]],0),MATCH(Part!J$4,PartRaw[#Headers],0))</f>
        <v>#N/A</v>
      </c>
      <c r="K98" s="78" t="e">
        <f>INDEX(PartRaw[#All],MATCH(Part!$A98,PartRaw[[#All],[VN-SAP code]],0),MATCH(Part!K$4,PartRaw[#Headers],0))</f>
        <v>#N/A</v>
      </c>
      <c r="L98" s="78" t="e">
        <f>INDEX(PartRaw[#All],MATCH(Part!$A98,PartRaw[[#All],[VN-SAP code]],0),MATCH(Part!L$4,PartRaw[#Headers],0))</f>
        <v>#N/A</v>
      </c>
      <c r="M98" s="204" t="e">
        <f>INDEX(PartRaw[#All],MATCH(Part!$A98,PartRaw[[#All],[VN-SAP code]],0),MATCH(Part!M$4,PartRaw[#Headers],0))</f>
        <v>#N/A</v>
      </c>
      <c r="N98" s="204" t="e">
        <f>INDEX(PartRaw[#All],MATCH(Part!$A98,PartRaw[[#All],[VN-SAP code]],0),MATCH(Part!N$4,PartRaw[#Headers],0))</f>
        <v>#N/A</v>
      </c>
      <c r="O98" s="204" t="e">
        <f>INDEX(PartRaw[#All],MATCH(Part!$A98,PartRaw[[#All],[VN-SAP code]],0),MATCH(Part!O$4,PartRaw[#Headers],0))</f>
        <v>#N/A</v>
      </c>
      <c r="P98" s="204" t="e">
        <f>INDEX(PartRaw[#All],MATCH(Part!$A98,PartRaw[[#All],[VN-SAP code]],0),MATCH(Part!P$4,PartRaw[#Headers],0))</f>
        <v>#N/A</v>
      </c>
      <c r="Q98" s="204" t="e">
        <f>INDEX(PartRaw[#All],MATCH(Part!$A98,PartRaw[[#All],[VN-SAP code]],0),MATCH(Part!Q$4,PartRaw[#Headers],0))</f>
        <v>#N/A</v>
      </c>
      <c r="R98" s="204"/>
      <c r="S98" s="204"/>
      <c r="T98" s="204"/>
      <c r="U98" s="204"/>
      <c r="V98" s="111"/>
    </row>
    <row r="99" spans="1:22">
      <c r="A99" s="89">
        <v>0</v>
      </c>
      <c r="B99" s="78" t="str">
        <f>IFERROR(TEXT(INDEX(PartRaw[],MATCH(Part!$A99,PartRaw[VN-SAP code],0),7),"0.0"),"")</f>
        <v/>
      </c>
      <c r="C99" s="78" t="str">
        <f>IFERROR(INDEX(PartRaw[],MATCH(Part!$A99,PartRaw[VN-SAP code],0),11),"")</f>
        <v/>
      </c>
      <c r="D99" s="79" t="str">
        <f>IFERROR(INDEX(PartRaw[],MATCH(Part!$A99,PartRaw[VN-SAP code],0),12),"")</f>
        <v/>
      </c>
      <c r="E99" s="78" t="str">
        <f>IFERROR(INDEX(PartRaw[],MATCH(Part!$A99,PartRaw[VN-SAP code],0),13),"")</f>
        <v/>
      </c>
      <c r="F99" s="78" t="str">
        <f>IFERROR(INDEX(PartRaw[],MATCH(Part!$A99,PartRaw[VN-SAP code],0),14),"")</f>
        <v/>
      </c>
      <c r="G99" s="78" t="e">
        <f>INDEX(PartRaw[#All],MATCH(Part!$A99,PartRaw[[#All],[VN-SAP code]],0),MATCH(Part!G$4,PartRaw[#Headers],0))</f>
        <v>#N/A</v>
      </c>
      <c r="H99" s="78" t="e">
        <f>INDEX(PartRaw[#All],MATCH(Part!$A99,PartRaw[[#All],[VN-SAP code]],0),MATCH(Part!H$4,PartRaw[#Headers],0))</f>
        <v>#N/A</v>
      </c>
      <c r="I99" s="78" t="e">
        <f>INDEX(PartRaw[#All],MATCH(Part!$A99,PartRaw[[#All],[VN-SAP code]],0),MATCH(Part!I$4,PartRaw[#Headers],0))</f>
        <v>#N/A</v>
      </c>
      <c r="J99" s="78" t="e">
        <f>INDEX(PartRaw[#All],MATCH(Part!$A99,PartRaw[[#All],[VN-SAP code]],0),MATCH(Part!J$4,PartRaw[#Headers],0))</f>
        <v>#N/A</v>
      </c>
      <c r="K99" s="78" t="e">
        <f>INDEX(PartRaw[#All],MATCH(Part!$A99,PartRaw[[#All],[VN-SAP code]],0),MATCH(Part!K$4,PartRaw[#Headers],0))</f>
        <v>#N/A</v>
      </c>
      <c r="L99" s="78" t="e">
        <f>INDEX(PartRaw[#All],MATCH(Part!$A99,PartRaw[[#All],[VN-SAP code]],0),MATCH(Part!L$4,PartRaw[#Headers],0))</f>
        <v>#N/A</v>
      </c>
      <c r="M99" s="204" t="e">
        <f>INDEX(PartRaw[#All],MATCH(Part!$A99,PartRaw[[#All],[VN-SAP code]],0),MATCH(Part!M$4,PartRaw[#Headers],0))</f>
        <v>#N/A</v>
      </c>
      <c r="N99" s="204" t="e">
        <f>INDEX(PartRaw[#All],MATCH(Part!$A99,PartRaw[[#All],[VN-SAP code]],0),MATCH(Part!N$4,PartRaw[#Headers],0))</f>
        <v>#N/A</v>
      </c>
      <c r="O99" s="204" t="e">
        <f>INDEX(PartRaw[#All],MATCH(Part!$A99,PartRaw[[#All],[VN-SAP code]],0),MATCH(Part!O$4,PartRaw[#Headers],0))</f>
        <v>#N/A</v>
      </c>
      <c r="P99" s="204" t="e">
        <f>INDEX(PartRaw[#All],MATCH(Part!$A99,PartRaw[[#All],[VN-SAP code]],0),MATCH(Part!P$4,PartRaw[#Headers],0))</f>
        <v>#N/A</v>
      </c>
      <c r="Q99" s="204" t="e">
        <f>INDEX(PartRaw[#All],MATCH(Part!$A99,PartRaw[[#All],[VN-SAP code]],0),MATCH(Part!Q$4,PartRaw[#Headers],0))</f>
        <v>#N/A</v>
      </c>
      <c r="R99" s="204"/>
      <c r="S99" s="204"/>
      <c r="T99" s="204"/>
      <c r="U99" s="204"/>
      <c r="V99" s="111"/>
    </row>
    <row r="100" spans="1:22">
      <c r="A100" s="89">
        <v>0</v>
      </c>
      <c r="B100" s="78" t="str">
        <f>IFERROR(TEXT(INDEX(PartRaw[],MATCH(Part!$A100,PartRaw[VN-SAP code],0),7),"0.0"),"")</f>
        <v/>
      </c>
      <c r="C100" s="78" t="str">
        <f>IFERROR(INDEX(PartRaw[],MATCH(Part!$A100,PartRaw[VN-SAP code],0),11),"")</f>
        <v/>
      </c>
      <c r="D100" s="79" t="str">
        <f>IFERROR(INDEX(PartRaw[],MATCH(Part!$A100,PartRaw[VN-SAP code],0),12),"")</f>
        <v/>
      </c>
      <c r="E100" s="78" t="str">
        <f>IFERROR(INDEX(PartRaw[],MATCH(Part!$A100,PartRaw[VN-SAP code],0),13),"")</f>
        <v/>
      </c>
      <c r="F100" s="78" t="str">
        <f>IFERROR(INDEX(PartRaw[],MATCH(Part!$A100,PartRaw[VN-SAP code],0),14),"")</f>
        <v/>
      </c>
      <c r="G100" s="78" t="e">
        <f>INDEX(PartRaw[#All],MATCH(Part!$A100,PartRaw[[#All],[VN-SAP code]],0),MATCH(Part!G$4,PartRaw[#Headers],0))</f>
        <v>#N/A</v>
      </c>
      <c r="H100" s="78" t="e">
        <f>INDEX(PartRaw[#All],MATCH(Part!$A100,PartRaw[[#All],[VN-SAP code]],0),MATCH(Part!H$4,PartRaw[#Headers],0))</f>
        <v>#N/A</v>
      </c>
      <c r="I100" s="78" t="e">
        <f>INDEX(PartRaw[#All],MATCH(Part!$A100,PartRaw[[#All],[VN-SAP code]],0),MATCH(Part!I$4,PartRaw[#Headers],0))</f>
        <v>#N/A</v>
      </c>
      <c r="J100" s="78" t="e">
        <f>INDEX(PartRaw[#All],MATCH(Part!$A100,PartRaw[[#All],[VN-SAP code]],0),MATCH(Part!J$4,PartRaw[#Headers],0))</f>
        <v>#N/A</v>
      </c>
      <c r="K100" s="78" t="e">
        <f>INDEX(PartRaw[#All],MATCH(Part!$A100,PartRaw[[#All],[VN-SAP code]],0),MATCH(Part!K$4,PartRaw[#Headers],0))</f>
        <v>#N/A</v>
      </c>
      <c r="L100" s="78" t="e">
        <f>INDEX(PartRaw[#All],MATCH(Part!$A100,PartRaw[[#All],[VN-SAP code]],0),MATCH(Part!L$4,PartRaw[#Headers],0))</f>
        <v>#N/A</v>
      </c>
      <c r="M100" s="204" t="e">
        <f>INDEX(PartRaw[#All],MATCH(Part!$A100,PartRaw[[#All],[VN-SAP code]],0),MATCH(Part!M$4,PartRaw[#Headers],0))</f>
        <v>#N/A</v>
      </c>
      <c r="N100" s="204" t="e">
        <f>INDEX(PartRaw[#All],MATCH(Part!$A100,PartRaw[[#All],[VN-SAP code]],0),MATCH(Part!N$4,PartRaw[#Headers],0))</f>
        <v>#N/A</v>
      </c>
      <c r="O100" s="204" t="e">
        <f>INDEX(PartRaw[#All],MATCH(Part!$A100,PartRaw[[#All],[VN-SAP code]],0),MATCH(Part!O$4,PartRaw[#Headers],0))</f>
        <v>#N/A</v>
      </c>
      <c r="P100" s="204" t="e">
        <f>INDEX(PartRaw[#All],MATCH(Part!$A100,PartRaw[[#All],[VN-SAP code]],0),MATCH(Part!P$4,PartRaw[#Headers],0))</f>
        <v>#N/A</v>
      </c>
      <c r="Q100" s="204" t="e">
        <f>INDEX(PartRaw[#All],MATCH(Part!$A100,PartRaw[[#All],[VN-SAP code]],0),MATCH(Part!Q$4,PartRaw[#Headers],0))</f>
        <v>#N/A</v>
      </c>
      <c r="R100" s="204"/>
      <c r="S100" s="204"/>
      <c r="T100" s="204"/>
      <c r="U100" s="204"/>
      <c r="V100" s="111"/>
    </row>
    <row r="101" spans="1:22">
      <c r="A101" s="89">
        <v>0</v>
      </c>
      <c r="B101" s="78" t="str">
        <f>IFERROR(TEXT(INDEX(PartRaw[],MATCH(Part!$A101,PartRaw[VN-SAP code],0),7),"0.0"),"")</f>
        <v/>
      </c>
      <c r="C101" s="78" t="str">
        <f>IFERROR(INDEX(PartRaw[],MATCH(Part!$A101,PartRaw[VN-SAP code],0),11),"")</f>
        <v/>
      </c>
      <c r="D101" s="79" t="str">
        <f>IFERROR(INDEX(PartRaw[],MATCH(Part!$A101,PartRaw[VN-SAP code],0),12),"")</f>
        <v/>
      </c>
      <c r="E101" s="78" t="str">
        <f>IFERROR(INDEX(PartRaw[],MATCH(Part!$A101,PartRaw[VN-SAP code],0),13),"")</f>
        <v/>
      </c>
      <c r="F101" s="78" t="str">
        <f>IFERROR(INDEX(PartRaw[],MATCH(Part!$A101,PartRaw[VN-SAP code],0),14),"")</f>
        <v/>
      </c>
      <c r="G101" s="78" t="e">
        <f>INDEX(PartRaw[#All],MATCH(Part!$A101,PartRaw[[#All],[VN-SAP code]],0),MATCH(Part!G$4,PartRaw[#Headers],0))</f>
        <v>#N/A</v>
      </c>
      <c r="H101" s="78" t="e">
        <f>INDEX(PartRaw[#All],MATCH(Part!$A101,PartRaw[[#All],[VN-SAP code]],0),MATCH(Part!H$4,PartRaw[#Headers],0))</f>
        <v>#N/A</v>
      </c>
      <c r="I101" s="78" t="e">
        <f>INDEX(PartRaw[#All],MATCH(Part!$A101,PartRaw[[#All],[VN-SAP code]],0),MATCH(Part!I$4,PartRaw[#Headers],0))</f>
        <v>#N/A</v>
      </c>
      <c r="J101" s="78" t="e">
        <f>INDEX(PartRaw[#All],MATCH(Part!$A101,PartRaw[[#All],[VN-SAP code]],0),MATCH(Part!J$4,PartRaw[#Headers],0))</f>
        <v>#N/A</v>
      </c>
      <c r="K101" s="78" t="e">
        <f>INDEX(PartRaw[#All],MATCH(Part!$A101,PartRaw[[#All],[VN-SAP code]],0),MATCH(Part!K$4,PartRaw[#Headers],0))</f>
        <v>#N/A</v>
      </c>
      <c r="L101" s="78" t="e">
        <f>INDEX(PartRaw[#All],MATCH(Part!$A101,PartRaw[[#All],[VN-SAP code]],0),MATCH(Part!L$4,PartRaw[#Headers],0))</f>
        <v>#N/A</v>
      </c>
      <c r="M101" s="204" t="e">
        <f>INDEX(PartRaw[#All],MATCH(Part!$A101,PartRaw[[#All],[VN-SAP code]],0),MATCH(Part!M$4,PartRaw[#Headers],0))</f>
        <v>#N/A</v>
      </c>
      <c r="N101" s="204" t="e">
        <f>INDEX(PartRaw[#All],MATCH(Part!$A101,PartRaw[[#All],[VN-SAP code]],0),MATCH(Part!N$4,PartRaw[#Headers],0))</f>
        <v>#N/A</v>
      </c>
      <c r="O101" s="204" t="e">
        <f>INDEX(PartRaw[#All],MATCH(Part!$A101,PartRaw[[#All],[VN-SAP code]],0),MATCH(Part!O$4,PartRaw[#Headers],0))</f>
        <v>#N/A</v>
      </c>
      <c r="P101" s="204" t="e">
        <f>INDEX(PartRaw[#All],MATCH(Part!$A101,PartRaw[[#All],[VN-SAP code]],0),MATCH(Part!P$4,PartRaw[#Headers],0))</f>
        <v>#N/A</v>
      </c>
      <c r="Q101" s="204" t="e">
        <f>INDEX(PartRaw[#All],MATCH(Part!$A101,PartRaw[[#All],[VN-SAP code]],0),MATCH(Part!Q$4,PartRaw[#Headers],0))</f>
        <v>#N/A</v>
      </c>
      <c r="R101" s="204"/>
      <c r="S101" s="204"/>
      <c r="T101" s="204"/>
      <c r="U101" s="204"/>
      <c r="V101" s="111"/>
    </row>
    <row r="102" spans="1:22">
      <c r="A102" s="89">
        <v>0</v>
      </c>
      <c r="B102" s="78" t="str">
        <f>IFERROR(TEXT(INDEX(PartRaw[],MATCH(Part!$A102,PartRaw[VN-SAP code],0),7),"0.0"),"")</f>
        <v/>
      </c>
      <c r="C102" s="78" t="str">
        <f>IFERROR(INDEX(PartRaw[],MATCH(Part!$A102,PartRaw[VN-SAP code],0),11),"")</f>
        <v/>
      </c>
      <c r="D102" s="79" t="str">
        <f>IFERROR(INDEX(PartRaw[],MATCH(Part!$A102,PartRaw[VN-SAP code],0),12),"")</f>
        <v/>
      </c>
      <c r="E102" s="78" t="str">
        <f>IFERROR(INDEX(PartRaw[],MATCH(Part!$A102,PartRaw[VN-SAP code],0),13),"")</f>
        <v/>
      </c>
      <c r="F102" s="78" t="str">
        <f>IFERROR(INDEX(PartRaw[],MATCH(Part!$A102,PartRaw[VN-SAP code],0),14),"")</f>
        <v/>
      </c>
      <c r="G102" s="78" t="e">
        <f>INDEX(PartRaw[#All],MATCH(Part!$A102,PartRaw[[#All],[VN-SAP code]],0),MATCH(Part!G$4,PartRaw[#Headers],0))</f>
        <v>#N/A</v>
      </c>
      <c r="H102" s="78" t="e">
        <f>INDEX(PartRaw[#All],MATCH(Part!$A102,PartRaw[[#All],[VN-SAP code]],0),MATCH(Part!H$4,PartRaw[#Headers],0))</f>
        <v>#N/A</v>
      </c>
      <c r="I102" s="78" t="e">
        <f>INDEX(PartRaw[#All],MATCH(Part!$A102,PartRaw[[#All],[VN-SAP code]],0),MATCH(Part!I$4,PartRaw[#Headers],0))</f>
        <v>#N/A</v>
      </c>
      <c r="J102" s="78" t="e">
        <f>INDEX(PartRaw[#All],MATCH(Part!$A102,PartRaw[[#All],[VN-SAP code]],0),MATCH(Part!J$4,PartRaw[#Headers],0))</f>
        <v>#N/A</v>
      </c>
      <c r="K102" s="78" t="e">
        <f>INDEX(PartRaw[#All],MATCH(Part!$A102,PartRaw[[#All],[VN-SAP code]],0),MATCH(Part!K$4,PartRaw[#Headers],0))</f>
        <v>#N/A</v>
      </c>
      <c r="L102" s="78" t="e">
        <f>INDEX(PartRaw[#All],MATCH(Part!$A102,PartRaw[[#All],[VN-SAP code]],0),MATCH(Part!L$4,PartRaw[#Headers],0))</f>
        <v>#N/A</v>
      </c>
      <c r="M102" s="204" t="e">
        <f>INDEX(PartRaw[#All],MATCH(Part!$A102,PartRaw[[#All],[VN-SAP code]],0),MATCH(Part!M$4,PartRaw[#Headers],0))</f>
        <v>#N/A</v>
      </c>
      <c r="N102" s="204" t="e">
        <f>INDEX(PartRaw[#All],MATCH(Part!$A102,PartRaw[[#All],[VN-SAP code]],0),MATCH(Part!N$4,PartRaw[#Headers],0))</f>
        <v>#N/A</v>
      </c>
      <c r="O102" s="204" t="e">
        <f>INDEX(PartRaw[#All],MATCH(Part!$A102,PartRaw[[#All],[VN-SAP code]],0),MATCH(Part!O$4,PartRaw[#Headers],0))</f>
        <v>#N/A</v>
      </c>
      <c r="P102" s="204" t="e">
        <f>INDEX(PartRaw[#All],MATCH(Part!$A102,PartRaw[[#All],[VN-SAP code]],0),MATCH(Part!P$4,PartRaw[#Headers],0))</f>
        <v>#N/A</v>
      </c>
      <c r="Q102" s="204" t="e">
        <f>INDEX(PartRaw[#All],MATCH(Part!$A102,PartRaw[[#All],[VN-SAP code]],0),MATCH(Part!Q$4,PartRaw[#Headers],0))</f>
        <v>#N/A</v>
      </c>
      <c r="R102" s="204"/>
      <c r="S102" s="204"/>
      <c r="T102" s="204"/>
      <c r="U102" s="204"/>
      <c r="V102" s="111"/>
    </row>
    <row r="103" spans="1:22">
      <c r="A103" s="89">
        <v>0</v>
      </c>
      <c r="B103" s="78" t="str">
        <f>IFERROR(TEXT(INDEX(PartRaw[],MATCH(Part!$A103,PartRaw[VN-SAP code],0),7),"0.0"),"")</f>
        <v/>
      </c>
      <c r="C103" s="78" t="str">
        <f>IFERROR(INDEX(PartRaw[],MATCH(Part!$A103,PartRaw[VN-SAP code],0),11),"")</f>
        <v/>
      </c>
      <c r="D103" s="79" t="str">
        <f>IFERROR(INDEX(PartRaw[],MATCH(Part!$A103,PartRaw[VN-SAP code],0),12),"")</f>
        <v/>
      </c>
      <c r="E103" s="78" t="str">
        <f>IFERROR(INDEX(PartRaw[],MATCH(Part!$A103,PartRaw[VN-SAP code],0),13),"")</f>
        <v/>
      </c>
      <c r="F103" s="78" t="str">
        <f>IFERROR(INDEX(PartRaw[],MATCH(Part!$A103,PartRaw[VN-SAP code],0),14),"")</f>
        <v/>
      </c>
      <c r="G103" s="78" t="e">
        <f>INDEX(PartRaw[#All],MATCH(Part!$A103,PartRaw[[#All],[VN-SAP code]],0),MATCH(Part!G$4,PartRaw[#Headers],0))</f>
        <v>#N/A</v>
      </c>
      <c r="H103" s="78" t="e">
        <f>INDEX(PartRaw[#All],MATCH(Part!$A103,PartRaw[[#All],[VN-SAP code]],0),MATCH(Part!H$4,PartRaw[#Headers],0))</f>
        <v>#N/A</v>
      </c>
      <c r="I103" s="78" t="e">
        <f>INDEX(PartRaw[#All],MATCH(Part!$A103,PartRaw[[#All],[VN-SAP code]],0),MATCH(Part!I$4,PartRaw[#Headers],0))</f>
        <v>#N/A</v>
      </c>
      <c r="J103" s="78" t="e">
        <f>INDEX(PartRaw[#All],MATCH(Part!$A103,PartRaw[[#All],[VN-SAP code]],0),MATCH(Part!J$4,PartRaw[#Headers],0))</f>
        <v>#N/A</v>
      </c>
      <c r="K103" s="78" t="e">
        <f>INDEX(PartRaw[#All],MATCH(Part!$A103,PartRaw[[#All],[VN-SAP code]],0),MATCH(Part!K$4,PartRaw[#Headers],0))</f>
        <v>#N/A</v>
      </c>
      <c r="L103" s="78" t="e">
        <f>INDEX(PartRaw[#All],MATCH(Part!$A103,PartRaw[[#All],[VN-SAP code]],0),MATCH(Part!L$4,PartRaw[#Headers],0))</f>
        <v>#N/A</v>
      </c>
      <c r="M103" s="204" t="e">
        <f>INDEX(PartRaw[#All],MATCH(Part!$A103,PartRaw[[#All],[VN-SAP code]],0),MATCH(Part!M$4,PartRaw[#Headers],0))</f>
        <v>#N/A</v>
      </c>
      <c r="N103" s="204" t="e">
        <f>INDEX(PartRaw[#All],MATCH(Part!$A103,PartRaw[[#All],[VN-SAP code]],0),MATCH(Part!N$4,PartRaw[#Headers],0))</f>
        <v>#N/A</v>
      </c>
      <c r="O103" s="204" t="e">
        <f>INDEX(PartRaw[#All],MATCH(Part!$A103,PartRaw[[#All],[VN-SAP code]],0),MATCH(Part!O$4,PartRaw[#Headers],0))</f>
        <v>#N/A</v>
      </c>
      <c r="P103" s="204" t="e">
        <f>INDEX(PartRaw[#All],MATCH(Part!$A103,PartRaw[[#All],[VN-SAP code]],0),MATCH(Part!P$4,PartRaw[#Headers],0))</f>
        <v>#N/A</v>
      </c>
      <c r="Q103" s="204" t="e">
        <f>INDEX(PartRaw[#All],MATCH(Part!$A103,PartRaw[[#All],[VN-SAP code]],0),MATCH(Part!Q$4,PartRaw[#Headers],0))</f>
        <v>#N/A</v>
      </c>
      <c r="R103" s="204"/>
      <c r="S103" s="204"/>
      <c r="T103" s="204"/>
      <c r="U103" s="204"/>
      <c r="V103" s="111"/>
    </row>
    <row r="104" spans="1:22">
      <c r="A104" s="89">
        <v>0</v>
      </c>
      <c r="B104" s="78" t="str">
        <f>IFERROR(TEXT(INDEX(PartRaw[],MATCH(Part!$A104,PartRaw[VN-SAP code],0),7),"0.0"),"")</f>
        <v/>
      </c>
      <c r="C104" s="78" t="str">
        <f>IFERROR(INDEX(PartRaw[],MATCH(Part!$A104,PartRaw[VN-SAP code],0),11),"")</f>
        <v/>
      </c>
      <c r="D104" s="79" t="str">
        <f>IFERROR(INDEX(PartRaw[],MATCH(Part!$A104,PartRaw[VN-SAP code],0),12),"")</f>
        <v/>
      </c>
      <c r="E104" s="78" t="str">
        <f>IFERROR(INDEX(PartRaw[],MATCH(Part!$A104,PartRaw[VN-SAP code],0),13),"")</f>
        <v/>
      </c>
      <c r="F104" s="78" t="str">
        <f>IFERROR(INDEX(PartRaw[],MATCH(Part!$A104,PartRaw[VN-SAP code],0),14),"")</f>
        <v/>
      </c>
      <c r="G104" s="78" t="e">
        <f>INDEX(PartRaw[#All],MATCH(Part!$A104,PartRaw[[#All],[VN-SAP code]],0),MATCH(Part!G$4,PartRaw[#Headers],0))</f>
        <v>#N/A</v>
      </c>
      <c r="H104" s="78" t="e">
        <f>INDEX(PartRaw[#All],MATCH(Part!$A104,PartRaw[[#All],[VN-SAP code]],0),MATCH(Part!H$4,PartRaw[#Headers],0))</f>
        <v>#N/A</v>
      </c>
      <c r="I104" s="78" t="e">
        <f>INDEX(PartRaw[#All],MATCH(Part!$A104,PartRaw[[#All],[VN-SAP code]],0),MATCH(Part!I$4,PartRaw[#Headers],0))</f>
        <v>#N/A</v>
      </c>
      <c r="J104" s="78" t="e">
        <f>INDEX(PartRaw[#All],MATCH(Part!$A104,PartRaw[[#All],[VN-SAP code]],0),MATCH(Part!J$4,PartRaw[#Headers],0))</f>
        <v>#N/A</v>
      </c>
      <c r="K104" s="78" t="e">
        <f>INDEX(PartRaw[#All],MATCH(Part!$A104,PartRaw[[#All],[VN-SAP code]],0),MATCH(Part!K$4,PartRaw[#Headers],0))</f>
        <v>#N/A</v>
      </c>
      <c r="L104" s="78" t="e">
        <f>INDEX(PartRaw[#All],MATCH(Part!$A104,PartRaw[[#All],[VN-SAP code]],0),MATCH(Part!L$4,PartRaw[#Headers],0))</f>
        <v>#N/A</v>
      </c>
      <c r="M104" s="204" t="e">
        <f>INDEX(PartRaw[#All],MATCH(Part!$A104,PartRaw[[#All],[VN-SAP code]],0),MATCH(Part!M$4,PartRaw[#Headers],0))</f>
        <v>#N/A</v>
      </c>
      <c r="N104" s="204" t="e">
        <f>INDEX(PartRaw[#All],MATCH(Part!$A104,PartRaw[[#All],[VN-SAP code]],0),MATCH(Part!N$4,PartRaw[#Headers],0))</f>
        <v>#N/A</v>
      </c>
      <c r="O104" s="204" t="e">
        <f>INDEX(PartRaw[#All],MATCH(Part!$A104,PartRaw[[#All],[VN-SAP code]],0),MATCH(Part!O$4,PartRaw[#Headers],0))</f>
        <v>#N/A</v>
      </c>
      <c r="P104" s="204" t="e">
        <f>INDEX(PartRaw[#All],MATCH(Part!$A104,PartRaw[[#All],[VN-SAP code]],0),MATCH(Part!P$4,PartRaw[#Headers],0))</f>
        <v>#N/A</v>
      </c>
      <c r="Q104" s="204" t="e">
        <f>INDEX(PartRaw[#All],MATCH(Part!$A104,PartRaw[[#All],[VN-SAP code]],0),MATCH(Part!Q$4,PartRaw[#Headers],0))</f>
        <v>#N/A</v>
      </c>
      <c r="R104" s="204"/>
      <c r="S104" s="204"/>
      <c r="T104" s="204"/>
      <c r="U104" s="204"/>
      <c r="V104" s="111"/>
    </row>
    <row r="105" spans="1:22">
      <c r="A105" s="89">
        <v>0</v>
      </c>
      <c r="B105" s="78" t="str">
        <f>IFERROR(TEXT(INDEX(PartRaw[],MATCH(Part!$A105,PartRaw[VN-SAP code],0),7),"0.0"),"")</f>
        <v/>
      </c>
      <c r="C105" s="78" t="str">
        <f>IFERROR(INDEX(PartRaw[],MATCH(Part!$A105,PartRaw[VN-SAP code],0),11),"")</f>
        <v/>
      </c>
      <c r="D105" s="79" t="str">
        <f>IFERROR(INDEX(PartRaw[],MATCH(Part!$A105,PartRaw[VN-SAP code],0),12),"")</f>
        <v/>
      </c>
      <c r="E105" s="78" t="str">
        <f>IFERROR(INDEX(PartRaw[],MATCH(Part!$A105,PartRaw[VN-SAP code],0),13),"")</f>
        <v/>
      </c>
      <c r="F105" s="78" t="str">
        <f>IFERROR(INDEX(PartRaw[],MATCH(Part!$A105,PartRaw[VN-SAP code],0),14),"")</f>
        <v/>
      </c>
      <c r="G105" s="78" t="e">
        <f>INDEX(PartRaw[#All],MATCH(Part!$A105,PartRaw[[#All],[VN-SAP code]],0),MATCH(Part!G$4,PartRaw[#Headers],0))</f>
        <v>#N/A</v>
      </c>
      <c r="H105" s="78" t="e">
        <f>INDEX(PartRaw[#All],MATCH(Part!$A105,PartRaw[[#All],[VN-SAP code]],0),MATCH(Part!H$4,PartRaw[#Headers],0))</f>
        <v>#N/A</v>
      </c>
      <c r="I105" s="78" t="e">
        <f>INDEX(PartRaw[#All],MATCH(Part!$A105,PartRaw[[#All],[VN-SAP code]],0),MATCH(Part!I$4,PartRaw[#Headers],0))</f>
        <v>#N/A</v>
      </c>
      <c r="J105" s="78" t="e">
        <f>INDEX(PartRaw[#All],MATCH(Part!$A105,PartRaw[[#All],[VN-SAP code]],0),MATCH(Part!J$4,PartRaw[#Headers],0))</f>
        <v>#N/A</v>
      </c>
      <c r="K105" s="78" t="e">
        <f>INDEX(PartRaw[#All],MATCH(Part!$A105,PartRaw[[#All],[VN-SAP code]],0),MATCH(Part!K$4,PartRaw[#Headers],0))</f>
        <v>#N/A</v>
      </c>
      <c r="L105" s="78" t="e">
        <f>INDEX(PartRaw[#All],MATCH(Part!$A105,PartRaw[[#All],[VN-SAP code]],0),MATCH(Part!L$4,PartRaw[#Headers],0))</f>
        <v>#N/A</v>
      </c>
      <c r="M105" s="204" t="e">
        <f>INDEX(PartRaw[#All],MATCH(Part!$A105,PartRaw[[#All],[VN-SAP code]],0),MATCH(Part!M$4,PartRaw[#Headers],0))</f>
        <v>#N/A</v>
      </c>
      <c r="N105" s="204" t="e">
        <f>INDEX(PartRaw[#All],MATCH(Part!$A105,PartRaw[[#All],[VN-SAP code]],0),MATCH(Part!N$4,PartRaw[#Headers],0))</f>
        <v>#N/A</v>
      </c>
      <c r="O105" s="204" t="e">
        <f>INDEX(PartRaw[#All],MATCH(Part!$A105,PartRaw[[#All],[VN-SAP code]],0),MATCH(Part!O$4,PartRaw[#Headers],0))</f>
        <v>#N/A</v>
      </c>
      <c r="P105" s="204" t="e">
        <f>INDEX(PartRaw[#All],MATCH(Part!$A105,PartRaw[[#All],[VN-SAP code]],0),MATCH(Part!P$4,PartRaw[#Headers],0))</f>
        <v>#N/A</v>
      </c>
      <c r="Q105" s="204" t="e">
        <f>INDEX(PartRaw[#All],MATCH(Part!$A105,PartRaw[[#All],[VN-SAP code]],0),MATCH(Part!Q$4,PartRaw[#Headers],0))</f>
        <v>#N/A</v>
      </c>
      <c r="R105" s="204"/>
      <c r="S105" s="204"/>
      <c r="T105" s="204"/>
      <c r="U105" s="204"/>
      <c r="V105" s="111"/>
    </row>
    <row r="106" spans="1:22">
      <c r="A106" s="89">
        <v>0</v>
      </c>
      <c r="B106" s="78" t="str">
        <f>IFERROR(TEXT(INDEX(PartRaw[],MATCH(Part!$A106,PartRaw[VN-SAP code],0),7),"0.0"),"")</f>
        <v/>
      </c>
      <c r="C106" s="78" t="str">
        <f>IFERROR(INDEX(PartRaw[],MATCH(Part!$A106,PartRaw[VN-SAP code],0),11),"")</f>
        <v/>
      </c>
      <c r="D106" s="79" t="str">
        <f>IFERROR(INDEX(PartRaw[],MATCH(Part!$A106,PartRaw[VN-SAP code],0),12),"")</f>
        <v/>
      </c>
      <c r="E106" s="78" t="str">
        <f>IFERROR(INDEX(PartRaw[],MATCH(Part!$A106,PartRaw[VN-SAP code],0),13),"")</f>
        <v/>
      </c>
      <c r="F106" s="78" t="str">
        <f>IFERROR(INDEX(PartRaw[],MATCH(Part!$A106,PartRaw[VN-SAP code],0),14),"")</f>
        <v/>
      </c>
      <c r="G106" s="78" t="e">
        <f>INDEX(PartRaw[#All],MATCH(Part!$A106,PartRaw[[#All],[VN-SAP code]],0),MATCH(Part!G$4,PartRaw[#Headers],0))</f>
        <v>#N/A</v>
      </c>
      <c r="H106" s="78" t="e">
        <f>INDEX(PartRaw[#All],MATCH(Part!$A106,PartRaw[[#All],[VN-SAP code]],0),MATCH(Part!H$4,PartRaw[#Headers],0))</f>
        <v>#N/A</v>
      </c>
      <c r="I106" s="78" t="e">
        <f>INDEX(PartRaw[#All],MATCH(Part!$A106,PartRaw[[#All],[VN-SAP code]],0),MATCH(Part!I$4,PartRaw[#Headers],0))</f>
        <v>#N/A</v>
      </c>
      <c r="J106" s="78" t="e">
        <f>INDEX(PartRaw[#All],MATCH(Part!$A106,PartRaw[[#All],[VN-SAP code]],0),MATCH(Part!J$4,PartRaw[#Headers],0))</f>
        <v>#N/A</v>
      </c>
      <c r="K106" s="78" t="e">
        <f>INDEX(PartRaw[#All],MATCH(Part!$A106,PartRaw[[#All],[VN-SAP code]],0),MATCH(Part!K$4,PartRaw[#Headers],0))</f>
        <v>#N/A</v>
      </c>
      <c r="L106" s="78" t="e">
        <f>INDEX(PartRaw[#All],MATCH(Part!$A106,PartRaw[[#All],[VN-SAP code]],0),MATCH(Part!L$4,PartRaw[#Headers],0))</f>
        <v>#N/A</v>
      </c>
      <c r="M106" s="204" t="e">
        <f>INDEX(PartRaw[#All],MATCH(Part!$A106,PartRaw[[#All],[VN-SAP code]],0),MATCH(Part!M$4,PartRaw[#Headers],0))</f>
        <v>#N/A</v>
      </c>
      <c r="N106" s="204" t="e">
        <f>INDEX(PartRaw[#All],MATCH(Part!$A106,PartRaw[[#All],[VN-SAP code]],0),MATCH(Part!N$4,PartRaw[#Headers],0))</f>
        <v>#N/A</v>
      </c>
      <c r="O106" s="204" t="e">
        <f>INDEX(PartRaw[#All],MATCH(Part!$A106,PartRaw[[#All],[VN-SAP code]],0),MATCH(Part!O$4,PartRaw[#Headers],0))</f>
        <v>#N/A</v>
      </c>
      <c r="P106" s="204" t="e">
        <f>INDEX(PartRaw[#All],MATCH(Part!$A106,PartRaw[[#All],[VN-SAP code]],0),MATCH(Part!P$4,PartRaw[#Headers],0))</f>
        <v>#N/A</v>
      </c>
      <c r="Q106" s="204" t="e">
        <f>INDEX(PartRaw[#All],MATCH(Part!$A106,PartRaw[[#All],[VN-SAP code]],0),MATCH(Part!Q$4,PartRaw[#Headers],0))</f>
        <v>#N/A</v>
      </c>
      <c r="R106" s="204"/>
      <c r="S106" s="204"/>
      <c r="T106" s="204"/>
      <c r="U106" s="204"/>
      <c r="V106" s="111"/>
    </row>
    <row r="107" spans="1:22">
      <c r="A107" s="89">
        <v>0</v>
      </c>
      <c r="B107" s="78" t="str">
        <f>IFERROR(TEXT(INDEX(PartRaw[],MATCH(Part!$A107,PartRaw[VN-SAP code],0),7),"0.0"),"")</f>
        <v/>
      </c>
      <c r="C107" s="78" t="str">
        <f>IFERROR(INDEX(PartRaw[],MATCH(Part!$A107,PartRaw[VN-SAP code],0),11),"")</f>
        <v/>
      </c>
      <c r="D107" s="79" t="str">
        <f>IFERROR(INDEX(PartRaw[],MATCH(Part!$A107,PartRaw[VN-SAP code],0),12),"")</f>
        <v/>
      </c>
      <c r="E107" s="78" t="str">
        <f>IFERROR(INDEX(PartRaw[],MATCH(Part!$A107,PartRaw[VN-SAP code],0),13),"")</f>
        <v/>
      </c>
      <c r="F107" s="78" t="str">
        <f>IFERROR(INDEX(PartRaw[],MATCH(Part!$A107,PartRaw[VN-SAP code],0),14),"")</f>
        <v/>
      </c>
      <c r="G107" s="78" t="e">
        <f>INDEX(PartRaw[#All],MATCH(Part!$A107,PartRaw[[#All],[VN-SAP code]],0),MATCH(Part!G$4,PartRaw[#Headers],0))</f>
        <v>#N/A</v>
      </c>
      <c r="H107" s="78" t="e">
        <f>INDEX(PartRaw[#All],MATCH(Part!$A107,PartRaw[[#All],[VN-SAP code]],0),MATCH(Part!H$4,PartRaw[#Headers],0))</f>
        <v>#N/A</v>
      </c>
      <c r="I107" s="78" t="e">
        <f>INDEX(PartRaw[#All],MATCH(Part!$A107,PartRaw[[#All],[VN-SAP code]],0),MATCH(Part!I$4,PartRaw[#Headers],0))</f>
        <v>#N/A</v>
      </c>
      <c r="J107" s="78" t="e">
        <f>INDEX(PartRaw[#All],MATCH(Part!$A107,PartRaw[[#All],[VN-SAP code]],0),MATCH(Part!J$4,PartRaw[#Headers],0))</f>
        <v>#N/A</v>
      </c>
      <c r="K107" s="78" t="e">
        <f>INDEX(PartRaw[#All],MATCH(Part!$A107,PartRaw[[#All],[VN-SAP code]],0),MATCH(Part!K$4,PartRaw[#Headers],0))</f>
        <v>#N/A</v>
      </c>
      <c r="L107" s="78" t="e">
        <f>INDEX(PartRaw[#All],MATCH(Part!$A107,PartRaw[[#All],[VN-SAP code]],0),MATCH(Part!L$4,PartRaw[#Headers],0))</f>
        <v>#N/A</v>
      </c>
      <c r="M107" s="204" t="e">
        <f>INDEX(PartRaw[#All],MATCH(Part!$A107,PartRaw[[#All],[VN-SAP code]],0),MATCH(Part!M$4,PartRaw[#Headers],0))</f>
        <v>#N/A</v>
      </c>
      <c r="N107" s="204" t="e">
        <f>INDEX(PartRaw[#All],MATCH(Part!$A107,PartRaw[[#All],[VN-SAP code]],0),MATCH(Part!N$4,PartRaw[#Headers],0))</f>
        <v>#N/A</v>
      </c>
      <c r="O107" s="204" t="e">
        <f>INDEX(PartRaw[#All],MATCH(Part!$A107,PartRaw[[#All],[VN-SAP code]],0),MATCH(Part!O$4,PartRaw[#Headers],0))</f>
        <v>#N/A</v>
      </c>
      <c r="P107" s="204" t="e">
        <f>INDEX(PartRaw[#All],MATCH(Part!$A107,PartRaw[[#All],[VN-SAP code]],0),MATCH(Part!P$4,PartRaw[#Headers],0))</f>
        <v>#N/A</v>
      </c>
      <c r="Q107" s="204" t="e">
        <f>INDEX(PartRaw[#All],MATCH(Part!$A107,PartRaw[[#All],[VN-SAP code]],0),MATCH(Part!Q$4,PartRaw[#Headers],0))</f>
        <v>#N/A</v>
      </c>
      <c r="R107" s="204"/>
      <c r="S107" s="204"/>
      <c r="T107" s="204"/>
      <c r="U107" s="204"/>
      <c r="V107" s="111"/>
    </row>
    <row r="108" spans="1:22">
      <c r="A108" s="89">
        <v>0</v>
      </c>
      <c r="B108" s="78" t="str">
        <f>IFERROR(TEXT(INDEX(PartRaw[],MATCH(Part!$A108,PartRaw[VN-SAP code],0),7),"0.0"),"")</f>
        <v/>
      </c>
      <c r="C108" s="78" t="str">
        <f>IFERROR(INDEX(PartRaw[],MATCH(Part!$A108,PartRaw[VN-SAP code],0),11),"")</f>
        <v/>
      </c>
      <c r="D108" s="79" t="str">
        <f>IFERROR(INDEX(PartRaw[],MATCH(Part!$A108,PartRaw[VN-SAP code],0),12),"")</f>
        <v/>
      </c>
      <c r="E108" s="78" t="str">
        <f>IFERROR(INDEX(PartRaw[],MATCH(Part!$A108,PartRaw[VN-SAP code],0),13),"")</f>
        <v/>
      </c>
      <c r="F108" s="78" t="str">
        <f>IFERROR(INDEX(PartRaw[],MATCH(Part!$A108,PartRaw[VN-SAP code],0),14),"")</f>
        <v/>
      </c>
      <c r="G108" s="78" t="e">
        <f>INDEX(PartRaw[#All],MATCH(Part!$A108,PartRaw[[#All],[VN-SAP code]],0),MATCH(Part!G$4,PartRaw[#Headers],0))</f>
        <v>#N/A</v>
      </c>
      <c r="H108" s="78" t="e">
        <f>INDEX(PartRaw[#All],MATCH(Part!$A108,PartRaw[[#All],[VN-SAP code]],0),MATCH(Part!H$4,PartRaw[#Headers],0))</f>
        <v>#N/A</v>
      </c>
      <c r="I108" s="78" t="e">
        <f>INDEX(PartRaw[#All],MATCH(Part!$A108,PartRaw[[#All],[VN-SAP code]],0),MATCH(Part!I$4,PartRaw[#Headers],0))</f>
        <v>#N/A</v>
      </c>
      <c r="J108" s="78" t="e">
        <f>INDEX(PartRaw[#All],MATCH(Part!$A108,PartRaw[[#All],[VN-SAP code]],0),MATCH(Part!J$4,PartRaw[#Headers],0))</f>
        <v>#N/A</v>
      </c>
      <c r="K108" s="78" t="e">
        <f>INDEX(PartRaw[#All],MATCH(Part!$A108,PartRaw[[#All],[VN-SAP code]],0),MATCH(Part!K$4,PartRaw[#Headers],0))</f>
        <v>#N/A</v>
      </c>
      <c r="L108" s="78" t="e">
        <f>INDEX(PartRaw[#All],MATCH(Part!$A108,PartRaw[[#All],[VN-SAP code]],0),MATCH(Part!L$4,PartRaw[#Headers],0))</f>
        <v>#N/A</v>
      </c>
      <c r="M108" s="204" t="e">
        <f>INDEX(PartRaw[#All],MATCH(Part!$A108,PartRaw[[#All],[VN-SAP code]],0),MATCH(Part!M$4,PartRaw[#Headers],0))</f>
        <v>#N/A</v>
      </c>
      <c r="N108" s="204" t="e">
        <f>INDEX(PartRaw[#All],MATCH(Part!$A108,PartRaw[[#All],[VN-SAP code]],0),MATCH(Part!N$4,PartRaw[#Headers],0))</f>
        <v>#N/A</v>
      </c>
      <c r="O108" s="204" t="e">
        <f>INDEX(PartRaw[#All],MATCH(Part!$A108,PartRaw[[#All],[VN-SAP code]],0),MATCH(Part!O$4,PartRaw[#Headers],0))</f>
        <v>#N/A</v>
      </c>
      <c r="P108" s="204" t="e">
        <f>INDEX(PartRaw[#All],MATCH(Part!$A108,PartRaw[[#All],[VN-SAP code]],0),MATCH(Part!P$4,PartRaw[#Headers],0))</f>
        <v>#N/A</v>
      </c>
      <c r="Q108" s="204" t="e">
        <f>INDEX(PartRaw[#All],MATCH(Part!$A108,PartRaw[[#All],[VN-SAP code]],0),MATCH(Part!Q$4,PartRaw[#Headers],0))</f>
        <v>#N/A</v>
      </c>
      <c r="R108" s="204"/>
      <c r="S108" s="204"/>
      <c r="T108" s="204"/>
      <c r="U108" s="204"/>
      <c r="V108" s="111"/>
    </row>
    <row r="109" spans="1:22">
      <c r="A109" s="89">
        <v>0</v>
      </c>
      <c r="B109" s="78" t="str">
        <f>IFERROR(TEXT(INDEX(PartRaw[],MATCH(Part!$A109,PartRaw[VN-SAP code],0),7),"0.0"),"")</f>
        <v/>
      </c>
      <c r="C109" s="78" t="str">
        <f>IFERROR(INDEX(PartRaw[],MATCH(Part!$A109,PartRaw[VN-SAP code],0),11),"")</f>
        <v/>
      </c>
      <c r="D109" s="79" t="str">
        <f>IFERROR(INDEX(PartRaw[],MATCH(Part!$A109,PartRaw[VN-SAP code],0),12),"")</f>
        <v/>
      </c>
      <c r="E109" s="78" t="str">
        <f>IFERROR(INDEX(PartRaw[],MATCH(Part!$A109,PartRaw[VN-SAP code],0),13),"")</f>
        <v/>
      </c>
      <c r="F109" s="78" t="str">
        <f>IFERROR(INDEX(PartRaw[],MATCH(Part!$A109,PartRaw[VN-SAP code],0),14),"")</f>
        <v/>
      </c>
      <c r="G109" s="78" t="e">
        <f>INDEX(PartRaw[#All],MATCH(Part!$A109,PartRaw[[#All],[VN-SAP code]],0),MATCH(Part!G$4,PartRaw[#Headers],0))</f>
        <v>#N/A</v>
      </c>
      <c r="H109" s="78" t="e">
        <f>INDEX(PartRaw[#All],MATCH(Part!$A109,PartRaw[[#All],[VN-SAP code]],0),MATCH(Part!H$4,PartRaw[#Headers],0))</f>
        <v>#N/A</v>
      </c>
      <c r="I109" s="78" t="e">
        <f>INDEX(PartRaw[#All],MATCH(Part!$A109,PartRaw[[#All],[VN-SAP code]],0),MATCH(Part!I$4,PartRaw[#Headers],0))</f>
        <v>#N/A</v>
      </c>
      <c r="J109" s="78" t="e">
        <f>INDEX(PartRaw[#All],MATCH(Part!$A109,PartRaw[[#All],[VN-SAP code]],0),MATCH(Part!J$4,PartRaw[#Headers],0))</f>
        <v>#N/A</v>
      </c>
      <c r="K109" s="78" t="e">
        <f>INDEX(PartRaw[#All],MATCH(Part!$A109,PartRaw[[#All],[VN-SAP code]],0),MATCH(Part!K$4,PartRaw[#Headers],0))</f>
        <v>#N/A</v>
      </c>
      <c r="L109" s="78" t="e">
        <f>INDEX(PartRaw[#All],MATCH(Part!$A109,PartRaw[[#All],[VN-SAP code]],0),MATCH(Part!L$4,PartRaw[#Headers],0))</f>
        <v>#N/A</v>
      </c>
      <c r="M109" s="204" t="e">
        <f>INDEX(PartRaw[#All],MATCH(Part!$A109,PartRaw[[#All],[VN-SAP code]],0),MATCH(Part!M$4,PartRaw[#Headers],0))</f>
        <v>#N/A</v>
      </c>
      <c r="N109" s="204" t="e">
        <f>INDEX(PartRaw[#All],MATCH(Part!$A109,PartRaw[[#All],[VN-SAP code]],0),MATCH(Part!N$4,PartRaw[#Headers],0))</f>
        <v>#N/A</v>
      </c>
      <c r="O109" s="204" t="e">
        <f>INDEX(PartRaw[#All],MATCH(Part!$A109,PartRaw[[#All],[VN-SAP code]],0),MATCH(Part!O$4,PartRaw[#Headers],0))</f>
        <v>#N/A</v>
      </c>
      <c r="P109" s="204" t="e">
        <f>INDEX(PartRaw[#All],MATCH(Part!$A109,PartRaw[[#All],[VN-SAP code]],0),MATCH(Part!P$4,PartRaw[#Headers],0))</f>
        <v>#N/A</v>
      </c>
      <c r="Q109" s="204" t="e">
        <f>INDEX(PartRaw[#All],MATCH(Part!$A109,PartRaw[[#All],[VN-SAP code]],0),MATCH(Part!Q$4,PartRaw[#Headers],0))</f>
        <v>#N/A</v>
      </c>
      <c r="R109" s="204"/>
      <c r="S109" s="204"/>
      <c r="T109" s="204"/>
      <c r="U109" s="204"/>
      <c r="V109" s="111"/>
    </row>
    <row r="110" spans="1:22">
      <c r="A110" s="89">
        <v>0</v>
      </c>
      <c r="B110" s="78" t="str">
        <f>IFERROR(TEXT(INDEX(PartRaw[],MATCH(Part!$A110,PartRaw[VN-SAP code],0),7),"0.0"),"")</f>
        <v/>
      </c>
      <c r="C110" s="78" t="str">
        <f>IFERROR(INDEX(PartRaw[],MATCH(Part!$A110,PartRaw[VN-SAP code],0),11),"")</f>
        <v/>
      </c>
      <c r="D110" s="79" t="str">
        <f>IFERROR(INDEX(PartRaw[],MATCH(Part!$A110,PartRaw[VN-SAP code],0),12),"")</f>
        <v/>
      </c>
      <c r="E110" s="78" t="str">
        <f>IFERROR(INDEX(PartRaw[],MATCH(Part!$A110,PartRaw[VN-SAP code],0),13),"")</f>
        <v/>
      </c>
      <c r="F110" s="78" t="str">
        <f>IFERROR(INDEX(PartRaw[],MATCH(Part!$A110,PartRaw[VN-SAP code],0),14),"")</f>
        <v/>
      </c>
      <c r="G110" s="78" t="e">
        <f>INDEX(PartRaw[#All],MATCH(Part!$A110,PartRaw[[#All],[VN-SAP code]],0),MATCH(Part!G$4,PartRaw[#Headers],0))</f>
        <v>#N/A</v>
      </c>
      <c r="H110" s="78" t="e">
        <f>INDEX(PartRaw[#All],MATCH(Part!$A110,PartRaw[[#All],[VN-SAP code]],0),MATCH(Part!H$4,PartRaw[#Headers],0))</f>
        <v>#N/A</v>
      </c>
      <c r="I110" s="78" t="e">
        <f>INDEX(PartRaw[#All],MATCH(Part!$A110,PartRaw[[#All],[VN-SAP code]],0),MATCH(Part!I$4,PartRaw[#Headers],0))</f>
        <v>#N/A</v>
      </c>
      <c r="J110" s="78" t="e">
        <f>INDEX(PartRaw[#All],MATCH(Part!$A110,PartRaw[[#All],[VN-SAP code]],0),MATCH(Part!J$4,PartRaw[#Headers],0))</f>
        <v>#N/A</v>
      </c>
      <c r="K110" s="78" t="e">
        <f>INDEX(PartRaw[#All],MATCH(Part!$A110,PartRaw[[#All],[VN-SAP code]],0),MATCH(Part!K$4,PartRaw[#Headers],0))</f>
        <v>#N/A</v>
      </c>
      <c r="L110" s="78" t="e">
        <f>INDEX(PartRaw[#All],MATCH(Part!$A110,PartRaw[[#All],[VN-SAP code]],0),MATCH(Part!L$4,PartRaw[#Headers],0))</f>
        <v>#N/A</v>
      </c>
      <c r="M110" s="204" t="e">
        <f>INDEX(PartRaw[#All],MATCH(Part!$A110,PartRaw[[#All],[VN-SAP code]],0),MATCH(Part!M$4,PartRaw[#Headers],0))</f>
        <v>#N/A</v>
      </c>
      <c r="N110" s="204" t="e">
        <f>INDEX(PartRaw[#All],MATCH(Part!$A110,PartRaw[[#All],[VN-SAP code]],0),MATCH(Part!N$4,PartRaw[#Headers],0))</f>
        <v>#N/A</v>
      </c>
      <c r="O110" s="204" t="e">
        <f>INDEX(PartRaw[#All],MATCH(Part!$A110,PartRaw[[#All],[VN-SAP code]],0),MATCH(Part!O$4,PartRaw[#Headers],0))</f>
        <v>#N/A</v>
      </c>
      <c r="P110" s="204" t="e">
        <f>INDEX(PartRaw[#All],MATCH(Part!$A110,PartRaw[[#All],[VN-SAP code]],0),MATCH(Part!P$4,PartRaw[#Headers],0))</f>
        <v>#N/A</v>
      </c>
      <c r="Q110" s="204" t="e">
        <f>INDEX(PartRaw[#All],MATCH(Part!$A110,PartRaw[[#All],[VN-SAP code]],0),MATCH(Part!Q$4,PartRaw[#Headers],0))</f>
        <v>#N/A</v>
      </c>
      <c r="R110" s="204"/>
      <c r="S110" s="204"/>
      <c r="T110" s="204"/>
      <c r="U110" s="204"/>
      <c r="V110" s="111"/>
    </row>
    <row r="111" spans="1:22">
      <c r="A111" s="89">
        <v>0</v>
      </c>
      <c r="B111" s="78" t="str">
        <f>IFERROR(TEXT(INDEX(PartRaw[],MATCH(Part!$A111,PartRaw[VN-SAP code],0),7),"0.0"),"")</f>
        <v/>
      </c>
      <c r="C111" s="78" t="str">
        <f>IFERROR(INDEX(PartRaw[],MATCH(Part!$A111,PartRaw[VN-SAP code],0),11),"")</f>
        <v/>
      </c>
      <c r="D111" s="79" t="str">
        <f>IFERROR(INDEX(PartRaw[],MATCH(Part!$A111,PartRaw[VN-SAP code],0),12),"")</f>
        <v/>
      </c>
      <c r="E111" s="78" t="str">
        <f>IFERROR(INDEX(PartRaw[],MATCH(Part!$A111,PartRaw[VN-SAP code],0),13),"")</f>
        <v/>
      </c>
      <c r="F111" s="78" t="str">
        <f>IFERROR(INDEX(PartRaw[],MATCH(Part!$A111,PartRaw[VN-SAP code],0),14),"")</f>
        <v/>
      </c>
      <c r="G111" s="78" t="e">
        <f>INDEX(PartRaw[#All],MATCH(Part!$A111,PartRaw[[#All],[VN-SAP code]],0),MATCH(Part!G$4,PartRaw[#Headers],0))</f>
        <v>#N/A</v>
      </c>
      <c r="H111" s="78" t="e">
        <f>INDEX(PartRaw[#All],MATCH(Part!$A111,PartRaw[[#All],[VN-SAP code]],0),MATCH(Part!H$4,PartRaw[#Headers],0))</f>
        <v>#N/A</v>
      </c>
      <c r="I111" s="78" t="e">
        <f>INDEX(PartRaw[#All],MATCH(Part!$A111,PartRaw[[#All],[VN-SAP code]],0),MATCH(Part!I$4,PartRaw[#Headers],0))</f>
        <v>#N/A</v>
      </c>
      <c r="J111" s="78" t="e">
        <f>INDEX(PartRaw[#All],MATCH(Part!$A111,PartRaw[[#All],[VN-SAP code]],0),MATCH(Part!J$4,PartRaw[#Headers],0))</f>
        <v>#N/A</v>
      </c>
      <c r="K111" s="78" t="e">
        <f>INDEX(PartRaw[#All],MATCH(Part!$A111,PartRaw[[#All],[VN-SAP code]],0),MATCH(Part!K$4,PartRaw[#Headers],0))</f>
        <v>#N/A</v>
      </c>
      <c r="L111" s="78" t="e">
        <f>INDEX(PartRaw[#All],MATCH(Part!$A111,PartRaw[[#All],[VN-SAP code]],0),MATCH(Part!L$4,PartRaw[#Headers],0))</f>
        <v>#N/A</v>
      </c>
      <c r="M111" s="204" t="e">
        <f>INDEX(PartRaw[#All],MATCH(Part!$A111,PartRaw[[#All],[VN-SAP code]],0),MATCH(Part!M$4,PartRaw[#Headers],0))</f>
        <v>#N/A</v>
      </c>
      <c r="N111" s="204" t="e">
        <f>INDEX(PartRaw[#All],MATCH(Part!$A111,PartRaw[[#All],[VN-SAP code]],0),MATCH(Part!N$4,PartRaw[#Headers],0))</f>
        <v>#N/A</v>
      </c>
      <c r="O111" s="204" t="e">
        <f>INDEX(PartRaw[#All],MATCH(Part!$A111,PartRaw[[#All],[VN-SAP code]],0),MATCH(Part!O$4,PartRaw[#Headers],0))</f>
        <v>#N/A</v>
      </c>
      <c r="P111" s="204" t="e">
        <f>INDEX(PartRaw[#All],MATCH(Part!$A111,PartRaw[[#All],[VN-SAP code]],0),MATCH(Part!P$4,PartRaw[#Headers],0))</f>
        <v>#N/A</v>
      </c>
      <c r="Q111" s="204" t="e">
        <f>INDEX(PartRaw[#All],MATCH(Part!$A111,PartRaw[[#All],[VN-SAP code]],0),MATCH(Part!Q$4,PartRaw[#Headers],0))</f>
        <v>#N/A</v>
      </c>
      <c r="R111" s="204"/>
      <c r="S111" s="204"/>
      <c r="T111" s="204"/>
      <c r="U111" s="204"/>
      <c r="V111" s="111"/>
    </row>
    <row r="112" spans="1:22">
      <c r="A112" s="89">
        <v>0</v>
      </c>
      <c r="B112" s="78" t="str">
        <f>IFERROR(TEXT(INDEX(PartRaw[],MATCH(Part!$A112,PartRaw[VN-SAP code],0),7),"0.0"),"")</f>
        <v/>
      </c>
      <c r="C112" s="78" t="str">
        <f>IFERROR(INDEX(PartRaw[],MATCH(Part!$A112,PartRaw[VN-SAP code],0),11),"")</f>
        <v/>
      </c>
      <c r="D112" s="79" t="str">
        <f>IFERROR(INDEX(PartRaw[],MATCH(Part!$A112,PartRaw[VN-SAP code],0),12),"")</f>
        <v/>
      </c>
      <c r="E112" s="78" t="str">
        <f>IFERROR(INDEX(PartRaw[],MATCH(Part!$A112,PartRaw[VN-SAP code],0),13),"")</f>
        <v/>
      </c>
      <c r="F112" s="78" t="str">
        <f>IFERROR(INDEX(PartRaw[],MATCH(Part!$A112,PartRaw[VN-SAP code],0),14),"")</f>
        <v/>
      </c>
      <c r="G112" s="78" t="e">
        <f>INDEX(PartRaw[#All],MATCH(Part!$A112,PartRaw[[#All],[VN-SAP code]],0),MATCH(Part!G$4,PartRaw[#Headers],0))</f>
        <v>#N/A</v>
      </c>
      <c r="H112" s="78" t="e">
        <f>INDEX(PartRaw[#All],MATCH(Part!$A112,PartRaw[[#All],[VN-SAP code]],0),MATCH(Part!H$4,PartRaw[#Headers],0))</f>
        <v>#N/A</v>
      </c>
      <c r="I112" s="78" t="e">
        <f>INDEX(PartRaw[#All],MATCH(Part!$A112,PartRaw[[#All],[VN-SAP code]],0),MATCH(Part!I$4,PartRaw[#Headers],0))</f>
        <v>#N/A</v>
      </c>
      <c r="J112" s="78" t="e">
        <f>INDEX(PartRaw[#All],MATCH(Part!$A112,PartRaw[[#All],[VN-SAP code]],0),MATCH(Part!J$4,PartRaw[#Headers],0))</f>
        <v>#N/A</v>
      </c>
      <c r="K112" s="78" t="e">
        <f>INDEX(PartRaw[#All],MATCH(Part!$A112,PartRaw[[#All],[VN-SAP code]],0),MATCH(Part!K$4,PartRaw[#Headers],0))</f>
        <v>#N/A</v>
      </c>
      <c r="L112" s="78" t="e">
        <f>INDEX(PartRaw[#All],MATCH(Part!$A112,PartRaw[[#All],[VN-SAP code]],0),MATCH(Part!L$4,PartRaw[#Headers],0))</f>
        <v>#N/A</v>
      </c>
      <c r="M112" s="204" t="e">
        <f>INDEX(PartRaw[#All],MATCH(Part!$A112,PartRaw[[#All],[VN-SAP code]],0),MATCH(Part!M$4,PartRaw[#Headers],0))</f>
        <v>#N/A</v>
      </c>
      <c r="N112" s="204" t="e">
        <f>INDEX(PartRaw[#All],MATCH(Part!$A112,PartRaw[[#All],[VN-SAP code]],0),MATCH(Part!N$4,PartRaw[#Headers],0))</f>
        <v>#N/A</v>
      </c>
      <c r="O112" s="204" t="e">
        <f>INDEX(PartRaw[#All],MATCH(Part!$A112,PartRaw[[#All],[VN-SAP code]],0),MATCH(Part!O$4,PartRaw[#Headers],0))</f>
        <v>#N/A</v>
      </c>
      <c r="P112" s="204" t="e">
        <f>INDEX(PartRaw[#All],MATCH(Part!$A112,PartRaw[[#All],[VN-SAP code]],0),MATCH(Part!P$4,PartRaw[#Headers],0))</f>
        <v>#N/A</v>
      </c>
      <c r="Q112" s="204" t="e">
        <f>INDEX(PartRaw[#All],MATCH(Part!$A112,PartRaw[[#All],[VN-SAP code]],0),MATCH(Part!Q$4,PartRaw[#Headers],0))</f>
        <v>#N/A</v>
      </c>
      <c r="R112" s="204"/>
      <c r="S112" s="204"/>
      <c r="T112" s="204"/>
      <c r="U112" s="204"/>
      <c r="V112" s="111"/>
    </row>
    <row r="113" spans="1:22">
      <c r="A113" s="89">
        <v>0</v>
      </c>
      <c r="B113" s="78" t="str">
        <f>IFERROR(TEXT(INDEX(PartRaw[],MATCH(Part!$A113,PartRaw[VN-SAP code],0),7),"0.0"),"")</f>
        <v/>
      </c>
      <c r="C113" s="78" t="str">
        <f>IFERROR(INDEX(PartRaw[],MATCH(Part!$A113,PartRaw[VN-SAP code],0),11),"")</f>
        <v/>
      </c>
      <c r="D113" s="79" t="str">
        <f>IFERROR(INDEX(PartRaw[],MATCH(Part!$A113,PartRaw[VN-SAP code],0),12),"")</f>
        <v/>
      </c>
      <c r="E113" s="78" t="str">
        <f>IFERROR(INDEX(PartRaw[],MATCH(Part!$A113,PartRaw[VN-SAP code],0),13),"")</f>
        <v/>
      </c>
      <c r="F113" s="78" t="str">
        <f>IFERROR(INDEX(PartRaw[],MATCH(Part!$A113,PartRaw[VN-SAP code],0),14),"")</f>
        <v/>
      </c>
      <c r="G113" s="78" t="e">
        <f>INDEX(PartRaw[#All],MATCH(Part!$A113,PartRaw[[#All],[VN-SAP code]],0),MATCH(Part!G$4,PartRaw[#Headers],0))</f>
        <v>#N/A</v>
      </c>
      <c r="H113" s="78" t="e">
        <f>INDEX(PartRaw[#All],MATCH(Part!$A113,PartRaw[[#All],[VN-SAP code]],0),MATCH(Part!H$4,PartRaw[#Headers],0))</f>
        <v>#N/A</v>
      </c>
      <c r="I113" s="78" t="e">
        <f>INDEX(PartRaw[#All],MATCH(Part!$A113,PartRaw[[#All],[VN-SAP code]],0),MATCH(Part!I$4,PartRaw[#Headers],0))</f>
        <v>#N/A</v>
      </c>
      <c r="J113" s="78" t="e">
        <f>INDEX(PartRaw[#All],MATCH(Part!$A113,PartRaw[[#All],[VN-SAP code]],0),MATCH(Part!J$4,PartRaw[#Headers],0))</f>
        <v>#N/A</v>
      </c>
      <c r="K113" s="78" t="e">
        <f>INDEX(PartRaw[#All],MATCH(Part!$A113,PartRaw[[#All],[VN-SAP code]],0),MATCH(Part!K$4,PartRaw[#Headers],0))</f>
        <v>#N/A</v>
      </c>
      <c r="L113" s="78" t="e">
        <f>INDEX(PartRaw[#All],MATCH(Part!$A113,PartRaw[[#All],[VN-SAP code]],0),MATCH(Part!L$4,PartRaw[#Headers],0))</f>
        <v>#N/A</v>
      </c>
      <c r="M113" s="204" t="e">
        <f>INDEX(PartRaw[#All],MATCH(Part!$A113,PartRaw[[#All],[VN-SAP code]],0),MATCH(Part!M$4,PartRaw[#Headers],0))</f>
        <v>#N/A</v>
      </c>
      <c r="N113" s="204" t="e">
        <f>INDEX(PartRaw[#All],MATCH(Part!$A113,PartRaw[[#All],[VN-SAP code]],0),MATCH(Part!N$4,PartRaw[#Headers],0))</f>
        <v>#N/A</v>
      </c>
      <c r="O113" s="204" t="e">
        <f>INDEX(PartRaw[#All],MATCH(Part!$A113,PartRaw[[#All],[VN-SAP code]],0),MATCH(Part!O$4,PartRaw[#Headers],0))</f>
        <v>#N/A</v>
      </c>
      <c r="P113" s="204" t="e">
        <f>INDEX(PartRaw[#All],MATCH(Part!$A113,PartRaw[[#All],[VN-SAP code]],0),MATCH(Part!P$4,PartRaw[#Headers],0))</f>
        <v>#N/A</v>
      </c>
      <c r="Q113" s="204" t="e">
        <f>INDEX(PartRaw[#All],MATCH(Part!$A113,PartRaw[[#All],[VN-SAP code]],0),MATCH(Part!Q$4,PartRaw[#Headers],0))</f>
        <v>#N/A</v>
      </c>
      <c r="R113" s="204"/>
      <c r="S113" s="204"/>
      <c r="T113" s="204"/>
      <c r="U113" s="204"/>
      <c r="V113" s="111"/>
    </row>
    <row r="114" spans="1:22">
      <c r="A114" s="89">
        <v>0</v>
      </c>
      <c r="B114" s="78" t="str">
        <f>IFERROR(TEXT(INDEX(PartRaw[],MATCH(Part!$A114,PartRaw[VN-SAP code],0),7),"0.0"),"")</f>
        <v/>
      </c>
      <c r="C114" s="78" t="str">
        <f>IFERROR(INDEX(PartRaw[],MATCH(Part!$A114,PartRaw[VN-SAP code],0),11),"")</f>
        <v/>
      </c>
      <c r="D114" s="79" t="str">
        <f>IFERROR(INDEX(PartRaw[],MATCH(Part!$A114,PartRaw[VN-SAP code],0),12),"")</f>
        <v/>
      </c>
      <c r="E114" s="78" t="str">
        <f>IFERROR(INDEX(PartRaw[],MATCH(Part!$A114,PartRaw[VN-SAP code],0),13),"")</f>
        <v/>
      </c>
      <c r="F114" s="78" t="str">
        <f>IFERROR(INDEX(PartRaw[],MATCH(Part!$A114,PartRaw[VN-SAP code],0),14),"")</f>
        <v/>
      </c>
      <c r="G114" s="78" t="e">
        <f>INDEX(PartRaw[#All],MATCH(Part!$A114,PartRaw[[#All],[VN-SAP code]],0),MATCH(Part!G$4,PartRaw[#Headers],0))</f>
        <v>#N/A</v>
      </c>
      <c r="H114" s="78" t="e">
        <f>INDEX(PartRaw[#All],MATCH(Part!$A114,PartRaw[[#All],[VN-SAP code]],0),MATCH(Part!H$4,PartRaw[#Headers],0))</f>
        <v>#N/A</v>
      </c>
      <c r="I114" s="78" t="e">
        <f>INDEX(PartRaw[#All],MATCH(Part!$A114,PartRaw[[#All],[VN-SAP code]],0),MATCH(Part!I$4,PartRaw[#Headers],0))</f>
        <v>#N/A</v>
      </c>
      <c r="J114" s="78" t="e">
        <f>INDEX(PartRaw[#All],MATCH(Part!$A114,PartRaw[[#All],[VN-SAP code]],0),MATCH(Part!J$4,PartRaw[#Headers],0))</f>
        <v>#N/A</v>
      </c>
      <c r="K114" s="78" t="e">
        <f>INDEX(PartRaw[#All],MATCH(Part!$A114,PartRaw[[#All],[VN-SAP code]],0),MATCH(Part!K$4,PartRaw[#Headers],0))</f>
        <v>#N/A</v>
      </c>
      <c r="L114" s="78" t="e">
        <f>INDEX(PartRaw[#All],MATCH(Part!$A114,PartRaw[[#All],[VN-SAP code]],0),MATCH(Part!L$4,PartRaw[#Headers],0))</f>
        <v>#N/A</v>
      </c>
      <c r="M114" s="204" t="e">
        <f>INDEX(PartRaw[#All],MATCH(Part!$A114,PartRaw[[#All],[VN-SAP code]],0),MATCH(Part!M$4,PartRaw[#Headers],0))</f>
        <v>#N/A</v>
      </c>
      <c r="N114" s="204" t="e">
        <f>INDEX(PartRaw[#All],MATCH(Part!$A114,PartRaw[[#All],[VN-SAP code]],0),MATCH(Part!N$4,PartRaw[#Headers],0))</f>
        <v>#N/A</v>
      </c>
      <c r="O114" s="204" t="e">
        <f>INDEX(PartRaw[#All],MATCH(Part!$A114,PartRaw[[#All],[VN-SAP code]],0),MATCH(Part!O$4,PartRaw[#Headers],0))</f>
        <v>#N/A</v>
      </c>
      <c r="P114" s="204" t="e">
        <f>INDEX(PartRaw[#All],MATCH(Part!$A114,PartRaw[[#All],[VN-SAP code]],0),MATCH(Part!P$4,PartRaw[#Headers],0))</f>
        <v>#N/A</v>
      </c>
      <c r="Q114" s="204" t="e">
        <f>INDEX(PartRaw[#All],MATCH(Part!$A114,PartRaw[[#All],[VN-SAP code]],0),MATCH(Part!Q$4,PartRaw[#Headers],0))</f>
        <v>#N/A</v>
      </c>
      <c r="R114" s="204"/>
      <c r="S114" s="204"/>
      <c r="T114" s="204"/>
      <c r="U114" s="204"/>
      <c r="V114" s="111"/>
    </row>
    <row r="115" spans="1:22">
      <c r="A115" s="89">
        <v>0</v>
      </c>
      <c r="B115" s="78" t="str">
        <f>IFERROR(TEXT(INDEX(PartRaw[],MATCH(Part!$A115,PartRaw[VN-SAP code],0),7),"0.0"),"")</f>
        <v/>
      </c>
      <c r="C115" s="78" t="str">
        <f>IFERROR(INDEX(PartRaw[],MATCH(Part!$A115,PartRaw[VN-SAP code],0),11),"")</f>
        <v/>
      </c>
      <c r="D115" s="79" t="str">
        <f>IFERROR(INDEX(PartRaw[],MATCH(Part!$A115,PartRaw[VN-SAP code],0),12),"")</f>
        <v/>
      </c>
      <c r="E115" s="78" t="str">
        <f>IFERROR(INDEX(PartRaw[],MATCH(Part!$A115,PartRaw[VN-SAP code],0),13),"")</f>
        <v/>
      </c>
      <c r="F115" s="78" t="str">
        <f>IFERROR(INDEX(PartRaw[],MATCH(Part!$A115,PartRaw[VN-SAP code],0),14),"")</f>
        <v/>
      </c>
      <c r="G115" s="78" t="e">
        <f>INDEX(PartRaw[#All],MATCH(Part!$A115,PartRaw[[#All],[VN-SAP code]],0),MATCH(Part!G$4,PartRaw[#Headers],0))</f>
        <v>#N/A</v>
      </c>
      <c r="H115" s="78" t="e">
        <f>INDEX(PartRaw[#All],MATCH(Part!$A115,PartRaw[[#All],[VN-SAP code]],0),MATCH(Part!H$4,PartRaw[#Headers],0))</f>
        <v>#N/A</v>
      </c>
      <c r="I115" s="78" t="e">
        <f>INDEX(PartRaw[#All],MATCH(Part!$A115,PartRaw[[#All],[VN-SAP code]],0),MATCH(Part!I$4,PartRaw[#Headers],0))</f>
        <v>#N/A</v>
      </c>
      <c r="J115" s="78" t="e">
        <f>INDEX(PartRaw[#All],MATCH(Part!$A115,PartRaw[[#All],[VN-SAP code]],0),MATCH(Part!J$4,PartRaw[#Headers],0))</f>
        <v>#N/A</v>
      </c>
      <c r="K115" s="78" t="e">
        <f>INDEX(PartRaw[#All],MATCH(Part!$A115,PartRaw[[#All],[VN-SAP code]],0),MATCH(Part!K$4,PartRaw[#Headers],0))</f>
        <v>#N/A</v>
      </c>
      <c r="L115" s="78" t="e">
        <f>INDEX(PartRaw[#All],MATCH(Part!$A115,PartRaw[[#All],[VN-SAP code]],0),MATCH(Part!L$4,PartRaw[#Headers],0))</f>
        <v>#N/A</v>
      </c>
      <c r="M115" s="204" t="e">
        <f>INDEX(PartRaw[#All],MATCH(Part!$A115,PartRaw[[#All],[VN-SAP code]],0),MATCH(Part!M$4,PartRaw[#Headers],0))</f>
        <v>#N/A</v>
      </c>
      <c r="N115" s="204" t="e">
        <f>INDEX(PartRaw[#All],MATCH(Part!$A115,PartRaw[[#All],[VN-SAP code]],0),MATCH(Part!N$4,PartRaw[#Headers],0))</f>
        <v>#N/A</v>
      </c>
      <c r="O115" s="204" t="e">
        <f>INDEX(PartRaw[#All],MATCH(Part!$A115,PartRaw[[#All],[VN-SAP code]],0),MATCH(Part!O$4,PartRaw[#Headers],0))</f>
        <v>#N/A</v>
      </c>
      <c r="P115" s="204" t="e">
        <f>INDEX(PartRaw[#All],MATCH(Part!$A115,PartRaw[[#All],[VN-SAP code]],0),MATCH(Part!P$4,PartRaw[#Headers],0))</f>
        <v>#N/A</v>
      </c>
      <c r="Q115" s="204" t="e">
        <f>INDEX(PartRaw[#All],MATCH(Part!$A115,PartRaw[[#All],[VN-SAP code]],0),MATCH(Part!Q$4,PartRaw[#Headers],0))</f>
        <v>#N/A</v>
      </c>
      <c r="R115" s="204"/>
      <c r="S115" s="204"/>
      <c r="T115" s="204"/>
      <c r="U115" s="204"/>
      <c r="V115" s="111"/>
    </row>
    <row r="116" spans="1:22">
      <c r="A116" s="89">
        <v>0</v>
      </c>
      <c r="B116" s="78" t="str">
        <f>IFERROR(TEXT(INDEX(PartRaw[],MATCH(Part!$A116,PartRaw[VN-SAP code],0),7),"0.0"),"")</f>
        <v/>
      </c>
      <c r="C116" s="78" t="str">
        <f>IFERROR(INDEX(PartRaw[],MATCH(Part!$A116,PartRaw[VN-SAP code],0),11),"")</f>
        <v/>
      </c>
      <c r="D116" s="79" t="str">
        <f>IFERROR(INDEX(PartRaw[],MATCH(Part!$A116,PartRaw[VN-SAP code],0),12),"")</f>
        <v/>
      </c>
      <c r="E116" s="78" t="str">
        <f>IFERROR(INDEX(PartRaw[],MATCH(Part!$A116,PartRaw[VN-SAP code],0),13),"")</f>
        <v/>
      </c>
      <c r="F116" s="78" t="str">
        <f>IFERROR(INDEX(PartRaw[],MATCH(Part!$A116,PartRaw[VN-SAP code],0),14),"")</f>
        <v/>
      </c>
      <c r="G116" s="78" t="e">
        <f>INDEX(PartRaw[#All],MATCH(Part!$A116,PartRaw[[#All],[VN-SAP code]],0),MATCH(Part!G$4,PartRaw[#Headers],0))</f>
        <v>#N/A</v>
      </c>
      <c r="H116" s="78" t="e">
        <f>INDEX(PartRaw[#All],MATCH(Part!$A116,PartRaw[[#All],[VN-SAP code]],0),MATCH(Part!H$4,PartRaw[#Headers],0))</f>
        <v>#N/A</v>
      </c>
      <c r="I116" s="78" t="e">
        <f>INDEX(PartRaw[#All],MATCH(Part!$A116,PartRaw[[#All],[VN-SAP code]],0),MATCH(Part!I$4,PartRaw[#Headers],0))</f>
        <v>#N/A</v>
      </c>
      <c r="J116" s="78" t="e">
        <f>INDEX(PartRaw[#All],MATCH(Part!$A116,PartRaw[[#All],[VN-SAP code]],0),MATCH(Part!J$4,PartRaw[#Headers],0))</f>
        <v>#N/A</v>
      </c>
      <c r="K116" s="78" t="e">
        <f>INDEX(PartRaw[#All],MATCH(Part!$A116,PartRaw[[#All],[VN-SAP code]],0),MATCH(Part!K$4,PartRaw[#Headers],0))</f>
        <v>#N/A</v>
      </c>
      <c r="L116" s="78" t="e">
        <f>INDEX(PartRaw[#All],MATCH(Part!$A116,PartRaw[[#All],[VN-SAP code]],0),MATCH(Part!L$4,PartRaw[#Headers],0))</f>
        <v>#N/A</v>
      </c>
      <c r="M116" s="204" t="e">
        <f>INDEX(PartRaw[#All],MATCH(Part!$A116,PartRaw[[#All],[VN-SAP code]],0),MATCH(Part!M$4,PartRaw[#Headers],0))</f>
        <v>#N/A</v>
      </c>
      <c r="N116" s="204" t="e">
        <f>INDEX(PartRaw[#All],MATCH(Part!$A116,PartRaw[[#All],[VN-SAP code]],0),MATCH(Part!N$4,PartRaw[#Headers],0))</f>
        <v>#N/A</v>
      </c>
      <c r="O116" s="204" t="e">
        <f>INDEX(PartRaw[#All],MATCH(Part!$A116,PartRaw[[#All],[VN-SAP code]],0),MATCH(Part!O$4,PartRaw[#Headers],0))</f>
        <v>#N/A</v>
      </c>
      <c r="P116" s="204" t="e">
        <f>INDEX(PartRaw[#All],MATCH(Part!$A116,PartRaw[[#All],[VN-SAP code]],0),MATCH(Part!P$4,PartRaw[#Headers],0))</f>
        <v>#N/A</v>
      </c>
      <c r="Q116" s="204" t="e">
        <f>INDEX(PartRaw[#All],MATCH(Part!$A116,PartRaw[[#All],[VN-SAP code]],0),MATCH(Part!Q$4,PartRaw[#Headers],0))</f>
        <v>#N/A</v>
      </c>
      <c r="R116" s="204"/>
      <c r="S116" s="204"/>
      <c r="T116" s="204"/>
      <c r="U116" s="204"/>
      <c r="V116" s="111"/>
    </row>
    <row r="117" spans="1:22">
      <c r="A117" s="89">
        <v>0</v>
      </c>
      <c r="B117" s="78" t="str">
        <f>IFERROR(TEXT(INDEX(PartRaw[],MATCH(Part!$A117,PartRaw[VN-SAP code],0),7),"0.0"),"")</f>
        <v/>
      </c>
      <c r="C117" s="78" t="str">
        <f>IFERROR(INDEX(PartRaw[],MATCH(Part!$A117,PartRaw[VN-SAP code],0),11),"")</f>
        <v/>
      </c>
      <c r="D117" s="79" t="str">
        <f>IFERROR(INDEX(PartRaw[],MATCH(Part!$A117,PartRaw[VN-SAP code],0),12),"")</f>
        <v/>
      </c>
      <c r="E117" s="78" t="str">
        <f>IFERROR(INDEX(PartRaw[],MATCH(Part!$A117,PartRaw[VN-SAP code],0),13),"")</f>
        <v/>
      </c>
      <c r="F117" s="78" t="str">
        <f>IFERROR(INDEX(PartRaw[],MATCH(Part!$A117,PartRaw[VN-SAP code],0),14),"")</f>
        <v/>
      </c>
      <c r="G117" s="78" t="e">
        <f>INDEX(PartRaw[#All],MATCH(Part!$A117,PartRaw[[#All],[VN-SAP code]],0),MATCH(Part!G$4,PartRaw[#Headers],0))</f>
        <v>#N/A</v>
      </c>
      <c r="H117" s="78" t="e">
        <f>INDEX(PartRaw[#All],MATCH(Part!$A117,PartRaw[[#All],[VN-SAP code]],0),MATCH(Part!H$4,PartRaw[#Headers],0))</f>
        <v>#N/A</v>
      </c>
      <c r="I117" s="78" t="e">
        <f>INDEX(PartRaw[#All],MATCH(Part!$A117,PartRaw[[#All],[VN-SAP code]],0),MATCH(Part!I$4,PartRaw[#Headers],0))</f>
        <v>#N/A</v>
      </c>
      <c r="J117" s="78" t="e">
        <f>INDEX(PartRaw[#All],MATCH(Part!$A117,PartRaw[[#All],[VN-SAP code]],0),MATCH(Part!J$4,PartRaw[#Headers],0))</f>
        <v>#N/A</v>
      </c>
      <c r="K117" s="78" t="e">
        <f>INDEX(PartRaw[#All],MATCH(Part!$A117,PartRaw[[#All],[VN-SAP code]],0),MATCH(Part!K$4,PartRaw[#Headers],0))</f>
        <v>#N/A</v>
      </c>
      <c r="L117" s="78" t="e">
        <f>INDEX(PartRaw[#All],MATCH(Part!$A117,PartRaw[[#All],[VN-SAP code]],0),MATCH(Part!L$4,PartRaw[#Headers],0))</f>
        <v>#N/A</v>
      </c>
      <c r="M117" s="204" t="e">
        <f>INDEX(PartRaw[#All],MATCH(Part!$A117,PartRaw[[#All],[VN-SAP code]],0),MATCH(Part!M$4,PartRaw[#Headers],0))</f>
        <v>#N/A</v>
      </c>
      <c r="N117" s="204" t="e">
        <f>INDEX(PartRaw[#All],MATCH(Part!$A117,PartRaw[[#All],[VN-SAP code]],0),MATCH(Part!N$4,PartRaw[#Headers],0))</f>
        <v>#N/A</v>
      </c>
      <c r="O117" s="204" t="e">
        <f>INDEX(PartRaw[#All],MATCH(Part!$A117,PartRaw[[#All],[VN-SAP code]],0),MATCH(Part!O$4,PartRaw[#Headers],0))</f>
        <v>#N/A</v>
      </c>
      <c r="P117" s="204" t="e">
        <f>INDEX(PartRaw[#All],MATCH(Part!$A117,PartRaw[[#All],[VN-SAP code]],0),MATCH(Part!P$4,PartRaw[#Headers],0))</f>
        <v>#N/A</v>
      </c>
      <c r="Q117" s="204" t="e">
        <f>INDEX(PartRaw[#All],MATCH(Part!$A117,PartRaw[[#All],[VN-SAP code]],0),MATCH(Part!Q$4,PartRaw[#Headers],0))</f>
        <v>#N/A</v>
      </c>
      <c r="R117" s="204"/>
      <c r="S117" s="204"/>
      <c r="T117" s="204"/>
      <c r="U117" s="204"/>
      <c r="V117" s="111"/>
    </row>
    <row r="118" spans="1:22">
      <c r="A118" s="89">
        <v>0</v>
      </c>
      <c r="B118" s="78" t="str">
        <f>IFERROR(TEXT(INDEX(PartRaw[],MATCH(Part!$A118,PartRaw[VN-SAP code],0),7),"0.0"),"")</f>
        <v/>
      </c>
      <c r="C118" s="78" t="str">
        <f>IFERROR(INDEX(PartRaw[],MATCH(Part!$A118,PartRaw[VN-SAP code],0),11),"")</f>
        <v/>
      </c>
      <c r="D118" s="79" t="str">
        <f>IFERROR(INDEX(PartRaw[],MATCH(Part!$A118,PartRaw[VN-SAP code],0),12),"")</f>
        <v/>
      </c>
      <c r="E118" s="78" t="str">
        <f>IFERROR(INDEX(PartRaw[],MATCH(Part!$A118,PartRaw[VN-SAP code],0),13),"")</f>
        <v/>
      </c>
      <c r="F118" s="78" t="str">
        <f>IFERROR(INDEX(PartRaw[],MATCH(Part!$A118,PartRaw[VN-SAP code],0),14),"")</f>
        <v/>
      </c>
      <c r="G118" s="78" t="e">
        <f>INDEX(PartRaw[#All],MATCH(Part!$A118,PartRaw[[#All],[VN-SAP code]],0),MATCH(Part!G$4,PartRaw[#Headers],0))</f>
        <v>#N/A</v>
      </c>
      <c r="H118" s="78" t="e">
        <f>INDEX(PartRaw[#All],MATCH(Part!$A118,PartRaw[[#All],[VN-SAP code]],0),MATCH(Part!H$4,PartRaw[#Headers],0))</f>
        <v>#N/A</v>
      </c>
      <c r="I118" s="78" t="e">
        <f>INDEX(PartRaw[#All],MATCH(Part!$A118,PartRaw[[#All],[VN-SAP code]],0),MATCH(Part!I$4,PartRaw[#Headers],0))</f>
        <v>#N/A</v>
      </c>
      <c r="J118" s="78" t="e">
        <f>INDEX(PartRaw[#All],MATCH(Part!$A118,PartRaw[[#All],[VN-SAP code]],0),MATCH(Part!J$4,PartRaw[#Headers],0))</f>
        <v>#N/A</v>
      </c>
      <c r="K118" s="78" t="e">
        <f>INDEX(PartRaw[#All],MATCH(Part!$A118,PartRaw[[#All],[VN-SAP code]],0),MATCH(Part!K$4,PartRaw[#Headers],0))</f>
        <v>#N/A</v>
      </c>
      <c r="L118" s="78" t="e">
        <f>INDEX(PartRaw[#All],MATCH(Part!$A118,PartRaw[[#All],[VN-SAP code]],0),MATCH(Part!L$4,PartRaw[#Headers],0))</f>
        <v>#N/A</v>
      </c>
      <c r="M118" s="204" t="e">
        <f>INDEX(PartRaw[#All],MATCH(Part!$A118,PartRaw[[#All],[VN-SAP code]],0),MATCH(Part!M$4,PartRaw[#Headers],0))</f>
        <v>#N/A</v>
      </c>
      <c r="N118" s="204" t="e">
        <f>INDEX(PartRaw[#All],MATCH(Part!$A118,PartRaw[[#All],[VN-SAP code]],0),MATCH(Part!N$4,PartRaw[#Headers],0))</f>
        <v>#N/A</v>
      </c>
      <c r="O118" s="204" t="e">
        <f>INDEX(PartRaw[#All],MATCH(Part!$A118,PartRaw[[#All],[VN-SAP code]],0),MATCH(Part!O$4,PartRaw[#Headers],0))</f>
        <v>#N/A</v>
      </c>
      <c r="P118" s="204" t="e">
        <f>INDEX(PartRaw[#All],MATCH(Part!$A118,PartRaw[[#All],[VN-SAP code]],0),MATCH(Part!P$4,PartRaw[#Headers],0))</f>
        <v>#N/A</v>
      </c>
      <c r="Q118" s="204" t="e">
        <f>INDEX(PartRaw[#All],MATCH(Part!$A118,PartRaw[[#All],[VN-SAP code]],0),MATCH(Part!Q$4,PartRaw[#Headers],0))</f>
        <v>#N/A</v>
      </c>
      <c r="R118" s="204"/>
      <c r="S118" s="204"/>
      <c r="T118" s="204"/>
      <c r="U118" s="204"/>
      <c r="V118" s="111"/>
    </row>
    <row r="119" spans="1:22">
      <c r="A119" s="89">
        <v>0</v>
      </c>
      <c r="B119" s="78" t="str">
        <f>IFERROR(TEXT(INDEX(PartRaw[],MATCH(Part!$A119,PartRaw[VN-SAP code],0),7),"0.0"),"")</f>
        <v/>
      </c>
      <c r="C119" s="78" t="str">
        <f>IFERROR(INDEX(PartRaw[],MATCH(Part!$A119,PartRaw[VN-SAP code],0),11),"")</f>
        <v/>
      </c>
      <c r="D119" s="79" t="str">
        <f>IFERROR(INDEX(PartRaw[],MATCH(Part!$A119,PartRaw[VN-SAP code],0),12),"")</f>
        <v/>
      </c>
      <c r="E119" s="78" t="str">
        <f>IFERROR(INDEX(PartRaw[],MATCH(Part!$A119,PartRaw[VN-SAP code],0),13),"")</f>
        <v/>
      </c>
      <c r="F119" s="78" t="str">
        <f>IFERROR(INDEX(PartRaw[],MATCH(Part!$A119,PartRaw[VN-SAP code],0),14),"")</f>
        <v/>
      </c>
      <c r="G119" s="78" t="e">
        <f>INDEX(PartRaw[#All],MATCH(Part!$A119,PartRaw[[#All],[VN-SAP code]],0),MATCH(Part!G$4,PartRaw[#Headers],0))</f>
        <v>#N/A</v>
      </c>
      <c r="H119" s="78" t="e">
        <f>INDEX(PartRaw[#All],MATCH(Part!$A119,PartRaw[[#All],[VN-SAP code]],0),MATCH(Part!H$4,PartRaw[#Headers],0))</f>
        <v>#N/A</v>
      </c>
      <c r="I119" s="78" t="e">
        <f>INDEX(PartRaw[#All],MATCH(Part!$A119,PartRaw[[#All],[VN-SAP code]],0),MATCH(Part!I$4,PartRaw[#Headers],0))</f>
        <v>#N/A</v>
      </c>
      <c r="J119" s="78" t="e">
        <f>INDEX(PartRaw[#All],MATCH(Part!$A119,PartRaw[[#All],[VN-SAP code]],0),MATCH(Part!J$4,PartRaw[#Headers],0))</f>
        <v>#N/A</v>
      </c>
      <c r="K119" s="78" t="e">
        <f>INDEX(PartRaw[#All],MATCH(Part!$A119,PartRaw[[#All],[VN-SAP code]],0),MATCH(Part!K$4,PartRaw[#Headers],0))</f>
        <v>#N/A</v>
      </c>
      <c r="L119" s="78" t="e">
        <f>INDEX(PartRaw[#All],MATCH(Part!$A119,PartRaw[[#All],[VN-SAP code]],0),MATCH(Part!L$4,PartRaw[#Headers],0))</f>
        <v>#N/A</v>
      </c>
      <c r="M119" s="204" t="e">
        <f>INDEX(PartRaw[#All],MATCH(Part!$A119,PartRaw[[#All],[VN-SAP code]],0),MATCH(Part!M$4,PartRaw[#Headers],0))</f>
        <v>#N/A</v>
      </c>
      <c r="N119" s="204" t="e">
        <f>INDEX(PartRaw[#All],MATCH(Part!$A119,PartRaw[[#All],[VN-SAP code]],0),MATCH(Part!N$4,PartRaw[#Headers],0))</f>
        <v>#N/A</v>
      </c>
      <c r="O119" s="204" t="e">
        <f>INDEX(PartRaw[#All],MATCH(Part!$A119,PartRaw[[#All],[VN-SAP code]],0),MATCH(Part!O$4,PartRaw[#Headers],0))</f>
        <v>#N/A</v>
      </c>
      <c r="P119" s="204" t="e">
        <f>INDEX(PartRaw[#All],MATCH(Part!$A119,PartRaw[[#All],[VN-SAP code]],0),MATCH(Part!P$4,PartRaw[#Headers],0))</f>
        <v>#N/A</v>
      </c>
      <c r="Q119" s="204" t="e">
        <f>INDEX(PartRaw[#All],MATCH(Part!$A119,PartRaw[[#All],[VN-SAP code]],0),MATCH(Part!Q$4,PartRaw[#Headers],0))</f>
        <v>#N/A</v>
      </c>
      <c r="R119" s="204"/>
      <c r="S119" s="204"/>
      <c r="T119" s="204"/>
      <c r="U119" s="204"/>
      <c r="V119" s="111"/>
    </row>
    <row r="120" spans="1:22">
      <c r="A120" s="89">
        <v>0</v>
      </c>
      <c r="B120" s="78" t="str">
        <f>IFERROR(TEXT(INDEX(PartRaw[],MATCH(Part!$A120,PartRaw[VN-SAP code],0),7),"0.0"),"")</f>
        <v/>
      </c>
      <c r="C120" s="78" t="str">
        <f>IFERROR(INDEX(PartRaw[],MATCH(Part!$A120,PartRaw[VN-SAP code],0),11),"")</f>
        <v/>
      </c>
      <c r="D120" s="79" t="str">
        <f>IFERROR(INDEX(PartRaw[],MATCH(Part!$A120,PartRaw[VN-SAP code],0),12),"")</f>
        <v/>
      </c>
      <c r="E120" s="78" t="str">
        <f>IFERROR(INDEX(PartRaw[],MATCH(Part!$A120,PartRaw[VN-SAP code],0),13),"")</f>
        <v/>
      </c>
      <c r="F120" s="78" t="str">
        <f>IFERROR(INDEX(PartRaw[],MATCH(Part!$A120,PartRaw[VN-SAP code],0),14),"")</f>
        <v/>
      </c>
      <c r="G120" s="78" t="e">
        <f>INDEX(PartRaw[#All],MATCH(Part!$A120,PartRaw[[#All],[VN-SAP code]],0),MATCH(Part!G$4,PartRaw[#Headers],0))</f>
        <v>#N/A</v>
      </c>
      <c r="H120" s="78" t="e">
        <f>INDEX(PartRaw[#All],MATCH(Part!$A120,PartRaw[[#All],[VN-SAP code]],0),MATCH(Part!H$4,PartRaw[#Headers],0))</f>
        <v>#N/A</v>
      </c>
      <c r="I120" s="78" t="e">
        <f>INDEX(PartRaw[#All],MATCH(Part!$A120,PartRaw[[#All],[VN-SAP code]],0),MATCH(Part!I$4,PartRaw[#Headers],0))</f>
        <v>#N/A</v>
      </c>
      <c r="J120" s="78" t="e">
        <f>INDEX(PartRaw[#All],MATCH(Part!$A120,PartRaw[[#All],[VN-SAP code]],0),MATCH(Part!J$4,PartRaw[#Headers],0))</f>
        <v>#N/A</v>
      </c>
      <c r="K120" s="78" t="e">
        <f>INDEX(PartRaw[#All],MATCH(Part!$A120,PartRaw[[#All],[VN-SAP code]],0),MATCH(Part!K$4,PartRaw[#Headers],0))</f>
        <v>#N/A</v>
      </c>
      <c r="L120" s="78" t="e">
        <f>INDEX(PartRaw[#All],MATCH(Part!$A120,PartRaw[[#All],[VN-SAP code]],0),MATCH(Part!L$4,PartRaw[#Headers],0))</f>
        <v>#N/A</v>
      </c>
      <c r="M120" s="204" t="e">
        <f>INDEX(PartRaw[#All],MATCH(Part!$A120,PartRaw[[#All],[VN-SAP code]],0),MATCH(Part!M$4,PartRaw[#Headers],0))</f>
        <v>#N/A</v>
      </c>
      <c r="N120" s="204" t="e">
        <f>INDEX(PartRaw[#All],MATCH(Part!$A120,PartRaw[[#All],[VN-SAP code]],0),MATCH(Part!N$4,PartRaw[#Headers],0))</f>
        <v>#N/A</v>
      </c>
      <c r="O120" s="204" t="e">
        <f>INDEX(PartRaw[#All],MATCH(Part!$A120,PartRaw[[#All],[VN-SAP code]],0),MATCH(Part!O$4,PartRaw[#Headers],0))</f>
        <v>#N/A</v>
      </c>
      <c r="P120" s="204" t="e">
        <f>INDEX(PartRaw[#All],MATCH(Part!$A120,PartRaw[[#All],[VN-SAP code]],0),MATCH(Part!P$4,PartRaw[#Headers],0))</f>
        <v>#N/A</v>
      </c>
      <c r="Q120" s="204" t="e">
        <f>INDEX(PartRaw[#All],MATCH(Part!$A120,PartRaw[[#All],[VN-SAP code]],0),MATCH(Part!Q$4,PartRaw[#Headers],0))</f>
        <v>#N/A</v>
      </c>
      <c r="R120" s="204"/>
      <c r="S120" s="204"/>
      <c r="T120" s="204"/>
      <c r="U120" s="204"/>
      <c r="V120" s="111"/>
    </row>
    <row r="121" spans="1:22">
      <c r="A121" s="89">
        <v>0</v>
      </c>
      <c r="B121" s="78" t="str">
        <f>IFERROR(TEXT(INDEX(PartRaw[],MATCH(Part!$A121,PartRaw[VN-SAP code],0),7),"0.0"),"")</f>
        <v/>
      </c>
      <c r="C121" s="78" t="str">
        <f>IFERROR(INDEX(PartRaw[],MATCH(Part!$A121,PartRaw[VN-SAP code],0),11),"")</f>
        <v/>
      </c>
      <c r="D121" s="79" t="str">
        <f>IFERROR(INDEX(PartRaw[],MATCH(Part!$A121,PartRaw[VN-SAP code],0),12),"")</f>
        <v/>
      </c>
      <c r="E121" s="78" t="str">
        <f>IFERROR(INDEX(PartRaw[],MATCH(Part!$A121,PartRaw[VN-SAP code],0),13),"")</f>
        <v/>
      </c>
      <c r="F121" s="78" t="str">
        <f>IFERROR(INDEX(PartRaw[],MATCH(Part!$A121,PartRaw[VN-SAP code],0),14),"")</f>
        <v/>
      </c>
      <c r="G121" s="78" t="e">
        <f>INDEX(PartRaw[#All],MATCH(Part!$A121,PartRaw[[#All],[VN-SAP code]],0),MATCH(Part!G$4,PartRaw[#Headers],0))</f>
        <v>#N/A</v>
      </c>
      <c r="H121" s="78" t="e">
        <f>INDEX(PartRaw[#All],MATCH(Part!$A121,PartRaw[[#All],[VN-SAP code]],0),MATCH(Part!H$4,PartRaw[#Headers],0))</f>
        <v>#N/A</v>
      </c>
      <c r="I121" s="78" t="e">
        <f>INDEX(PartRaw[#All],MATCH(Part!$A121,PartRaw[[#All],[VN-SAP code]],0),MATCH(Part!I$4,PartRaw[#Headers],0))</f>
        <v>#N/A</v>
      </c>
      <c r="J121" s="78" t="e">
        <f>INDEX(PartRaw[#All],MATCH(Part!$A121,PartRaw[[#All],[VN-SAP code]],0),MATCH(Part!J$4,PartRaw[#Headers],0))</f>
        <v>#N/A</v>
      </c>
      <c r="K121" s="78" t="e">
        <f>INDEX(PartRaw[#All],MATCH(Part!$A121,PartRaw[[#All],[VN-SAP code]],0),MATCH(Part!K$4,PartRaw[#Headers],0))</f>
        <v>#N/A</v>
      </c>
      <c r="L121" s="78" t="e">
        <f>INDEX(PartRaw[#All],MATCH(Part!$A121,PartRaw[[#All],[VN-SAP code]],0),MATCH(Part!L$4,PartRaw[#Headers],0))</f>
        <v>#N/A</v>
      </c>
      <c r="M121" s="204" t="e">
        <f>INDEX(PartRaw[#All],MATCH(Part!$A121,PartRaw[[#All],[VN-SAP code]],0),MATCH(Part!M$4,PartRaw[#Headers],0))</f>
        <v>#N/A</v>
      </c>
      <c r="N121" s="204" t="e">
        <f>INDEX(PartRaw[#All],MATCH(Part!$A121,PartRaw[[#All],[VN-SAP code]],0),MATCH(Part!N$4,PartRaw[#Headers],0))</f>
        <v>#N/A</v>
      </c>
      <c r="O121" s="204" t="e">
        <f>INDEX(PartRaw[#All],MATCH(Part!$A121,PartRaw[[#All],[VN-SAP code]],0),MATCH(Part!O$4,PartRaw[#Headers],0))</f>
        <v>#N/A</v>
      </c>
      <c r="P121" s="204" t="e">
        <f>INDEX(PartRaw[#All],MATCH(Part!$A121,PartRaw[[#All],[VN-SAP code]],0),MATCH(Part!P$4,PartRaw[#Headers],0))</f>
        <v>#N/A</v>
      </c>
      <c r="Q121" s="204" t="e">
        <f>INDEX(PartRaw[#All],MATCH(Part!$A121,PartRaw[[#All],[VN-SAP code]],0),MATCH(Part!Q$4,PartRaw[#Headers],0))</f>
        <v>#N/A</v>
      </c>
      <c r="R121" s="204"/>
      <c r="S121" s="204"/>
      <c r="T121" s="204"/>
      <c r="U121" s="204"/>
      <c r="V121" s="111"/>
    </row>
    <row r="122" spans="1:22">
      <c r="A122" s="89">
        <v>0</v>
      </c>
      <c r="B122" s="78" t="str">
        <f>IFERROR(TEXT(INDEX(PartRaw[],MATCH(Part!$A122,PartRaw[VN-SAP code],0),7),"0.0"),"")</f>
        <v/>
      </c>
      <c r="C122" s="78" t="str">
        <f>IFERROR(INDEX(PartRaw[],MATCH(Part!$A122,PartRaw[VN-SAP code],0),11),"")</f>
        <v/>
      </c>
      <c r="D122" s="79" t="str">
        <f>IFERROR(INDEX(PartRaw[],MATCH(Part!$A122,PartRaw[VN-SAP code],0),12),"")</f>
        <v/>
      </c>
      <c r="E122" s="78" t="str">
        <f>IFERROR(INDEX(PartRaw[],MATCH(Part!$A122,PartRaw[VN-SAP code],0),13),"")</f>
        <v/>
      </c>
      <c r="F122" s="78" t="str">
        <f>IFERROR(INDEX(PartRaw[],MATCH(Part!$A122,PartRaw[VN-SAP code],0),14),"")</f>
        <v/>
      </c>
      <c r="G122" s="78" t="e">
        <f>INDEX(PartRaw[#All],MATCH(Part!$A122,PartRaw[[#All],[VN-SAP code]],0),MATCH(Part!G$4,PartRaw[#Headers],0))</f>
        <v>#N/A</v>
      </c>
      <c r="H122" s="78" t="e">
        <f>INDEX(PartRaw[#All],MATCH(Part!$A122,PartRaw[[#All],[VN-SAP code]],0),MATCH(Part!H$4,PartRaw[#Headers],0))</f>
        <v>#N/A</v>
      </c>
      <c r="I122" s="78" t="e">
        <f>INDEX(PartRaw[#All],MATCH(Part!$A122,PartRaw[[#All],[VN-SAP code]],0),MATCH(Part!I$4,PartRaw[#Headers],0))</f>
        <v>#N/A</v>
      </c>
      <c r="J122" s="78" t="e">
        <f>INDEX(PartRaw[#All],MATCH(Part!$A122,PartRaw[[#All],[VN-SAP code]],0),MATCH(Part!J$4,PartRaw[#Headers],0))</f>
        <v>#N/A</v>
      </c>
      <c r="K122" s="78" t="e">
        <f>INDEX(PartRaw[#All],MATCH(Part!$A122,PartRaw[[#All],[VN-SAP code]],0),MATCH(Part!K$4,PartRaw[#Headers],0))</f>
        <v>#N/A</v>
      </c>
      <c r="L122" s="78" t="e">
        <f>INDEX(PartRaw[#All],MATCH(Part!$A122,PartRaw[[#All],[VN-SAP code]],0),MATCH(Part!L$4,PartRaw[#Headers],0))</f>
        <v>#N/A</v>
      </c>
      <c r="M122" s="204" t="e">
        <f>INDEX(PartRaw[#All],MATCH(Part!$A122,PartRaw[[#All],[VN-SAP code]],0),MATCH(Part!M$4,PartRaw[#Headers],0))</f>
        <v>#N/A</v>
      </c>
      <c r="N122" s="204" t="e">
        <f>INDEX(PartRaw[#All],MATCH(Part!$A122,PartRaw[[#All],[VN-SAP code]],0),MATCH(Part!N$4,PartRaw[#Headers],0))</f>
        <v>#N/A</v>
      </c>
      <c r="O122" s="204" t="e">
        <f>INDEX(PartRaw[#All],MATCH(Part!$A122,PartRaw[[#All],[VN-SAP code]],0),MATCH(Part!O$4,PartRaw[#Headers],0))</f>
        <v>#N/A</v>
      </c>
      <c r="P122" s="204" t="e">
        <f>INDEX(PartRaw[#All],MATCH(Part!$A122,PartRaw[[#All],[VN-SAP code]],0),MATCH(Part!P$4,PartRaw[#Headers],0))</f>
        <v>#N/A</v>
      </c>
      <c r="Q122" s="204" t="e">
        <f>INDEX(PartRaw[#All],MATCH(Part!$A122,PartRaw[[#All],[VN-SAP code]],0),MATCH(Part!Q$4,PartRaw[#Headers],0))</f>
        <v>#N/A</v>
      </c>
      <c r="R122" s="204"/>
      <c r="S122" s="204"/>
      <c r="T122" s="204"/>
      <c r="U122" s="204"/>
      <c r="V122" s="111"/>
    </row>
    <row r="123" spans="1:22">
      <c r="A123" s="89">
        <v>0</v>
      </c>
      <c r="B123" s="78" t="str">
        <f>IFERROR(TEXT(INDEX(PartRaw[],MATCH(Part!$A123,PartRaw[VN-SAP code],0),7),"0.0"),"")</f>
        <v/>
      </c>
      <c r="C123" s="78" t="str">
        <f>IFERROR(INDEX(PartRaw[],MATCH(Part!$A123,PartRaw[VN-SAP code],0),11),"")</f>
        <v/>
      </c>
      <c r="D123" s="79" t="str">
        <f>IFERROR(INDEX(PartRaw[],MATCH(Part!$A123,PartRaw[VN-SAP code],0),12),"")</f>
        <v/>
      </c>
      <c r="E123" s="78" t="str">
        <f>IFERROR(INDEX(PartRaw[],MATCH(Part!$A123,PartRaw[VN-SAP code],0),13),"")</f>
        <v/>
      </c>
      <c r="F123" s="78" t="str">
        <f>IFERROR(INDEX(PartRaw[],MATCH(Part!$A123,PartRaw[VN-SAP code],0),14),"")</f>
        <v/>
      </c>
      <c r="G123" s="78" t="e">
        <f>INDEX(PartRaw[#All],MATCH(Part!$A123,PartRaw[[#All],[VN-SAP code]],0),MATCH(Part!G$4,PartRaw[#Headers],0))</f>
        <v>#N/A</v>
      </c>
      <c r="H123" s="78" t="e">
        <f>INDEX(PartRaw[#All],MATCH(Part!$A123,PartRaw[[#All],[VN-SAP code]],0),MATCH(Part!H$4,PartRaw[#Headers],0))</f>
        <v>#N/A</v>
      </c>
      <c r="I123" s="78" t="e">
        <f>INDEX(PartRaw[#All],MATCH(Part!$A123,PartRaw[[#All],[VN-SAP code]],0),MATCH(Part!I$4,PartRaw[#Headers],0))</f>
        <v>#N/A</v>
      </c>
      <c r="J123" s="78" t="e">
        <f>INDEX(PartRaw[#All],MATCH(Part!$A123,PartRaw[[#All],[VN-SAP code]],0),MATCH(Part!J$4,PartRaw[#Headers],0))</f>
        <v>#N/A</v>
      </c>
      <c r="K123" s="78" t="e">
        <f>INDEX(PartRaw[#All],MATCH(Part!$A123,PartRaw[[#All],[VN-SAP code]],0),MATCH(Part!K$4,PartRaw[#Headers],0))</f>
        <v>#N/A</v>
      </c>
      <c r="L123" s="78" t="e">
        <f>INDEX(PartRaw[#All],MATCH(Part!$A123,PartRaw[[#All],[VN-SAP code]],0),MATCH(Part!L$4,PartRaw[#Headers],0))</f>
        <v>#N/A</v>
      </c>
      <c r="M123" s="204" t="e">
        <f>INDEX(PartRaw[#All],MATCH(Part!$A123,PartRaw[[#All],[VN-SAP code]],0),MATCH(Part!M$4,PartRaw[#Headers],0))</f>
        <v>#N/A</v>
      </c>
      <c r="N123" s="204" t="e">
        <f>INDEX(PartRaw[#All],MATCH(Part!$A123,PartRaw[[#All],[VN-SAP code]],0),MATCH(Part!N$4,PartRaw[#Headers],0))</f>
        <v>#N/A</v>
      </c>
      <c r="O123" s="204" t="e">
        <f>INDEX(PartRaw[#All],MATCH(Part!$A123,PartRaw[[#All],[VN-SAP code]],0),MATCH(Part!O$4,PartRaw[#Headers],0))</f>
        <v>#N/A</v>
      </c>
      <c r="P123" s="204" t="e">
        <f>INDEX(PartRaw[#All],MATCH(Part!$A123,PartRaw[[#All],[VN-SAP code]],0),MATCH(Part!P$4,PartRaw[#Headers],0))</f>
        <v>#N/A</v>
      </c>
      <c r="Q123" s="204" t="e">
        <f>INDEX(PartRaw[#All],MATCH(Part!$A123,PartRaw[[#All],[VN-SAP code]],0),MATCH(Part!Q$4,PartRaw[#Headers],0))</f>
        <v>#N/A</v>
      </c>
      <c r="R123" s="204"/>
      <c r="S123" s="204"/>
      <c r="T123" s="204"/>
      <c r="U123" s="204"/>
      <c r="V123" s="111"/>
    </row>
    <row r="124" spans="1:22">
      <c r="A124" s="89">
        <v>0</v>
      </c>
      <c r="B124" s="78" t="str">
        <f>IFERROR(TEXT(INDEX(PartRaw[],MATCH(Part!$A124,PartRaw[VN-SAP code],0),7),"0.0"),"")</f>
        <v/>
      </c>
      <c r="C124" s="78" t="str">
        <f>IFERROR(INDEX(PartRaw[],MATCH(Part!$A124,PartRaw[VN-SAP code],0),11),"")</f>
        <v/>
      </c>
      <c r="D124" s="79" t="str">
        <f>IFERROR(INDEX(PartRaw[],MATCH(Part!$A124,PartRaw[VN-SAP code],0),12),"")</f>
        <v/>
      </c>
      <c r="E124" s="78" t="str">
        <f>IFERROR(INDEX(PartRaw[],MATCH(Part!$A124,PartRaw[VN-SAP code],0),13),"")</f>
        <v/>
      </c>
      <c r="F124" s="78" t="str">
        <f>IFERROR(INDEX(PartRaw[],MATCH(Part!$A124,PartRaw[VN-SAP code],0),14),"")</f>
        <v/>
      </c>
      <c r="G124" s="78" t="e">
        <f>INDEX(PartRaw[#All],MATCH(Part!$A124,PartRaw[[#All],[VN-SAP code]],0),MATCH(Part!G$4,PartRaw[#Headers],0))</f>
        <v>#N/A</v>
      </c>
      <c r="H124" s="78" t="e">
        <f>INDEX(PartRaw[#All],MATCH(Part!$A124,PartRaw[[#All],[VN-SAP code]],0),MATCH(Part!H$4,PartRaw[#Headers],0))</f>
        <v>#N/A</v>
      </c>
      <c r="I124" s="78" t="e">
        <f>INDEX(PartRaw[#All],MATCH(Part!$A124,PartRaw[[#All],[VN-SAP code]],0),MATCH(Part!I$4,PartRaw[#Headers],0))</f>
        <v>#N/A</v>
      </c>
      <c r="J124" s="78" t="e">
        <f>INDEX(PartRaw[#All],MATCH(Part!$A124,PartRaw[[#All],[VN-SAP code]],0),MATCH(Part!J$4,PartRaw[#Headers],0))</f>
        <v>#N/A</v>
      </c>
      <c r="K124" s="78" t="e">
        <f>INDEX(PartRaw[#All],MATCH(Part!$A124,PartRaw[[#All],[VN-SAP code]],0),MATCH(Part!K$4,PartRaw[#Headers],0))</f>
        <v>#N/A</v>
      </c>
      <c r="L124" s="78" t="e">
        <f>INDEX(PartRaw[#All],MATCH(Part!$A124,PartRaw[[#All],[VN-SAP code]],0),MATCH(Part!L$4,PartRaw[#Headers],0))</f>
        <v>#N/A</v>
      </c>
      <c r="M124" s="204" t="e">
        <f>INDEX(PartRaw[#All],MATCH(Part!$A124,PartRaw[[#All],[VN-SAP code]],0),MATCH(Part!M$4,PartRaw[#Headers],0))</f>
        <v>#N/A</v>
      </c>
      <c r="N124" s="204" t="e">
        <f>INDEX(PartRaw[#All],MATCH(Part!$A124,PartRaw[[#All],[VN-SAP code]],0),MATCH(Part!N$4,PartRaw[#Headers],0))</f>
        <v>#N/A</v>
      </c>
      <c r="O124" s="204" t="e">
        <f>INDEX(PartRaw[#All],MATCH(Part!$A124,PartRaw[[#All],[VN-SAP code]],0),MATCH(Part!O$4,PartRaw[#Headers],0))</f>
        <v>#N/A</v>
      </c>
      <c r="P124" s="204" t="e">
        <f>INDEX(PartRaw[#All],MATCH(Part!$A124,PartRaw[[#All],[VN-SAP code]],0),MATCH(Part!P$4,PartRaw[#Headers],0))</f>
        <v>#N/A</v>
      </c>
      <c r="Q124" s="204" t="e">
        <f>INDEX(PartRaw[#All],MATCH(Part!$A124,PartRaw[[#All],[VN-SAP code]],0),MATCH(Part!Q$4,PartRaw[#Headers],0))</f>
        <v>#N/A</v>
      </c>
      <c r="R124" s="204"/>
      <c r="S124" s="204"/>
      <c r="T124" s="204"/>
      <c r="U124" s="204"/>
      <c r="V124" s="111"/>
    </row>
    <row r="125" spans="1:22">
      <c r="A125" s="89">
        <v>0</v>
      </c>
      <c r="B125" s="78" t="str">
        <f>IFERROR(TEXT(INDEX(PartRaw[],MATCH(Part!$A125,PartRaw[VN-SAP code],0),7),"0.0"),"")</f>
        <v/>
      </c>
      <c r="C125" s="78" t="str">
        <f>IFERROR(INDEX(PartRaw[],MATCH(Part!$A125,PartRaw[VN-SAP code],0),11),"")</f>
        <v/>
      </c>
      <c r="D125" s="79" t="str">
        <f>IFERROR(INDEX(PartRaw[],MATCH(Part!$A125,PartRaw[VN-SAP code],0),12),"")</f>
        <v/>
      </c>
      <c r="E125" s="78" t="str">
        <f>IFERROR(INDEX(PartRaw[],MATCH(Part!$A125,PartRaw[VN-SAP code],0),13),"")</f>
        <v/>
      </c>
      <c r="F125" s="78" t="str">
        <f>IFERROR(INDEX(PartRaw[],MATCH(Part!$A125,PartRaw[VN-SAP code],0),14),"")</f>
        <v/>
      </c>
      <c r="G125" s="78" t="e">
        <f>INDEX(PartRaw[#All],MATCH(Part!$A125,PartRaw[[#All],[VN-SAP code]],0),MATCH(Part!G$4,PartRaw[#Headers],0))</f>
        <v>#N/A</v>
      </c>
      <c r="H125" s="78" t="e">
        <f>INDEX(PartRaw[#All],MATCH(Part!$A125,PartRaw[[#All],[VN-SAP code]],0),MATCH(Part!H$4,PartRaw[#Headers],0))</f>
        <v>#N/A</v>
      </c>
      <c r="I125" s="78" t="e">
        <f>INDEX(PartRaw[#All],MATCH(Part!$A125,PartRaw[[#All],[VN-SAP code]],0),MATCH(Part!I$4,PartRaw[#Headers],0))</f>
        <v>#N/A</v>
      </c>
      <c r="J125" s="78" t="e">
        <f>INDEX(PartRaw[#All],MATCH(Part!$A125,PartRaw[[#All],[VN-SAP code]],0),MATCH(Part!J$4,PartRaw[#Headers],0))</f>
        <v>#N/A</v>
      </c>
      <c r="K125" s="78" t="e">
        <f>INDEX(PartRaw[#All],MATCH(Part!$A125,PartRaw[[#All],[VN-SAP code]],0),MATCH(Part!K$4,PartRaw[#Headers],0))</f>
        <v>#N/A</v>
      </c>
      <c r="L125" s="78" t="e">
        <f>INDEX(PartRaw[#All],MATCH(Part!$A125,PartRaw[[#All],[VN-SAP code]],0),MATCH(Part!L$4,PartRaw[#Headers],0))</f>
        <v>#N/A</v>
      </c>
      <c r="M125" s="204" t="e">
        <f>INDEX(PartRaw[#All],MATCH(Part!$A125,PartRaw[[#All],[VN-SAP code]],0),MATCH(Part!M$4,PartRaw[#Headers],0))</f>
        <v>#N/A</v>
      </c>
      <c r="N125" s="204" t="e">
        <f>INDEX(PartRaw[#All],MATCH(Part!$A125,PartRaw[[#All],[VN-SAP code]],0),MATCH(Part!N$4,PartRaw[#Headers],0))</f>
        <v>#N/A</v>
      </c>
      <c r="O125" s="204" t="e">
        <f>INDEX(PartRaw[#All],MATCH(Part!$A125,PartRaw[[#All],[VN-SAP code]],0),MATCH(Part!O$4,PartRaw[#Headers],0))</f>
        <v>#N/A</v>
      </c>
      <c r="P125" s="204" t="e">
        <f>INDEX(PartRaw[#All],MATCH(Part!$A125,PartRaw[[#All],[VN-SAP code]],0),MATCH(Part!P$4,PartRaw[#Headers],0))</f>
        <v>#N/A</v>
      </c>
      <c r="Q125" s="204" t="e">
        <f>INDEX(PartRaw[#All],MATCH(Part!$A125,PartRaw[[#All],[VN-SAP code]],0),MATCH(Part!Q$4,PartRaw[#Headers],0))</f>
        <v>#N/A</v>
      </c>
      <c r="R125" s="204"/>
      <c r="S125" s="204"/>
      <c r="T125" s="204"/>
      <c r="U125" s="204"/>
      <c r="V125" s="111"/>
    </row>
    <row r="126" spans="1:22">
      <c r="A126" s="89">
        <v>0</v>
      </c>
      <c r="B126" s="78" t="str">
        <f>IFERROR(TEXT(INDEX(PartRaw[],MATCH(Part!$A126,PartRaw[VN-SAP code],0),7),"0.0"),"")</f>
        <v/>
      </c>
      <c r="C126" s="78" t="str">
        <f>IFERROR(INDEX(PartRaw[],MATCH(Part!$A126,PartRaw[VN-SAP code],0),11),"")</f>
        <v/>
      </c>
      <c r="D126" s="79" t="str">
        <f>IFERROR(INDEX(PartRaw[],MATCH(Part!$A126,PartRaw[VN-SAP code],0),12),"")</f>
        <v/>
      </c>
      <c r="E126" s="78" t="str">
        <f>IFERROR(INDEX(PartRaw[],MATCH(Part!$A126,PartRaw[VN-SAP code],0),13),"")</f>
        <v/>
      </c>
      <c r="F126" s="78" t="str">
        <f>IFERROR(INDEX(PartRaw[],MATCH(Part!$A126,PartRaw[VN-SAP code],0),14),"")</f>
        <v/>
      </c>
      <c r="G126" s="78" t="e">
        <f>INDEX(PartRaw[#All],MATCH(Part!$A126,PartRaw[[#All],[VN-SAP code]],0),MATCH(Part!G$4,PartRaw[#Headers],0))</f>
        <v>#N/A</v>
      </c>
      <c r="H126" s="78" t="e">
        <f>INDEX(PartRaw[#All],MATCH(Part!$A126,PartRaw[[#All],[VN-SAP code]],0),MATCH(Part!H$4,PartRaw[#Headers],0))</f>
        <v>#N/A</v>
      </c>
      <c r="I126" s="78" t="e">
        <f>INDEX(PartRaw[#All],MATCH(Part!$A126,PartRaw[[#All],[VN-SAP code]],0),MATCH(Part!I$4,PartRaw[#Headers],0))</f>
        <v>#N/A</v>
      </c>
      <c r="J126" s="78" t="e">
        <f>INDEX(PartRaw[#All],MATCH(Part!$A126,PartRaw[[#All],[VN-SAP code]],0),MATCH(Part!J$4,PartRaw[#Headers],0))</f>
        <v>#N/A</v>
      </c>
      <c r="K126" s="78" t="e">
        <f>INDEX(PartRaw[#All],MATCH(Part!$A126,PartRaw[[#All],[VN-SAP code]],0),MATCH(Part!K$4,PartRaw[#Headers],0))</f>
        <v>#N/A</v>
      </c>
      <c r="L126" s="78" t="e">
        <f>INDEX(PartRaw[#All],MATCH(Part!$A126,PartRaw[[#All],[VN-SAP code]],0),MATCH(Part!L$4,PartRaw[#Headers],0))</f>
        <v>#N/A</v>
      </c>
      <c r="M126" s="204" t="e">
        <f>INDEX(PartRaw[#All],MATCH(Part!$A126,PartRaw[[#All],[VN-SAP code]],0),MATCH(Part!M$4,PartRaw[#Headers],0))</f>
        <v>#N/A</v>
      </c>
      <c r="N126" s="204" t="e">
        <f>INDEX(PartRaw[#All],MATCH(Part!$A126,PartRaw[[#All],[VN-SAP code]],0),MATCH(Part!N$4,PartRaw[#Headers],0))</f>
        <v>#N/A</v>
      </c>
      <c r="O126" s="204" t="e">
        <f>INDEX(PartRaw[#All],MATCH(Part!$A126,PartRaw[[#All],[VN-SAP code]],0),MATCH(Part!O$4,PartRaw[#Headers],0))</f>
        <v>#N/A</v>
      </c>
      <c r="P126" s="204" t="e">
        <f>INDEX(PartRaw[#All],MATCH(Part!$A126,PartRaw[[#All],[VN-SAP code]],0),MATCH(Part!P$4,PartRaw[#Headers],0))</f>
        <v>#N/A</v>
      </c>
      <c r="Q126" s="204" t="e">
        <f>INDEX(PartRaw[#All],MATCH(Part!$A126,PartRaw[[#All],[VN-SAP code]],0),MATCH(Part!Q$4,PartRaw[#Headers],0))</f>
        <v>#N/A</v>
      </c>
      <c r="R126" s="204"/>
      <c r="S126" s="204"/>
      <c r="T126" s="204"/>
      <c r="U126" s="204"/>
      <c r="V126" s="111"/>
    </row>
    <row r="127" spans="1:22">
      <c r="A127" s="89">
        <v>0</v>
      </c>
      <c r="B127" s="78" t="str">
        <f>IFERROR(TEXT(INDEX(PartRaw[],MATCH(Part!$A127,PartRaw[VN-SAP code],0),7),"0.0"),"")</f>
        <v/>
      </c>
      <c r="C127" s="78" t="str">
        <f>IFERROR(INDEX(PartRaw[],MATCH(Part!$A127,PartRaw[VN-SAP code],0),11),"")</f>
        <v/>
      </c>
      <c r="D127" s="79" t="str">
        <f>IFERROR(INDEX(PartRaw[],MATCH(Part!$A127,PartRaw[VN-SAP code],0),12),"")</f>
        <v/>
      </c>
      <c r="E127" s="78" t="str">
        <f>IFERROR(INDEX(PartRaw[],MATCH(Part!$A127,PartRaw[VN-SAP code],0),13),"")</f>
        <v/>
      </c>
      <c r="F127" s="78" t="str">
        <f>IFERROR(INDEX(PartRaw[],MATCH(Part!$A127,PartRaw[VN-SAP code],0),14),"")</f>
        <v/>
      </c>
      <c r="G127" s="78" t="e">
        <f>INDEX(PartRaw[#All],MATCH(Part!$A127,PartRaw[[#All],[VN-SAP code]],0),MATCH(Part!G$4,PartRaw[#Headers],0))</f>
        <v>#N/A</v>
      </c>
      <c r="H127" s="78" t="e">
        <f>INDEX(PartRaw[#All],MATCH(Part!$A127,PartRaw[[#All],[VN-SAP code]],0),MATCH(Part!H$4,PartRaw[#Headers],0))</f>
        <v>#N/A</v>
      </c>
      <c r="I127" s="78" t="e">
        <f>INDEX(PartRaw[#All],MATCH(Part!$A127,PartRaw[[#All],[VN-SAP code]],0),MATCH(Part!I$4,PartRaw[#Headers],0))</f>
        <v>#N/A</v>
      </c>
      <c r="J127" s="78" t="e">
        <f>INDEX(PartRaw[#All],MATCH(Part!$A127,PartRaw[[#All],[VN-SAP code]],0),MATCH(Part!J$4,PartRaw[#Headers],0))</f>
        <v>#N/A</v>
      </c>
      <c r="K127" s="78" t="e">
        <f>INDEX(PartRaw[#All],MATCH(Part!$A127,PartRaw[[#All],[VN-SAP code]],0),MATCH(Part!K$4,PartRaw[#Headers],0))</f>
        <v>#N/A</v>
      </c>
      <c r="L127" s="78" t="e">
        <f>INDEX(PartRaw[#All],MATCH(Part!$A127,PartRaw[[#All],[VN-SAP code]],0),MATCH(Part!L$4,PartRaw[#Headers],0))</f>
        <v>#N/A</v>
      </c>
      <c r="M127" s="204" t="e">
        <f>INDEX(PartRaw[#All],MATCH(Part!$A127,PartRaw[[#All],[VN-SAP code]],0),MATCH(Part!M$4,PartRaw[#Headers],0))</f>
        <v>#N/A</v>
      </c>
      <c r="N127" s="204" t="e">
        <f>INDEX(PartRaw[#All],MATCH(Part!$A127,PartRaw[[#All],[VN-SAP code]],0),MATCH(Part!N$4,PartRaw[#Headers],0))</f>
        <v>#N/A</v>
      </c>
      <c r="O127" s="204" t="e">
        <f>INDEX(PartRaw[#All],MATCH(Part!$A127,PartRaw[[#All],[VN-SAP code]],0),MATCH(Part!O$4,PartRaw[#Headers],0))</f>
        <v>#N/A</v>
      </c>
      <c r="P127" s="204" t="e">
        <f>INDEX(PartRaw[#All],MATCH(Part!$A127,PartRaw[[#All],[VN-SAP code]],0),MATCH(Part!P$4,PartRaw[#Headers],0))</f>
        <v>#N/A</v>
      </c>
      <c r="Q127" s="204" t="e">
        <f>INDEX(PartRaw[#All],MATCH(Part!$A127,PartRaw[[#All],[VN-SAP code]],0),MATCH(Part!Q$4,PartRaw[#Headers],0))</f>
        <v>#N/A</v>
      </c>
      <c r="R127" s="204"/>
      <c r="S127" s="204"/>
      <c r="T127" s="204"/>
      <c r="U127" s="204"/>
      <c r="V127" s="111"/>
    </row>
    <row r="128" spans="1:22">
      <c r="A128" s="89">
        <v>0</v>
      </c>
      <c r="B128" s="78" t="str">
        <f>IFERROR(TEXT(INDEX(PartRaw[],MATCH(Part!$A128,PartRaw[VN-SAP code],0),7),"0.0"),"")</f>
        <v/>
      </c>
      <c r="C128" s="78" t="str">
        <f>IFERROR(INDEX(PartRaw[],MATCH(Part!$A128,PartRaw[VN-SAP code],0),11),"")</f>
        <v/>
      </c>
      <c r="D128" s="79" t="str">
        <f>IFERROR(INDEX(PartRaw[],MATCH(Part!$A128,PartRaw[VN-SAP code],0),12),"")</f>
        <v/>
      </c>
      <c r="E128" s="78" t="str">
        <f>IFERROR(INDEX(PartRaw[],MATCH(Part!$A128,PartRaw[VN-SAP code],0),13),"")</f>
        <v/>
      </c>
      <c r="F128" s="78" t="str">
        <f>IFERROR(INDEX(PartRaw[],MATCH(Part!$A128,PartRaw[VN-SAP code],0),14),"")</f>
        <v/>
      </c>
      <c r="G128" s="78" t="e">
        <f>INDEX(PartRaw[#All],MATCH(Part!$A128,PartRaw[[#All],[VN-SAP code]],0),MATCH(Part!G$4,PartRaw[#Headers],0))</f>
        <v>#N/A</v>
      </c>
      <c r="H128" s="78" t="e">
        <f>INDEX(PartRaw[#All],MATCH(Part!$A128,PartRaw[[#All],[VN-SAP code]],0),MATCH(Part!H$4,PartRaw[#Headers],0))</f>
        <v>#N/A</v>
      </c>
      <c r="I128" s="78" t="e">
        <f>INDEX(PartRaw[#All],MATCH(Part!$A128,PartRaw[[#All],[VN-SAP code]],0),MATCH(Part!I$4,PartRaw[#Headers],0))</f>
        <v>#N/A</v>
      </c>
      <c r="J128" s="78" t="e">
        <f>INDEX(PartRaw[#All],MATCH(Part!$A128,PartRaw[[#All],[VN-SAP code]],0),MATCH(Part!J$4,PartRaw[#Headers],0))</f>
        <v>#N/A</v>
      </c>
      <c r="K128" s="78" t="e">
        <f>INDEX(PartRaw[#All],MATCH(Part!$A128,PartRaw[[#All],[VN-SAP code]],0),MATCH(Part!K$4,PartRaw[#Headers],0))</f>
        <v>#N/A</v>
      </c>
      <c r="L128" s="78" t="e">
        <f>INDEX(PartRaw[#All],MATCH(Part!$A128,PartRaw[[#All],[VN-SAP code]],0),MATCH(Part!L$4,PartRaw[#Headers],0))</f>
        <v>#N/A</v>
      </c>
      <c r="M128" s="204" t="e">
        <f>INDEX(PartRaw[#All],MATCH(Part!$A128,PartRaw[[#All],[VN-SAP code]],0),MATCH(Part!M$4,PartRaw[#Headers],0))</f>
        <v>#N/A</v>
      </c>
      <c r="N128" s="204" t="e">
        <f>INDEX(PartRaw[#All],MATCH(Part!$A128,PartRaw[[#All],[VN-SAP code]],0),MATCH(Part!N$4,PartRaw[#Headers],0))</f>
        <v>#N/A</v>
      </c>
      <c r="O128" s="204" t="e">
        <f>INDEX(PartRaw[#All],MATCH(Part!$A128,PartRaw[[#All],[VN-SAP code]],0),MATCH(Part!O$4,PartRaw[#Headers],0))</f>
        <v>#N/A</v>
      </c>
      <c r="P128" s="204" t="e">
        <f>INDEX(PartRaw[#All],MATCH(Part!$A128,PartRaw[[#All],[VN-SAP code]],0),MATCH(Part!P$4,PartRaw[#Headers],0))</f>
        <v>#N/A</v>
      </c>
      <c r="Q128" s="204" t="e">
        <f>INDEX(PartRaw[#All],MATCH(Part!$A128,PartRaw[[#All],[VN-SAP code]],0),MATCH(Part!Q$4,PartRaw[#Headers],0))</f>
        <v>#N/A</v>
      </c>
      <c r="R128" s="204"/>
      <c r="S128" s="204"/>
      <c r="T128" s="204"/>
      <c r="U128" s="204"/>
      <c r="V128" s="111"/>
    </row>
    <row r="129" spans="1:22">
      <c r="A129" s="89">
        <v>0</v>
      </c>
      <c r="B129" s="78" t="str">
        <f>IFERROR(TEXT(INDEX(PartRaw[],MATCH(Part!$A129,PartRaw[VN-SAP code],0),7),"0.0"),"")</f>
        <v/>
      </c>
      <c r="C129" s="78" t="str">
        <f>IFERROR(INDEX(PartRaw[],MATCH(Part!$A129,PartRaw[VN-SAP code],0),11),"")</f>
        <v/>
      </c>
      <c r="D129" s="79" t="str">
        <f>IFERROR(INDEX(PartRaw[],MATCH(Part!$A129,PartRaw[VN-SAP code],0),12),"")</f>
        <v/>
      </c>
      <c r="E129" s="78" t="str">
        <f>IFERROR(INDEX(PartRaw[],MATCH(Part!$A129,PartRaw[VN-SAP code],0),13),"")</f>
        <v/>
      </c>
      <c r="F129" s="78" t="str">
        <f>IFERROR(INDEX(PartRaw[],MATCH(Part!$A129,PartRaw[VN-SAP code],0),14),"")</f>
        <v/>
      </c>
      <c r="G129" s="78" t="e">
        <f>INDEX(PartRaw[#All],MATCH(Part!$A129,PartRaw[[#All],[VN-SAP code]],0),MATCH(Part!G$4,PartRaw[#Headers],0))</f>
        <v>#N/A</v>
      </c>
      <c r="H129" s="78" t="e">
        <f>INDEX(PartRaw[#All],MATCH(Part!$A129,PartRaw[[#All],[VN-SAP code]],0),MATCH(Part!H$4,PartRaw[#Headers],0))</f>
        <v>#N/A</v>
      </c>
      <c r="I129" s="78" t="e">
        <f>INDEX(PartRaw[#All],MATCH(Part!$A129,PartRaw[[#All],[VN-SAP code]],0),MATCH(Part!I$4,PartRaw[#Headers],0))</f>
        <v>#N/A</v>
      </c>
      <c r="J129" s="78" t="e">
        <f>INDEX(PartRaw[#All],MATCH(Part!$A129,PartRaw[[#All],[VN-SAP code]],0),MATCH(Part!J$4,PartRaw[#Headers],0))</f>
        <v>#N/A</v>
      </c>
      <c r="K129" s="78" t="e">
        <f>INDEX(PartRaw[#All],MATCH(Part!$A129,PartRaw[[#All],[VN-SAP code]],0),MATCH(Part!K$4,PartRaw[#Headers],0))</f>
        <v>#N/A</v>
      </c>
      <c r="L129" s="78" t="e">
        <f>INDEX(PartRaw[#All],MATCH(Part!$A129,PartRaw[[#All],[VN-SAP code]],0),MATCH(Part!L$4,PartRaw[#Headers],0))</f>
        <v>#N/A</v>
      </c>
      <c r="M129" s="204" t="e">
        <f>INDEX(PartRaw[#All],MATCH(Part!$A129,PartRaw[[#All],[VN-SAP code]],0),MATCH(Part!M$4,PartRaw[#Headers],0))</f>
        <v>#N/A</v>
      </c>
      <c r="N129" s="204" t="e">
        <f>INDEX(PartRaw[#All],MATCH(Part!$A129,PartRaw[[#All],[VN-SAP code]],0),MATCH(Part!N$4,PartRaw[#Headers],0))</f>
        <v>#N/A</v>
      </c>
      <c r="O129" s="204" t="e">
        <f>INDEX(PartRaw[#All],MATCH(Part!$A129,PartRaw[[#All],[VN-SAP code]],0),MATCH(Part!O$4,PartRaw[#Headers],0))</f>
        <v>#N/A</v>
      </c>
      <c r="P129" s="204" t="e">
        <f>INDEX(PartRaw[#All],MATCH(Part!$A129,PartRaw[[#All],[VN-SAP code]],0),MATCH(Part!P$4,PartRaw[#Headers],0))</f>
        <v>#N/A</v>
      </c>
      <c r="Q129" s="204" t="e">
        <f>INDEX(PartRaw[#All],MATCH(Part!$A129,PartRaw[[#All],[VN-SAP code]],0),MATCH(Part!Q$4,PartRaw[#Headers],0))</f>
        <v>#N/A</v>
      </c>
      <c r="R129" s="204"/>
      <c r="S129" s="204"/>
      <c r="T129" s="204"/>
      <c r="U129" s="204"/>
      <c r="V129" s="111"/>
    </row>
    <row r="130" spans="1:22">
      <c r="A130" s="89">
        <v>0</v>
      </c>
      <c r="B130" s="78" t="str">
        <f>IFERROR(TEXT(INDEX(PartRaw[],MATCH(Part!$A130,PartRaw[VN-SAP code],0),7),"0.0"),"")</f>
        <v/>
      </c>
      <c r="C130" s="78" t="str">
        <f>IFERROR(INDEX(PartRaw[],MATCH(Part!$A130,PartRaw[VN-SAP code],0),11),"")</f>
        <v/>
      </c>
      <c r="D130" s="79" t="str">
        <f>IFERROR(INDEX(PartRaw[],MATCH(Part!$A130,PartRaw[VN-SAP code],0),12),"")</f>
        <v/>
      </c>
      <c r="E130" s="78" t="str">
        <f>IFERROR(INDEX(PartRaw[],MATCH(Part!$A130,PartRaw[VN-SAP code],0),13),"")</f>
        <v/>
      </c>
      <c r="F130" s="78" t="str">
        <f>IFERROR(INDEX(PartRaw[],MATCH(Part!$A130,PartRaw[VN-SAP code],0),14),"")</f>
        <v/>
      </c>
      <c r="G130" s="78" t="e">
        <f>INDEX(PartRaw[#All],MATCH(Part!$A130,PartRaw[[#All],[VN-SAP code]],0),MATCH(Part!G$4,PartRaw[#Headers],0))</f>
        <v>#N/A</v>
      </c>
      <c r="H130" s="78" t="e">
        <f>INDEX(PartRaw[#All],MATCH(Part!$A130,PartRaw[[#All],[VN-SAP code]],0),MATCH(Part!H$4,PartRaw[#Headers],0))</f>
        <v>#N/A</v>
      </c>
      <c r="I130" s="78" t="e">
        <f>INDEX(PartRaw[#All],MATCH(Part!$A130,PartRaw[[#All],[VN-SAP code]],0),MATCH(Part!I$4,PartRaw[#Headers],0))</f>
        <v>#N/A</v>
      </c>
      <c r="J130" s="78" t="e">
        <f>INDEX(PartRaw[#All],MATCH(Part!$A130,PartRaw[[#All],[VN-SAP code]],0),MATCH(Part!J$4,PartRaw[#Headers],0))</f>
        <v>#N/A</v>
      </c>
      <c r="K130" s="78" t="e">
        <f>INDEX(PartRaw[#All],MATCH(Part!$A130,PartRaw[[#All],[VN-SAP code]],0),MATCH(Part!K$4,PartRaw[#Headers],0))</f>
        <v>#N/A</v>
      </c>
      <c r="L130" s="78" t="e">
        <f>INDEX(PartRaw[#All],MATCH(Part!$A130,PartRaw[[#All],[VN-SAP code]],0),MATCH(Part!L$4,PartRaw[#Headers],0))</f>
        <v>#N/A</v>
      </c>
      <c r="M130" s="204" t="e">
        <f>INDEX(PartRaw[#All],MATCH(Part!$A130,PartRaw[[#All],[VN-SAP code]],0),MATCH(Part!M$4,PartRaw[#Headers],0))</f>
        <v>#N/A</v>
      </c>
      <c r="N130" s="204" t="e">
        <f>INDEX(PartRaw[#All],MATCH(Part!$A130,PartRaw[[#All],[VN-SAP code]],0),MATCH(Part!N$4,PartRaw[#Headers],0))</f>
        <v>#N/A</v>
      </c>
      <c r="O130" s="204" t="e">
        <f>INDEX(PartRaw[#All],MATCH(Part!$A130,PartRaw[[#All],[VN-SAP code]],0),MATCH(Part!O$4,PartRaw[#Headers],0))</f>
        <v>#N/A</v>
      </c>
      <c r="P130" s="204" t="e">
        <f>INDEX(PartRaw[#All],MATCH(Part!$A130,PartRaw[[#All],[VN-SAP code]],0),MATCH(Part!P$4,PartRaw[#Headers],0))</f>
        <v>#N/A</v>
      </c>
      <c r="Q130" s="204" t="e">
        <f>INDEX(PartRaw[#All],MATCH(Part!$A130,PartRaw[[#All],[VN-SAP code]],0),MATCH(Part!Q$4,PartRaw[#Headers],0))</f>
        <v>#N/A</v>
      </c>
      <c r="R130" s="204"/>
      <c r="S130" s="204"/>
      <c r="T130" s="204"/>
      <c r="U130" s="204"/>
      <c r="V130" s="111"/>
    </row>
    <row r="131" spans="1:22">
      <c r="A131" s="89">
        <v>0</v>
      </c>
      <c r="B131" s="78" t="str">
        <f>IFERROR(TEXT(INDEX(PartRaw[],MATCH(Part!$A131,PartRaw[VN-SAP code],0),7),"0.0"),"")</f>
        <v/>
      </c>
      <c r="C131" s="78" t="str">
        <f>IFERROR(INDEX(PartRaw[],MATCH(Part!$A131,PartRaw[VN-SAP code],0),11),"")</f>
        <v/>
      </c>
      <c r="D131" s="79" t="str">
        <f>IFERROR(INDEX(PartRaw[],MATCH(Part!$A131,PartRaw[VN-SAP code],0),12),"")</f>
        <v/>
      </c>
      <c r="E131" s="78" t="str">
        <f>IFERROR(INDEX(PartRaw[],MATCH(Part!$A131,PartRaw[VN-SAP code],0),13),"")</f>
        <v/>
      </c>
      <c r="F131" s="78" t="str">
        <f>IFERROR(INDEX(PartRaw[],MATCH(Part!$A131,PartRaw[VN-SAP code],0),14),"")</f>
        <v/>
      </c>
      <c r="G131" s="78" t="e">
        <f>INDEX(PartRaw[#All],MATCH(Part!$A131,PartRaw[[#All],[VN-SAP code]],0),MATCH(Part!G$4,PartRaw[#Headers],0))</f>
        <v>#N/A</v>
      </c>
      <c r="H131" s="78" t="e">
        <f>INDEX(PartRaw[#All],MATCH(Part!$A131,PartRaw[[#All],[VN-SAP code]],0),MATCH(Part!H$4,PartRaw[#Headers],0))</f>
        <v>#N/A</v>
      </c>
      <c r="I131" s="78" t="e">
        <f>INDEX(PartRaw[#All],MATCH(Part!$A131,PartRaw[[#All],[VN-SAP code]],0),MATCH(Part!I$4,PartRaw[#Headers],0))</f>
        <v>#N/A</v>
      </c>
      <c r="J131" s="78" t="e">
        <f>INDEX(PartRaw[#All],MATCH(Part!$A131,PartRaw[[#All],[VN-SAP code]],0),MATCH(Part!J$4,PartRaw[#Headers],0))</f>
        <v>#N/A</v>
      </c>
      <c r="K131" s="78" t="e">
        <f>INDEX(PartRaw[#All],MATCH(Part!$A131,PartRaw[[#All],[VN-SAP code]],0),MATCH(Part!K$4,PartRaw[#Headers],0))</f>
        <v>#N/A</v>
      </c>
      <c r="L131" s="78" t="e">
        <f>INDEX(PartRaw[#All],MATCH(Part!$A131,PartRaw[[#All],[VN-SAP code]],0),MATCH(Part!L$4,PartRaw[#Headers],0))</f>
        <v>#N/A</v>
      </c>
      <c r="M131" s="204" t="e">
        <f>INDEX(PartRaw[#All],MATCH(Part!$A131,PartRaw[[#All],[VN-SAP code]],0),MATCH(Part!M$4,PartRaw[#Headers],0))</f>
        <v>#N/A</v>
      </c>
      <c r="N131" s="204" t="e">
        <f>INDEX(PartRaw[#All],MATCH(Part!$A131,PartRaw[[#All],[VN-SAP code]],0),MATCH(Part!N$4,PartRaw[#Headers],0))</f>
        <v>#N/A</v>
      </c>
      <c r="O131" s="204" t="e">
        <f>INDEX(PartRaw[#All],MATCH(Part!$A131,PartRaw[[#All],[VN-SAP code]],0),MATCH(Part!O$4,PartRaw[#Headers],0))</f>
        <v>#N/A</v>
      </c>
      <c r="P131" s="204" t="e">
        <f>INDEX(PartRaw[#All],MATCH(Part!$A131,PartRaw[[#All],[VN-SAP code]],0),MATCH(Part!P$4,PartRaw[#Headers],0))</f>
        <v>#N/A</v>
      </c>
      <c r="Q131" s="204" t="e">
        <f>INDEX(PartRaw[#All],MATCH(Part!$A131,PartRaw[[#All],[VN-SAP code]],0),MATCH(Part!Q$4,PartRaw[#Headers],0))</f>
        <v>#N/A</v>
      </c>
      <c r="R131" s="204"/>
      <c r="S131" s="204"/>
      <c r="T131" s="204"/>
      <c r="U131" s="204"/>
      <c r="V131" s="111"/>
    </row>
    <row r="132" spans="1:22">
      <c r="A132" s="89">
        <v>0</v>
      </c>
      <c r="B132" s="78" t="str">
        <f>IFERROR(TEXT(INDEX(PartRaw[],MATCH(Part!$A132,PartRaw[VN-SAP code],0),7),"0.0"),"")</f>
        <v/>
      </c>
      <c r="C132" s="78" t="str">
        <f>IFERROR(INDEX(PartRaw[],MATCH(Part!$A132,PartRaw[VN-SAP code],0),11),"")</f>
        <v/>
      </c>
      <c r="D132" s="79" t="str">
        <f>IFERROR(INDEX(PartRaw[],MATCH(Part!$A132,PartRaw[VN-SAP code],0),12),"")</f>
        <v/>
      </c>
      <c r="E132" s="78" t="str">
        <f>IFERROR(INDEX(PartRaw[],MATCH(Part!$A132,PartRaw[VN-SAP code],0),13),"")</f>
        <v/>
      </c>
      <c r="F132" s="78" t="str">
        <f>IFERROR(INDEX(PartRaw[],MATCH(Part!$A132,PartRaw[VN-SAP code],0),14),"")</f>
        <v/>
      </c>
      <c r="G132" s="78" t="e">
        <f>INDEX(PartRaw[#All],MATCH(Part!$A132,PartRaw[[#All],[VN-SAP code]],0),MATCH(Part!G$4,PartRaw[#Headers],0))</f>
        <v>#N/A</v>
      </c>
      <c r="H132" s="78" t="e">
        <f>INDEX(PartRaw[#All],MATCH(Part!$A132,PartRaw[[#All],[VN-SAP code]],0),MATCH(Part!H$4,PartRaw[#Headers],0))</f>
        <v>#N/A</v>
      </c>
      <c r="I132" s="78" t="e">
        <f>INDEX(PartRaw[#All],MATCH(Part!$A132,PartRaw[[#All],[VN-SAP code]],0),MATCH(Part!I$4,PartRaw[#Headers],0))</f>
        <v>#N/A</v>
      </c>
      <c r="J132" s="78" t="e">
        <f>INDEX(PartRaw[#All],MATCH(Part!$A132,PartRaw[[#All],[VN-SAP code]],0),MATCH(Part!J$4,PartRaw[#Headers],0))</f>
        <v>#N/A</v>
      </c>
      <c r="K132" s="78" t="e">
        <f>INDEX(PartRaw[#All],MATCH(Part!$A132,PartRaw[[#All],[VN-SAP code]],0),MATCH(Part!K$4,PartRaw[#Headers],0))</f>
        <v>#N/A</v>
      </c>
      <c r="L132" s="78" t="e">
        <f>INDEX(PartRaw[#All],MATCH(Part!$A132,PartRaw[[#All],[VN-SAP code]],0),MATCH(Part!L$4,PartRaw[#Headers],0))</f>
        <v>#N/A</v>
      </c>
      <c r="M132" s="204" t="e">
        <f>INDEX(PartRaw[#All],MATCH(Part!$A132,PartRaw[[#All],[VN-SAP code]],0),MATCH(Part!M$4,PartRaw[#Headers],0))</f>
        <v>#N/A</v>
      </c>
      <c r="N132" s="204" t="e">
        <f>INDEX(PartRaw[#All],MATCH(Part!$A132,PartRaw[[#All],[VN-SAP code]],0),MATCH(Part!N$4,PartRaw[#Headers],0))</f>
        <v>#N/A</v>
      </c>
      <c r="O132" s="204" t="e">
        <f>INDEX(PartRaw[#All],MATCH(Part!$A132,PartRaw[[#All],[VN-SAP code]],0),MATCH(Part!O$4,PartRaw[#Headers],0))</f>
        <v>#N/A</v>
      </c>
      <c r="P132" s="204" t="e">
        <f>INDEX(PartRaw[#All],MATCH(Part!$A132,PartRaw[[#All],[VN-SAP code]],0),MATCH(Part!P$4,PartRaw[#Headers],0))</f>
        <v>#N/A</v>
      </c>
      <c r="Q132" s="204" t="e">
        <f>INDEX(PartRaw[#All],MATCH(Part!$A132,PartRaw[[#All],[VN-SAP code]],0),MATCH(Part!Q$4,PartRaw[#Headers],0))</f>
        <v>#N/A</v>
      </c>
      <c r="R132" s="204"/>
      <c r="S132" s="204"/>
      <c r="T132" s="204"/>
      <c r="U132" s="204"/>
      <c r="V132" s="111"/>
    </row>
    <row r="133" spans="1:22">
      <c r="A133" s="89">
        <v>0</v>
      </c>
      <c r="B133" s="78" t="str">
        <f>IFERROR(TEXT(INDEX(PartRaw[],MATCH(Part!$A133,PartRaw[VN-SAP code],0),7),"0.0"),"")</f>
        <v/>
      </c>
      <c r="C133" s="78" t="str">
        <f>IFERROR(INDEX(PartRaw[],MATCH(Part!$A133,PartRaw[VN-SAP code],0),11),"")</f>
        <v/>
      </c>
      <c r="D133" s="79" t="str">
        <f>IFERROR(INDEX(PartRaw[],MATCH(Part!$A133,PartRaw[VN-SAP code],0),12),"")</f>
        <v/>
      </c>
      <c r="E133" s="78" t="str">
        <f>IFERROR(INDEX(PartRaw[],MATCH(Part!$A133,PartRaw[VN-SAP code],0),13),"")</f>
        <v/>
      </c>
      <c r="F133" s="78" t="str">
        <f>IFERROR(INDEX(PartRaw[],MATCH(Part!$A133,PartRaw[VN-SAP code],0),14),"")</f>
        <v/>
      </c>
      <c r="G133" s="78" t="e">
        <f>INDEX(PartRaw[#All],MATCH(Part!$A133,PartRaw[[#All],[VN-SAP code]],0),MATCH(Part!G$4,PartRaw[#Headers],0))</f>
        <v>#N/A</v>
      </c>
      <c r="H133" s="78" t="e">
        <f>INDEX(PartRaw[#All],MATCH(Part!$A133,PartRaw[[#All],[VN-SAP code]],0),MATCH(Part!H$4,PartRaw[#Headers],0))</f>
        <v>#N/A</v>
      </c>
      <c r="I133" s="78" t="e">
        <f>INDEX(PartRaw[#All],MATCH(Part!$A133,PartRaw[[#All],[VN-SAP code]],0),MATCH(Part!I$4,PartRaw[#Headers],0))</f>
        <v>#N/A</v>
      </c>
      <c r="J133" s="78" t="e">
        <f>INDEX(PartRaw[#All],MATCH(Part!$A133,PartRaw[[#All],[VN-SAP code]],0),MATCH(Part!J$4,PartRaw[#Headers],0))</f>
        <v>#N/A</v>
      </c>
      <c r="K133" s="78" t="e">
        <f>INDEX(PartRaw[#All],MATCH(Part!$A133,PartRaw[[#All],[VN-SAP code]],0),MATCH(Part!K$4,PartRaw[#Headers],0))</f>
        <v>#N/A</v>
      </c>
      <c r="L133" s="78" t="e">
        <f>INDEX(PartRaw[#All],MATCH(Part!$A133,PartRaw[[#All],[VN-SAP code]],0),MATCH(Part!L$4,PartRaw[#Headers],0))</f>
        <v>#N/A</v>
      </c>
      <c r="M133" s="204" t="e">
        <f>INDEX(PartRaw[#All],MATCH(Part!$A133,PartRaw[[#All],[VN-SAP code]],0),MATCH(Part!M$4,PartRaw[#Headers],0))</f>
        <v>#N/A</v>
      </c>
      <c r="N133" s="204" t="e">
        <f>INDEX(PartRaw[#All],MATCH(Part!$A133,PartRaw[[#All],[VN-SAP code]],0),MATCH(Part!N$4,PartRaw[#Headers],0))</f>
        <v>#N/A</v>
      </c>
      <c r="O133" s="204" t="e">
        <f>INDEX(PartRaw[#All],MATCH(Part!$A133,PartRaw[[#All],[VN-SAP code]],0),MATCH(Part!O$4,PartRaw[#Headers],0))</f>
        <v>#N/A</v>
      </c>
      <c r="P133" s="204" t="e">
        <f>INDEX(PartRaw[#All],MATCH(Part!$A133,PartRaw[[#All],[VN-SAP code]],0),MATCH(Part!P$4,PartRaw[#Headers],0))</f>
        <v>#N/A</v>
      </c>
      <c r="Q133" s="204" t="e">
        <f>INDEX(PartRaw[#All],MATCH(Part!$A133,PartRaw[[#All],[VN-SAP code]],0),MATCH(Part!Q$4,PartRaw[#Headers],0))</f>
        <v>#N/A</v>
      </c>
      <c r="R133" s="204"/>
      <c r="S133" s="204"/>
      <c r="T133" s="204"/>
      <c r="U133" s="204"/>
      <c r="V133" s="111"/>
    </row>
    <row r="134" spans="1:22">
      <c r="A134" s="89">
        <v>0</v>
      </c>
      <c r="B134" s="78" t="str">
        <f>IFERROR(TEXT(INDEX(PartRaw[],MATCH(Part!$A134,PartRaw[VN-SAP code],0),7),"0.0"),"")</f>
        <v/>
      </c>
      <c r="C134" s="78" t="str">
        <f>IFERROR(INDEX(PartRaw[],MATCH(Part!$A134,PartRaw[VN-SAP code],0),11),"")</f>
        <v/>
      </c>
      <c r="D134" s="79" t="str">
        <f>IFERROR(INDEX(PartRaw[],MATCH(Part!$A134,PartRaw[VN-SAP code],0),12),"")</f>
        <v/>
      </c>
      <c r="E134" s="78" t="str">
        <f>IFERROR(INDEX(PartRaw[],MATCH(Part!$A134,PartRaw[VN-SAP code],0),13),"")</f>
        <v/>
      </c>
      <c r="F134" s="78" t="str">
        <f>IFERROR(INDEX(PartRaw[],MATCH(Part!$A134,PartRaw[VN-SAP code],0),14),"")</f>
        <v/>
      </c>
      <c r="G134" s="78" t="e">
        <f>INDEX(PartRaw[#All],MATCH(Part!$A134,PartRaw[[#All],[VN-SAP code]],0),MATCH(Part!G$4,PartRaw[#Headers],0))</f>
        <v>#N/A</v>
      </c>
      <c r="H134" s="78" t="e">
        <f>INDEX(PartRaw[#All],MATCH(Part!$A134,PartRaw[[#All],[VN-SAP code]],0),MATCH(Part!H$4,PartRaw[#Headers],0))</f>
        <v>#N/A</v>
      </c>
      <c r="I134" s="78" t="e">
        <f>INDEX(PartRaw[#All],MATCH(Part!$A134,PartRaw[[#All],[VN-SAP code]],0),MATCH(Part!I$4,PartRaw[#Headers],0))</f>
        <v>#N/A</v>
      </c>
      <c r="J134" s="78" t="e">
        <f>INDEX(PartRaw[#All],MATCH(Part!$A134,PartRaw[[#All],[VN-SAP code]],0),MATCH(Part!J$4,PartRaw[#Headers],0))</f>
        <v>#N/A</v>
      </c>
      <c r="K134" s="78" t="e">
        <f>INDEX(PartRaw[#All],MATCH(Part!$A134,PartRaw[[#All],[VN-SAP code]],0),MATCH(Part!K$4,PartRaw[#Headers],0))</f>
        <v>#N/A</v>
      </c>
      <c r="L134" s="78" t="e">
        <f>INDEX(PartRaw[#All],MATCH(Part!$A134,PartRaw[[#All],[VN-SAP code]],0),MATCH(Part!L$4,PartRaw[#Headers],0))</f>
        <v>#N/A</v>
      </c>
      <c r="M134" s="204" t="e">
        <f>INDEX(PartRaw[#All],MATCH(Part!$A134,PartRaw[[#All],[VN-SAP code]],0),MATCH(Part!M$4,PartRaw[#Headers],0))</f>
        <v>#N/A</v>
      </c>
      <c r="N134" s="204" t="e">
        <f>INDEX(PartRaw[#All],MATCH(Part!$A134,PartRaw[[#All],[VN-SAP code]],0),MATCH(Part!N$4,PartRaw[#Headers],0))</f>
        <v>#N/A</v>
      </c>
      <c r="O134" s="204" t="e">
        <f>INDEX(PartRaw[#All],MATCH(Part!$A134,PartRaw[[#All],[VN-SAP code]],0),MATCH(Part!O$4,PartRaw[#Headers],0))</f>
        <v>#N/A</v>
      </c>
      <c r="P134" s="204" t="e">
        <f>INDEX(PartRaw[#All],MATCH(Part!$A134,PartRaw[[#All],[VN-SAP code]],0),MATCH(Part!P$4,PartRaw[#Headers],0))</f>
        <v>#N/A</v>
      </c>
      <c r="Q134" s="204" t="e">
        <f>INDEX(PartRaw[#All],MATCH(Part!$A134,PartRaw[[#All],[VN-SAP code]],0),MATCH(Part!Q$4,PartRaw[#Headers],0))</f>
        <v>#N/A</v>
      </c>
      <c r="R134" s="204"/>
      <c r="S134" s="204"/>
      <c r="T134" s="204"/>
      <c r="U134" s="204"/>
      <c r="V134" s="111"/>
    </row>
    <row r="135" spans="1:22">
      <c r="A135" s="89">
        <v>0</v>
      </c>
      <c r="B135" s="78" t="str">
        <f>IFERROR(TEXT(INDEX(PartRaw[],MATCH(Part!$A135,PartRaw[VN-SAP code],0),7),"0.0"),"")</f>
        <v/>
      </c>
      <c r="C135" s="78" t="str">
        <f>IFERROR(INDEX(PartRaw[],MATCH(Part!$A135,PartRaw[VN-SAP code],0),11),"")</f>
        <v/>
      </c>
      <c r="D135" s="79" t="str">
        <f>IFERROR(INDEX(PartRaw[],MATCH(Part!$A135,PartRaw[VN-SAP code],0),12),"")</f>
        <v/>
      </c>
      <c r="E135" s="78" t="str">
        <f>IFERROR(INDEX(PartRaw[],MATCH(Part!$A135,PartRaw[VN-SAP code],0),13),"")</f>
        <v/>
      </c>
      <c r="F135" s="78" t="str">
        <f>IFERROR(INDEX(PartRaw[],MATCH(Part!$A135,PartRaw[VN-SAP code],0),14),"")</f>
        <v/>
      </c>
      <c r="G135" s="78" t="e">
        <f>INDEX(PartRaw[#All],MATCH(Part!$A135,PartRaw[[#All],[VN-SAP code]],0),MATCH(Part!G$4,PartRaw[#Headers],0))</f>
        <v>#N/A</v>
      </c>
      <c r="H135" s="78" t="e">
        <f>INDEX(PartRaw[#All],MATCH(Part!$A135,PartRaw[[#All],[VN-SAP code]],0),MATCH(Part!H$4,PartRaw[#Headers],0))</f>
        <v>#N/A</v>
      </c>
      <c r="I135" s="78" t="e">
        <f>INDEX(PartRaw[#All],MATCH(Part!$A135,PartRaw[[#All],[VN-SAP code]],0),MATCH(Part!I$4,PartRaw[#Headers],0))</f>
        <v>#N/A</v>
      </c>
      <c r="J135" s="78" t="e">
        <f>INDEX(PartRaw[#All],MATCH(Part!$A135,PartRaw[[#All],[VN-SAP code]],0),MATCH(Part!J$4,PartRaw[#Headers],0))</f>
        <v>#N/A</v>
      </c>
      <c r="K135" s="78" t="e">
        <f>INDEX(PartRaw[#All],MATCH(Part!$A135,PartRaw[[#All],[VN-SAP code]],0),MATCH(Part!K$4,PartRaw[#Headers],0))</f>
        <v>#N/A</v>
      </c>
      <c r="L135" s="78" t="e">
        <f>INDEX(PartRaw[#All],MATCH(Part!$A135,PartRaw[[#All],[VN-SAP code]],0),MATCH(Part!L$4,PartRaw[#Headers],0))</f>
        <v>#N/A</v>
      </c>
      <c r="M135" s="204" t="e">
        <f>INDEX(PartRaw[#All],MATCH(Part!$A135,PartRaw[[#All],[VN-SAP code]],0),MATCH(Part!M$4,PartRaw[#Headers],0))</f>
        <v>#N/A</v>
      </c>
      <c r="N135" s="204" t="e">
        <f>INDEX(PartRaw[#All],MATCH(Part!$A135,PartRaw[[#All],[VN-SAP code]],0),MATCH(Part!N$4,PartRaw[#Headers],0))</f>
        <v>#N/A</v>
      </c>
      <c r="O135" s="204" t="e">
        <f>INDEX(PartRaw[#All],MATCH(Part!$A135,PartRaw[[#All],[VN-SAP code]],0),MATCH(Part!O$4,PartRaw[#Headers],0))</f>
        <v>#N/A</v>
      </c>
      <c r="P135" s="204" t="e">
        <f>INDEX(PartRaw[#All],MATCH(Part!$A135,PartRaw[[#All],[VN-SAP code]],0),MATCH(Part!P$4,PartRaw[#Headers],0))</f>
        <v>#N/A</v>
      </c>
      <c r="Q135" s="204" t="e">
        <f>INDEX(PartRaw[#All],MATCH(Part!$A135,PartRaw[[#All],[VN-SAP code]],0),MATCH(Part!Q$4,PartRaw[#Headers],0))</f>
        <v>#N/A</v>
      </c>
      <c r="R135" s="204"/>
      <c r="S135" s="204"/>
      <c r="T135" s="204"/>
      <c r="U135" s="204"/>
      <c r="V135" s="111"/>
    </row>
    <row r="136" spans="1:22">
      <c r="A136" s="89">
        <v>0</v>
      </c>
      <c r="B136" s="78" t="str">
        <f>IFERROR(TEXT(INDEX(PartRaw[],MATCH(Part!$A136,PartRaw[VN-SAP code],0),7),"0.0"),"")</f>
        <v/>
      </c>
      <c r="C136" s="78" t="str">
        <f>IFERROR(INDEX(PartRaw[],MATCH(Part!$A136,PartRaw[VN-SAP code],0),11),"")</f>
        <v/>
      </c>
      <c r="D136" s="79" t="str">
        <f>IFERROR(INDEX(PartRaw[],MATCH(Part!$A136,PartRaw[VN-SAP code],0),12),"")</f>
        <v/>
      </c>
      <c r="E136" s="78" t="str">
        <f>IFERROR(INDEX(PartRaw[],MATCH(Part!$A136,PartRaw[VN-SAP code],0),13),"")</f>
        <v/>
      </c>
      <c r="F136" s="78" t="str">
        <f>IFERROR(INDEX(PartRaw[],MATCH(Part!$A136,PartRaw[VN-SAP code],0),14),"")</f>
        <v/>
      </c>
      <c r="G136" s="78" t="e">
        <f>INDEX(PartRaw[#All],MATCH(Part!$A136,PartRaw[[#All],[VN-SAP code]],0),MATCH(Part!G$4,PartRaw[#Headers],0))</f>
        <v>#N/A</v>
      </c>
      <c r="H136" s="78" t="e">
        <f>INDEX(PartRaw[#All],MATCH(Part!$A136,PartRaw[[#All],[VN-SAP code]],0),MATCH(Part!H$4,PartRaw[#Headers],0))</f>
        <v>#N/A</v>
      </c>
      <c r="I136" s="78" t="e">
        <f>INDEX(PartRaw[#All],MATCH(Part!$A136,PartRaw[[#All],[VN-SAP code]],0),MATCH(Part!I$4,PartRaw[#Headers],0))</f>
        <v>#N/A</v>
      </c>
      <c r="J136" s="78" t="e">
        <f>INDEX(PartRaw[#All],MATCH(Part!$A136,PartRaw[[#All],[VN-SAP code]],0),MATCH(Part!J$4,PartRaw[#Headers],0))</f>
        <v>#N/A</v>
      </c>
      <c r="K136" s="78" t="e">
        <f>INDEX(PartRaw[#All],MATCH(Part!$A136,PartRaw[[#All],[VN-SAP code]],0),MATCH(Part!K$4,PartRaw[#Headers],0))</f>
        <v>#N/A</v>
      </c>
      <c r="L136" s="78" t="e">
        <f>INDEX(PartRaw[#All],MATCH(Part!$A136,PartRaw[[#All],[VN-SAP code]],0),MATCH(Part!L$4,PartRaw[#Headers],0))</f>
        <v>#N/A</v>
      </c>
      <c r="M136" s="204" t="e">
        <f>INDEX(PartRaw[#All],MATCH(Part!$A136,PartRaw[[#All],[VN-SAP code]],0),MATCH(Part!M$4,PartRaw[#Headers],0))</f>
        <v>#N/A</v>
      </c>
      <c r="N136" s="204" t="e">
        <f>INDEX(PartRaw[#All],MATCH(Part!$A136,PartRaw[[#All],[VN-SAP code]],0),MATCH(Part!N$4,PartRaw[#Headers],0))</f>
        <v>#N/A</v>
      </c>
      <c r="O136" s="204" t="e">
        <f>INDEX(PartRaw[#All],MATCH(Part!$A136,PartRaw[[#All],[VN-SAP code]],0),MATCH(Part!O$4,PartRaw[#Headers],0))</f>
        <v>#N/A</v>
      </c>
      <c r="P136" s="204" t="e">
        <f>INDEX(PartRaw[#All],MATCH(Part!$A136,PartRaw[[#All],[VN-SAP code]],0),MATCH(Part!P$4,PartRaw[#Headers],0))</f>
        <v>#N/A</v>
      </c>
      <c r="Q136" s="204" t="e">
        <f>INDEX(PartRaw[#All],MATCH(Part!$A136,PartRaw[[#All],[VN-SAP code]],0),MATCH(Part!Q$4,PartRaw[#Headers],0))</f>
        <v>#N/A</v>
      </c>
      <c r="R136" s="204"/>
      <c r="S136" s="204"/>
      <c r="T136" s="204"/>
      <c r="U136" s="204"/>
      <c r="V136" s="111"/>
    </row>
    <row r="137" spans="1:22">
      <c r="A137" s="89">
        <v>0</v>
      </c>
      <c r="B137" s="78" t="str">
        <f>IFERROR(TEXT(INDEX(PartRaw[],MATCH(Part!$A137,PartRaw[VN-SAP code],0),7),"0.0"),"")</f>
        <v/>
      </c>
      <c r="C137" s="78" t="str">
        <f>IFERROR(INDEX(PartRaw[],MATCH(Part!$A137,PartRaw[VN-SAP code],0),11),"")</f>
        <v/>
      </c>
      <c r="D137" s="79" t="str">
        <f>IFERROR(INDEX(PartRaw[],MATCH(Part!$A137,PartRaw[VN-SAP code],0),12),"")</f>
        <v/>
      </c>
      <c r="E137" s="78" t="str">
        <f>IFERROR(INDEX(PartRaw[],MATCH(Part!$A137,PartRaw[VN-SAP code],0),13),"")</f>
        <v/>
      </c>
      <c r="F137" s="78" t="str">
        <f>IFERROR(INDEX(PartRaw[],MATCH(Part!$A137,PartRaw[VN-SAP code],0),14),"")</f>
        <v/>
      </c>
      <c r="G137" s="78" t="e">
        <f>INDEX(PartRaw[#All],MATCH(Part!$A137,PartRaw[[#All],[VN-SAP code]],0),MATCH(Part!G$4,PartRaw[#Headers],0))</f>
        <v>#N/A</v>
      </c>
      <c r="H137" s="78" t="e">
        <f>INDEX(PartRaw[#All],MATCH(Part!$A137,PartRaw[[#All],[VN-SAP code]],0),MATCH(Part!H$4,PartRaw[#Headers],0))</f>
        <v>#N/A</v>
      </c>
      <c r="I137" s="78" t="e">
        <f>INDEX(PartRaw[#All],MATCH(Part!$A137,PartRaw[[#All],[VN-SAP code]],0),MATCH(Part!I$4,PartRaw[#Headers],0))</f>
        <v>#N/A</v>
      </c>
      <c r="J137" s="78" t="e">
        <f>INDEX(PartRaw[#All],MATCH(Part!$A137,PartRaw[[#All],[VN-SAP code]],0),MATCH(Part!J$4,PartRaw[#Headers],0))</f>
        <v>#N/A</v>
      </c>
      <c r="K137" s="78" t="e">
        <f>INDEX(PartRaw[#All],MATCH(Part!$A137,PartRaw[[#All],[VN-SAP code]],0),MATCH(Part!K$4,PartRaw[#Headers],0))</f>
        <v>#N/A</v>
      </c>
      <c r="L137" s="78" t="e">
        <f>INDEX(PartRaw[#All],MATCH(Part!$A137,PartRaw[[#All],[VN-SAP code]],0),MATCH(Part!L$4,PartRaw[#Headers],0))</f>
        <v>#N/A</v>
      </c>
      <c r="M137" s="204" t="e">
        <f>INDEX(PartRaw[#All],MATCH(Part!$A137,PartRaw[[#All],[VN-SAP code]],0),MATCH(Part!M$4,PartRaw[#Headers],0))</f>
        <v>#N/A</v>
      </c>
      <c r="N137" s="204" t="e">
        <f>INDEX(PartRaw[#All],MATCH(Part!$A137,PartRaw[[#All],[VN-SAP code]],0),MATCH(Part!N$4,PartRaw[#Headers],0))</f>
        <v>#N/A</v>
      </c>
      <c r="O137" s="204" t="e">
        <f>INDEX(PartRaw[#All],MATCH(Part!$A137,PartRaw[[#All],[VN-SAP code]],0),MATCH(Part!O$4,PartRaw[#Headers],0))</f>
        <v>#N/A</v>
      </c>
      <c r="P137" s="204" t="e">
        <f>INDEX(PartRaw[#All],MATCH(Part!$A137,PartRaw[[#All],[VN-SAP code]],0),MATCH(Part!P$4,PartRaw[#Headers],0))</f>
        <v>#N/A</v>
      </c>
      <c r="Q137" s="204" t="e">
        <f>INDEX(PartRaw[#All],MATCH(Part!$A137,PartRaw[[#All],[VN-SAP code]],0),MATCH(Part!Q$4,PartRaw[#Headers],0))</f>
        <v>#N/A</v>
      </c>
      <c r="R137" s="204"/>
      <c r="S137" s="204"/>
      <c r="T137" s="204"/>
      <c r="U137" s="204"/>
      <c r="V137" s="111"/>
    </row>
    <row r="138" spans="1:22">
      <c r="A138" s="89">
        <v>0</v>
      </c>
      <c r="B138" s="78" t="str">
        <f>IFERROR(TEXT(INDEX(PartRaw[],MATCH(Part!$A138,PartRaw[VN-SAP code],0),7),"0.0"),"")</f>
        <v/>
      </c>
      <c r="C138" s="78" t="str">
        <f>IFERROR(INDEX(PartRaw[],MATCH(Part!$A138,PartRaw[VN-SAP code],0),11),"")</f>
        <v/>
      </c>
      <c r="D138" s="79" t="str">
        <f>IFERROR(INDEX(PartRaw[],MATCH(Part!$A138,PartRaw[VN-SAP code],0),12),"")</f>
        <v/>
      </c>
      <c r="E138" s="78" t="str">
        <f>IFERROR(INDEX(PartRaw[],MATCH(Part!$A138,PartRaw[VN-SAP code],0),13),"")</f>
        <v/>
      </c>
      <c r="F138" s="78" t="str">
        <f>IFERROR(INDEX(PartRaw[],MATCH(Part!$A138,PartRaw[VN-SAP code],0),14),"")</f>
        <v/>
      </c>
      <c r="G138" s="78" t="e">
        <f>INDEX(PartRaw[#All],MATCH(Part!$A138,PartRaw[[#All],[VN-SAP code]],0),MATCH(Part!G$4,PartRaw[#Headers],0))</f>
        <v>#N/A</v>
      </c>
      <c r="H138" s="78" t="e">
        <f>INDEX(PartRaw[#All],MATCH(Part!$A138,PartRaw[[#All],[VN-SAP code]],0),MATCH(Part!H$4,PartRaw[#Headers],0))</f>
        <v>#N/A</v>
      </c>
      <c r="I138" s="78" t="e">
        <f>INDEX(PartRaw[#All],MATCH(Part!$A138,PartRaw[[#All],[VN-SAP code]],0),MATCH(Part!I$4,PartRaw[#Headers],0))</f>
        <v>#N/A</v>
      </c>
      <c r="J138" s="78" t="e">
        <f>INDEX(PartRaw[#All],MATCH(Part!$A138,PartRaw[[#All],[VN-SAP code]],0),MATCH(Part!J$4,PartRaw[#Headers],0))</f>
        <v>#N/A</v>
      </c>
      <c r="K138" s="78" t="e">
        <f>INDEX(PartRaw[#All],MATCH(Part!$A138,PartRaw[[#All],[VN-SAP code]],0),MATCH(Part!K$4,PartRaw[#Headers],0))</f>
        <v>#N/A</v>
      </c>
      <c r="L138" s="78" t="e">
        <f>INDEX(PartRaw[#All],MATCH(Part!$A138,PartRaw[[#All],[VN-SAP code]],0),MATCH(Part!L$4,PartRaw[#Headers],0))</f>
        <v>#N/A</v>
      </c>
      <c r="M138" s="204" t="e">
        <f>INDEX(PartRaw[#All],MATCH(Part!$A138,PartRaw[[#All],[VN-SAP code]],0),MATCH(Part!M$4,PartRaw[#Headers],0))</f>
        <v>#N/A</v>
      </c>
      <c r="N138" s="204" t="e">
        <f>INDEX(PartRaw[#All],MATCH(Part!$A138,PartRaw[[#All],[VN-SAP code]],0),MATCH(Part!N$4,PartRaw[#Headers],0))</f>
        <v>#N/A</v>
      </c>
      <c r="O138" s="204" t="e">
        <f>INDEX(PartRaw[#All],MATCH(Part!$A138,PartRaw[[#All],[VN-SAP code]],0),MATCH(Part!O$4,PartRaw[#Headers],0))</f>
        <v>#N/A</v>
      </c>
      <c r="P138" s="204" t="e">
        <f>INDEX(PartRaw[#All],MATCH(Part!$A138,PartRaw[[#All],[VN-SAP code]],0),MATCH(Part!P$4,PartRaw[#Headers],0))</f>
        <v>#N/A</v>
      </c>
      <c r="Q138" s="204" t="e">
        <f>INDEX(PartRaw[#All],MATCH(Part!$A138,PartRaw[[#All],[VN-SAP code]],0),MATCH(Part!Q$4,PartRaw[#Headers],0))</f>
        <v>#N/A</v>
      </c>
      <c r="R138" s="204"/>
      <c r="S138" s="204"/>
      <c r="T138" s="204"/>
      <c r="U138" s="204"/>
      <c r="V138" s="111"/>
    </row>
    <row r="139" spans="1:22">
      <c r="A139" s="89">
        <v>0</v>
      </c>
      <c r="B139" s="78" t="str">
        <f>IFERROR(TEXT(INDEX(PartRaw[],MATCH(Part!$A139,PartRaw[VN-SAP code],0),7),"0.0"),"")</f>
        <v/>
      </c>
      <c r="C139" s="78" t="str">
        <f>IFERROR(INDEX(PartRaw[],MATCH(Part!$A139,PartRaw[VN-SAP code],0),11),"")</f>
        <v/>
      </c>
      <c r="D139" s="79" t="str">
        <f>IFERROR(INDEX(PartRaw[],MATCH(Part!$A139,PartRaw[VN-SAP code],0),12),"")</f>
        <v/>
      </c>
      <c r="E139" s="78" t="str">
        <f>IFERROR(INDEX(PartRaw[],MATCH(Part!$A139,PartRaw[VN-SAP code],0),13),"")</f>
        <v/>
      </c>
      <c r="F139" s="78" t="str">
        <f>IFERROR(INDEX(PartRaw[],MATCH(Part!$A139,PartRaw[VN-SAP code],0),14),"")</f>
        <v/>
      </c>
      <c r="G139" s="78" t="e">
        <f>INDEX(PartRaw[#All],MATCH(Part!$A139,PartRaw[[#All],[VN-SAP code]],0),MATCH(Part!G$4,PartRaw[#Headers],0))</f>
        <v>#N/A</v>
      </c>
      <c r="H139" s="78" t="e">
        <f>INDEX(PartRaw[#All],MATCH(Part!$A139,PartRaw[[#All],[VN-SAP code]],0),MATCH(Part!H$4,PartRaw[#Headers],0))</f>
        <v>#N/A</v>
      </c>
      <c r="I139" s="78" t="e">
        <f>INDEX(PartRaw[#All],MATCH(Part!$A139,PartRaw[[#All],[VN-SAP code]],0),MATCH(Part!I$4,PartRaw[#Headers],0))</f>
        <v>#N/A</v>
      </c>
      <c r="J139" s="78" t="e">
        <f>INDEX(PartRaw[#All],MATCH(Part!$A139,PartRaw[[#All],[VN-SAP code]],0),MATCH(Part!J$4,PartRaw[#Headers],0))</f>
        <v>#N/A</v>
      </c>
      <c r="K139" s="78" t="e">
        <f>INDEX(PartRaw[#All],MATCH(Part!$A139,PartRaw[[#All],[VN-SAP code]],0),MATCH(Part!K$4,PartRaw[#Headers],0))</f>
        <v>#N/A</v>
      </c>
      <c r="L139" s="78" t="e">
        <f>INDEX(PartRaw[#All],MATCH(Part!$A139,PartRaw[[#All],[VN-SAP code]],0),MATCH(Part!L$4,PartRaw[#Headers],0))</f>
        <v>#N/A</v>
      </c>
      <c r="M139" s="204" t="e">
        <f>INDEX(PartRaw[#All],MATCH(Part!$A139,PartRaw[[#All],[VN-SAP code]],0),MATCH(Part!M$4,PartRaw[#Headers],0))</f>
        <v>#N/A</v>
      </c>
      <c r="N139" s="204" t="e">
        <f>INDEX(PartRaw[#All],MATCH(Part!$A139,PartRaw[[#All],[VN-SAP code]],0),MATCH(Part!N$4,PartRaw[#Headers],0))</f>
        <v>#N/A</v>
      </c>
      <c r="O139" s="204" t="e">
        <f>INDEX(PartRaw[#All],MATCH(Part!$A139,PartRaw[[#All],[VN-SAP code]],0),MATCH(Part!O$4,PartRaw[#Headers],0))</f>
        <v>#N/A</v>
      </c>
      <c r="P139" s="204" t="e">
        <f>INDEX(PartRaw[#All],MATCH(Part!$A139,PartRaw[[#All],[VN-SAP code]],0),MATCH(Part!P$4,PartRaw[#Headers],0))</f>
        <v>#N/A</v>
      </c>
      <c r="Q139" s="204" t="e">
        <f>INDEX(PartRaw[#All],MATCH(Part!$A139,PartRaw[[#All],[VN-SAP code]],0),MATCH(Part!Q$4,PartRaw[#Headers],0))</f>
        <v>#N/A</v>
      </c>
      <c r="R139" s="204"/>
      <c r="S139" s="204"/>
      <c r="T139" s="204"/>
      <c r="U139" s="204"/>
      <c r="V139" s="111"/>
    </row>
    <row r="140" spans="1:22">
      <c r="A140" s="89">
        <v>0</v>
      </c>
      <c r="B140" s="78" t="str">
        <f>IFERROR(TEXT(INDEX(PartRaw[],MATCH(Part!$A140,PartRaw[VN-SAP code],0),7),"0.0"),"")</f>
        <v/>
      </c>
      <c r="C140" s="78" t="str">
        <f>IFERROR(INDEX(PartRaw[],MATCH(Part!$A140,PartRaw[VN-SAP code],0),11),"")</f>
        <v/>
      </c>
      <c r="D140" s="79" t="str">
        <f>IFERROR(INDEX(PartRaw[],MATCH(Part!$A140,PartRaw[VN-SAP code],0),12),"")</f>
        <v/>
      </c>
      <c r="E140" s="78" t="str">
        <f>IFERROR(INDEX(PartRaw[],MATCH(Part!$A140,PartRaw[VN-SAP code],0),13),"")</f>
        <v/>
      </c>
      <c r="F140" s="78" t="str">
        <f>IFERROR(INDEX(PartRaw[],MATCH(Part!$A140,PartRaw[VN-SAP code],0),14),"")</f>
        <v/>
      </c>
      <c r="G140" s="78" t="e">
        <f>INDEX(PartRaw[#All],MATCH(Part!$A140,PartRaw[[#All],[VN-SAP code]],0),MATCH(Part!G$4,PartRaw[#Headers],0))</f>
        <v>#N/A</v>
      </c>
      <c r="H140" s="78" t="e">
        <f>INDEX(PartRaw[#All],MATCH(Part!$A140,PartRaw[[#All],[VN-SAP code]],0),MATCH(Part!H$4,PartRaw[#Headers],0))</f>
        <v>#N/A</v>
      </c>
      <c r="I140" s="78" t="e">
        <f>INDEX(PartRaw[#All],MATCH(Part!$A140,PartRaw[[#All],[VN-SAP code]],0),MATCH(Part!I$4,PartRaw[#Headers],0))</f>
        <v>#N/A</v>
      </c>
      <c r="J140" s="78" t="e">
        <f>INDEX(PartRaw[#All],MATCH(Part!$A140,PartRaw[[#All],[VN-SAP code]],0),MATCH(Part!J$4,PartRaw[#Headers],0))</f>
        <v>#N/A</v>
      </c>
      <c r="K140" s="78" t="e">
        <f>INDEX(PartRaw[#All],MATCH(Part!$A140,PartRaw[[#All],[VN-SAP code]],0),MATCH(Part!K$4,PartRaw[#Headers],0))</f>
        <v>#N/A</v>
      </c>
      <c r="L140" s="78" t="e">
        <f>INDEX(PartRaw[#All],MATCH(Part!$A140,PartRaw[[#All],[VN-SAP code]],0),MATCH(Part!L$4,PartRaw[#Headers],0))</f>
        <v>#N/A</v>
      </c>
      <c r="M140" s="204" t="e">
        <f>INDEX(PartRaw[#All],MATCH(Part!$A140,PartRaw[[#All],[VN-SAP code]],0),MATCH(Part!M$4,PartRaw[#Headers],0))</f>
        <v>#N/A</v>
      </c>
      <c r="N140" s="204" t="e">
        <f>INDEX(PartRaw[#All],MATCH(Part!$A140,PartRaw[[#All],[VN-SAP code]],0),MATCH(Part!N$4,PartRaw[#Headers],0))</f>
        <v>#N/A</v>
      </c>
      <c r="O140" s="204" t="e">
        <f>INDEX(PartRaw[#All],MATCH(Part!$A140,PartRaw[[#All],[VN-SAP code]],0),MATCH(Part!O$4,PartRaw[#Headers],0))</f>
        <v>#N/A</v>
      </c>
      <c r="P140" s="204" t="e">
        <f>INDEX(PartRaw[#All],MATCH(Part!$A140,PartRaw[[#All],[VN-SAP code]],0),MATCH(Part!P$4,PartRaw[#Headers],0))</f>
        <v>#N/A</v>
      </c>
      <c r="Q140" s="204" t="e">
        <f>INDEX(PartRaw[#All],MATCH(Part!$A140,PartRaw[[#All],[VN-SAP code]],0),MATCH(Part!Q$4,PartRaw[#Headers],0))</f>
        <v>#N/A</v>
      </c>
      <c r="R140" s="204"/>
      <c r="S140" s="204"/>
      <c r="T140" s="204"/>
      <c r="U140" s="204"/>
      <c r="V140" s="111"/>
    </row>
    <row r="141" spans="1:22">
      <c r="A141" s="89">
        <v>0</v>
      </c>
      <c r="B141" s="78" t="str">
        <f>IFERROR(TEXT(INDEX(PartRaw[],MATCH(Part!$A141,PartRaw[VN-SAP code],0),7),"0.0"),"")</f>
        <v/>
      </c>
      <c r="C141" s="78" t="str">
        <f>IFERROR(INDEX(PartRaw[],MATCH(Part!$A141,PartRaw[VN-SAP code],0),11),"")</f>
        <v/>
      </c>
      <c r="D141" s="79" t="str">
        <f>IFERROR(INDEX(PartRaw[],MATCH(Part!$A141,PartRaw[VN-SAP code],0),12),"")</f>
        <v/>
      </c>
      <c r="E141" s="78" t="str">
        <f>IFERROR(INDEX(PartRaw[],MATCH(Part!$A141,PartRaw[VN-SAP code],0),13),"")</f>
        <v/>
      </c>
      <c r="F141" s="78" t="str">
        <f>IFERROR(INDEX(PartRaw[],MATCH(Part!$A141,PartRaw[VN-SAP code],0),14),"")</f>
        <v/>
      </c>
      <c r="G141" s="78" t="e">
        <f>INDEX(PartRaw[#All],MATCH(Part!$A141,PartRaw[[#All],[VN-SAP code]],0),MATCH(Part!G$4,PartRaw[#Headers],0))</f>
        <v>#N/A</v>
      </c>
      <c r="H141" s="78" t="e">
        <f>INDEX(PartRaw[#All],MATCH(Part!$A141,PartRaw[[#All],[VN-SAP code]],0),MATCH(Part!H$4,PartRaw[#Headers],0))</f>
        <v>#N/A</v>
      </c>
      <c r="I141" s="78" t="e">
        <f>INDEX(PartRaw[#All],MATCH(Part!$A141,PartRaw[[#All],[VN-SAP code]],0),MATCH(Part!I$4,PartRaw[#Headers],0))</f>
        <v>#N/A</v>
      </c>
      <c r="J141" s="78" t="e">
        <f>INDEX(PartRaw[#All],MATCH(Part!$A141,PartRaw[[#All],[VN-SAP code]],0),MATCH(Part!J$4,PartRaw[#Headers],0))</f>
        <v>#N/A</v>
      </c>
      <c r="K141" s="78" t="e">
        <f>INDEX(PartRaw[#All],MATCH(Part!$A141,PartRaw[[#All],[VN-SAP code]],0),MATCH(Part!K$4,PartRaw[#Headers],0))</f>
        <v>#N/A</v>
      </c>
      <c r="L141" s="78" t="e">
        <f>INDEX(PartRaw[#All],MATCH(Part!$A141,PartRaw[[#All],[VN-SAP code]],0),MATCH(Part!L$4,PartRaw[#Headers],0))</f>
        <v>#N/A</v>
      </c>
      <c r="M141" s="204" t="e">
        <f>INDEX(PartRaw[#All],MATCH(Part!$A141,PartRaw[[#All],[VN-SAP code]],0),MATCH(Part!M$4,PartRaw[#Headers],0))</f>
        <v>#N/A</v>
      </c>
      <c r="N141" s="204" t="e">
        <f>INDEX(PartRaw[#All],MATCH(Part!$A141,PartRaw[[#All],[VN-SAP code]],0),MATCH(Part!N$4,PartRaw[#Headers],0))</f>
        <v>#N/A</v>
      </c>
      <c r="O141" s="204" t="e">
        <f>INDEX(PartRaw[#All],MATCH(Part!$A141,PartRaw[[#All],[VN-SAP code]],0),MATCH(Part!O$4,PartRaw[#Headers],0))</f>
        <v>#N/A</v>
      </c>
      <c r="P141" s="204" t="e">
        <f>INDEX(PartRaw[#All],MATCH(Part!$A141,PartRaw[[#All],[VN-SAP code]],0),MATCH(Part!P$4,PartRaw[#Headers],0))</f>
        <v>#N/A</v>
      </c>
      <c r="Q141" s="204" t="e">
        <f>INDEX(PartRaw[#All],MATCH(Part!$A141,PartRaw[[#All],[VN-SAP code]],0),MATCH(Part!Q$4,PartRaw[#Headers],0))</f>
        <v>#N/A</v>
      </c>
      <c r="R141" s="204"/>
      <c r="S141" s="204"/>
      <c r="T141" s="204"/>
      <c r="U141" s="204"/>
      <c r="V141" s="111"/>
    </row>
    <row r="142" spans="1:22">
      <c r="A142" s="89">
        <v>0</v>
      </c>
      <c r="B142" s="78" t="str">
        <f>IFERROR(TEXT(INDEX(PartRaw[],MATCH(Part!$A142,PartRaw[VN-SAP code],0),7),"0.0"),"")</f>
        <v/>
      </c>
      <c r="C142" s="78" t="str">
        <f>IFERROR(INDEX(PartRaw[],MATCH(Part!$A142,PartRaw[VN-SAP code],0),11),"")</f>
        <v/>
      </c>
      <c r="D142" s="79" t="str">
        <f>IFERROR(INDEX(PartRaw[],MATCH(Part!$A142,PartRaw[VN-SAP code],0),12),"")</f>
        <v/>
      </c>
      <c r="E142" s="78" t="str">
        <f>IFERROR(INDEX(PartRaw[],MATCH(Part!$A142,PartRaw[VN-SAP code],0),13),"")</f>
        <v/>
      </c>
      <c r="F142" s="78" t="str">
        <f>IFERROR(INDEX(PartRaw[],MATCH(Part!$A142,PartRaw[VN-SAP code],0),14),"")</f>
        <v/>
      </c>
      <c r="G142" s="78" t="e">
        <f>INDEX(PartRaw[#All],MATCH(Part!$A142,PartRaw[[#All],[VN-SAP code]],0),MATCH(Part!G$4,PartRaw[#Headers],0))</f>
        <v>#N/A</v>
      </c>
      <c r="H142" s="78" t="e">
        <f>INDEX(PartRaw[#All],MATCH(Part!$A142,PartRaw[[#All],[VN-SAP code]],0),MATCH(Part!H$4,PartRaw[#Headers],0))</f>
        <v>#N/A</v>
      </c>
      <c r="I142" s="78" t="e">
        <f>INDEX(PartRaw[#All],MATCH(Part!$A142,PartRaw[[#All],[VN-SAP code]],0),MATCH(Part!I$4,PartRaw[#Headers],0))</f>
        <v>#N/A</v>
      </c>
      <c r="J142" s="78" t="e">
        <f>INDEX(PartRaw[#All],MATCH(Part!$A142,PartRaw[[#All],[VN-SAP code]],0),MATCH(Part!J$4,PartRaw[#Headers],0))</f>
        <v>#N/A</v>
      </c>
      <c r="K142" s="78" t="e">
        <f>INDEX(PartRaw[#All],MATCH(Part!$A142,PartRaw[[#All],[VN-SAP code]],0),MATCH(Part!K$4,PartRaw[#Headers],0))</f>
        <v>#N/A</v>
      </c>
      <c r="L142" s="78" t="e">
        <f>INDEX(PartRaw[#All],MATCH(Part!$A142,PartRaw[[#All],[VN-SAP code]],0),MATCH(Part!L$4,PartRaw[#Headers],0))</f>
        <v>#N/A</v>
      </c>
      <c r="M142" s="204" t="e">
        <f>INDEX(PartRaw[#All],MATCH(Part!$A142,PartRaw[[#All],[VN-SAP code]],0),MATCH(Part!M$4,PartRaw[#Headers],0))</f>
        <v>#N/A</v>
      </c>
      <c r="N142" s="204" t="e">
        <f>INDEX(PartRaw[#All],MATCH(Part!$A142,PartRaw[[#All],[VN-SAP code]],0),MATCH(Part!N$4,PartRaw[#Headers],0))</f>
        <v>#N/A</v>
      </c>
      <c r="O142" s="204" t="e">
        <f>INDEX(PartRaw[#All],MATCH(Part!$A142,PartRaw[[#All],[VN-SAP code]],0),MATCH(Part!O$4,PartRaw[#Headers],0))</f>
        <v>#N/A</v>
      </c>
      <c r="P142" s="204" t="e">
        <f>INDEX(PartRaw[#All],MATCH(Part!$A142,PartRaw[[#All],[VN-SAP code]],0),MATCH(Part!P$4,PartRaw[#Headers],0))</f>
        <v>#N/A</v>
      </c>
      <c r="Q142" s="204" t="e">
        <f>INDEX(PartRaw[#All],MATCH(Part!$A142,PartRaw[[#All],[VN-SAP code]],0),MATCH(Part!Q$4,PartRaw[#Headers],0))</f>
        <v>#N/A</v>
      </c>
      <c r="R142" s="204"/>
      <c r="S142" s="204"/>
      <c r="T142" s="204"/>
      <c r="U142" s="204"/>
      <c r="V142" s="111"/>
    </row>
    <row r="143" spans="1:22">
      <c r="A143" s="89">
        <v>0</v>
      </c>
      <c r="B143" s="78" t="str">
        <f>IFERROR(TEXT(INDEX(PartRaw[],MATCH(Part!$A143,PartRaw[VN-SAP code],0),7),"0.0"),"")</f>
        <v/>
      </c>
      <c r="C143" s="78" t="str">
        <f>IFERROR(INDEX(PartRaw[],MATCH(Part!$A143,PartRaw[VN-SAP code],0),11),"")</f>
        <v/>
      </c>
      <c r="D143" s="79" t="str">
        <f>IFERROR(INDEX(PartRaw[],MATCH(Part!$A143,PartRaw[VN-SAP code],0),12),"")</f>
        <v/>
      </c>
      <c r="E143" s="78" t="str">
        <f>IFERROR(INDEX(PartRaw[],MATCH(Part!$A143,PartRaw[VN-SAP code],0),13),"")</f>
        <v/>
      </c>
      <c r="F143" s="78" t="str">
        <f>IFERROR(INDEX(PartRaw[],MATCH(Part!$A143,PartRaw[VN-SAP code],0),14),"")</f>
        <v/>
      </c>
      <c r="G143" s="78" t="e">
        <f>INDEX(PartRaw[#All],MATCH(Part!$A143,PartRaw[[#All],[VN-SAP code]],0),MATCH(Part!G$4,PartRaw[#Headers],0))</f>
        <v>#N/A</v>
      </c>
      <c r="H143" s="78" t="e">
        <f>INDEX(PartRaw[#All],MATCH(Part!$A143,PartRaw[[#All],[VN-SAP code]],0),MATCH(Part!H$4,PartRaw[#Headers],0))</f>
        <v>#N/A</v>
      </c>
      <c r="I143" s="78" t="e">
        <f>INDEX(PartRaw[#All],MATCH(Part!$A143,PartRaw[[#All],[VN-SAP code]],0),MATCH(Part!I$4,PartRaw[#Headers],0))</f>
        <v>#N/A</v>
      </c>
      <c r="J143" s="78" t="e">
        <f>INDEX(PartRaw[#All],MATCH(Part!$A143,PartRaw[[#All],[VN-SAP code]],0),MATCH(Part!J$4,PartRaw[#Headers],0))</f>
        <v>#N/A</v>
      </c>
      <c r="K143" s="78" t="e">
        <f>INDEX(PartRaw[#All],MATCH(Part!$A143,PartRaw[[#All],[VN-SAP code]],0),MATCH(Part!K$4,PartRaw[#Headers],0))</f>
        <v>#N/A</v>
      </c>
      <c r="L143" s="78" t="e">
        <f>INDEX(PartRaw[#All],MATCH(Part!$A143,PartRaw[[#All],[VN-SAP code]],0),MATCH(Part!L$4,PartRaw[#Headers],0))</f>
        <v>#N/A</v>
      </c>
      <c r="M143" s="204" t="e">
        <f>INDEX(PartRaw[#All],MATCH(Part!$A143,PartRaw[[#All],[VN-SAP code]],0),MATCH(Part!M$4,PartRaw[#Headers],0))</f>
        <v>#N/A</v>
      </c>
      <c r="N143" s="204" t="e">
        <f>INDEX(PartRaw[#All],MATCH(Part!$A143,PartRaw[[#All],[VN-SAP code]],0),MATCH(Part!N$4,PartRaw[#Headers],0))</f>
        <v>#N/A</v>
      </c>
      <c r="O143" s="204" t="e">
        <f>INDEX(PartRaw[#All],MATCH(Part!$A143,PartRaw[[#All],[VN-SAP code]],0),MATCH(Part!O$4,PartRaw[#Headers],0))</f>
        <v>#N/A</v>
      </c>
      <c r="P143" s="204" t="e">
        <f>INDEX(PartRaw[#All],MATCH(Part!$A143,PartRaw[[#All],[VN-SAP code]],0),MATCH(Part!P$4,PartRaw[#Headers],0))</f>
        <v>#N/A</v>
      </c>
      <c r="Q143" s="204" t="e">
        <f>INDEX(PartRaw[#All],MATCH(Part!$A143,PartRaw[[#All],[VN-SAP code]],0),MATCH(Part!Q$4,PartRaw[#Headers],0))</f>
        <v>#N/A</v>
      </c>
      <c r="R143" s="204"/>
      <c r="S143" s="204"/>
      <c r="T143" s="204"/>
      <c r="U143" s="204"/>
      <c r="V143" s="111"/>
    </row>
    <row r="144" spans="1:22">
      <c r="A144" s="89">
        <v>0</v>
      </c>
      <c r="B144" s="78" t="str">
        <f>IFERROR(TEXT(INDEX(PartRaw[],MATCH(Part!$A144,PartRaw[VN-SAP code],0),7),"0.0"),"")</f>
        <v/>
      </c>
      <c r="C144" s="78" t="str">
        <f>IFERROR(INDEX(PartRaw[],MATCH(Part!$A144,PartRaw[VN-SAP code],0),11),"")</f>
        <v/>
      </c>
      <c r="D144" s="79" t="str">
        <f>IFERROR(INDEX(PartRaw[],MATCH(Part!$A144,PartRaw[VN-SAP code],0),12),"")</f>
        <v/>
      </c>
      <c r="E144" s="78" t="str">
        <f>IFERROR(INDEX(PartRaw[],MATCH(Part!$A144,PartRaw[VN-SAP code],0),13),"")</f>
        <v/>
      </c>
      <c r="F144" s="78" t="str">
        <f>IFERROR(INDEX(PartRaw[],MATCH(Part!$A144,PartRaw[VN-SAP code],0),14),"")</f>
        <v/>
      </c>
      <c r="G144" s="78" t="e">
        <f>INDEX(PartRaw[#All],MATCH(Part!$A144,PartRaw[[#All],[VN-SAP code]],0),MATCH(Part!G$4,PartRaw[#Headers],0))</f>
        <v>#N/A</v>
      </c>
      <c r="H144" s="78" t="e">
        <f>INDEX(PartRaw[#All],MATCH(Part!$A144,PartRaw[[#All],[VN-SAP code]],0),MATCH(Part!H$4,PartRaw[#Headers],0))</f>
        <v>#N/A</v>
      </c>
      <c r="I144" s="78" t="e">
        <f>INDEX(PartRaw[#All],MATCH(Part!$A144,PartRaw[[#All],[VN-SAP code]],0),MATCH(Part!I$4,PartRaw[#Headers],0))</f>
        <v>#N/A</v>
      </c>
      <c r="J144" s="78" t="e">
        <f>INDEX(PartRaw[#All],MATCH(Part!$A144,PartRaw[[#All],[VN-SAP code]],0),MATCH(Part!J$4,PartRaw[#Headers],0))</f>
        <v>#N/A</v>
      </c>
      <c r="K144" s="78" t="e">
        <f>INDEX(PartRaw[#All],MATCH(Part!$A144,PartRaw[[#All],[VN-SAP code]],0),MATCH(Part!K$4,PartRaw[#Headers],0))</f>
        <v>#N/A</v>
      </c>
      <c r="L144" s="78" t="e">
        <f>INDEX(PartRaw[#All],MATCH(Part!$A144,PartRaw[[#All],[VN-SAP code]],0),MATCH(Part!L$4,PartRaw[#Headers],0))</f>
        <v>#N/A</v>
      </c>
      <c r="M144" s="204" t="e">
        <f>INDEX(PartRaw[#All],MATCH(Part!$A144,PartRaw[[#All],[VN-SAP code]],0),MATCH(Part!M$4,PartRaw[#Headers],0))</f>
        <v>#N/A</v>
      </c>
      <c r="N144" s="204" t="e">
        <f>INDEX(PartRaw[#All],MATCH(Part!$A144,PartRaw[[#All],[VN-SAP code]],0),MATCH(Part!N$4,PartRaw[#Headers],0))</f>
        <v>#N/A</v>
      </c>
      <c r="O144" s="204" t="e">
        <f>INDEX(PartRaw[#All],MATCH(Part!$A144,PartRaw[[#All],[VN-SAP code]],0),MATCH(Part!O$4,PartRaw[#Headers],0))</f>
        <v>#N/A</v>
      </c>
      <c r="P144" s="204" t="e">
        <f>INDEX(PartRaw[#All],MATCH(Part!$A144,PartRaw[[#All],[VN-SAP code]],0),MATCH(Part!P$4,PartRaw[#Headers],0))</f>
        <v>#N/A</v>
      </c>
      <c r="Q144" s="204" t="e">
        <f>INDEX(PartRaw[#All],MATCH(Part!$A144,PartRaw[[#All],[VN-SAP code]],0),MATCH(Part!Q$4,PartRaw[#Headers],0))</f>
        <v>#N/A</v>
      </c>
      <c r="R144" s="204"/>
      <c r="S144" s="204"/>
      <c r="T144" s="204"/>
      <c r="U144" s="204"/>
      <c r="V144" s="111"/>
    </row>
    <row r="145" spans="1:22">
      <c r="A145" s="89">
        <v>0</v>
      </c>
      <c r="B145" s="78" t="str">
        <f>IFERROR(TEXT(INDEX(PartRaw[],MATCH(Part!$A145,PartRaw[VN-SAP code],0),7),"0.0"),"")</f>
        <v/>
      </c>
      <c r="C145" s="78" t="str">
        <f>IFERROR(INDEX(PartRaw[],MATCH(Part!$A145,PartRaw[VN-SAP code],0),11),"")</f>
        <v/>
      </c>
      <c r="D145" s="79" t="str">
        <f>IFERROR(INDEX(PartRaw[],MATCH(Part!$A145,PartRaw[VN-SAP code],0),12),"")</f>
        <v/>
      </c>
      <c r="E145" s="78" t="str">
        <f>IFERROR(INDEX(PartRaw[],MATCH(Part!$A145,PartRaw[VN-SAP code],0),13),"")</f>
        <v/>
      </c>
      <c r="F145" s="78" t="str">
        <f>IFERROR(INDEX(PartRaw[],MATCH(Part!$A145,PartRaw[VN-SAP code],0),14),"")</f>
        <v/>
      </c>
      <c r="G145" s="78" t="e">
        <f>INDEX(PartRaw[#All],MATCH(Part!$A145,PartRaw[[#All],[VN-SAP code]],0),MATCH(Part!G$4,PartRaw[#Headers],0))</f>
        <v>#N/A</v>
      </c>
      <c r="H145" s="78" t="e">
        <f>INDEX(PartRaw[#All],MATCH(Part!$A145,PartRaw[[#All],[VN-SAP code]],0),MATCH(Part!H$4,PartRaw[#Headers],0))</f>
        <v>#N/A</v>
      </c>
      <c r="I145" s="78" t="e">
        <f>INDEX(PartRaw[#All],MATCH(Part!$A145,PartRaw[[#All],[VN-SAP code]],0),MATCH(Part!I$4,PartRaw[#Headers],0))</f>
        <v>#N/A</v>
      </c>
      <c r="J145" s="78" t="e">
        <f>INDEX(PartRaw[#All],MATCH(Part!$A145,PartRaw[[#All],[VN-SAP code]],0),MATCH(Part!J$4,PartRaw[#Headers],0))</f>
        <v>#N/A</v>
      </c>
      <c r="K145" s="78" t="e">
        <f>INDEX(PartRaw[#All],MATCH(Part!$A145,PartRaw[[#All],[VN-SAP code]],0),MATCH(Part!K$4,PartRaw[#Headers],0))</f>
        <v>#N/A</v>
      </c>
      <c r="L145" s="78" t="e">
        <f>INDEX(PartRaw[#All],MATCH(Part!$A145,PartRaw[[#All],[VN-SAP code]],0),MATCH(Part!L$4,PartRaw[#Headers],0))</f>
        <v>#N/A</v>
      </c>
      <c r="M145" s="204" t="e">
        <f>INDEX(PartRaw[#All],MATCH(Part!$A145,PartRaw[[#All],[VN-SAP code]],0),MATCH(Part!M$4,PartRaw[#Headers],0))</f>
        <v>#N/A</v>
      </c>
      <c r="N145" s="204" t="e">
        <f>INDEX(PartRaw[#All],MATCH(Part!$A145,PartRaw[[#All],[VN-SAP code]],0),MATCH(Part!N$4,PartRaw[#Headers],0))</f>
        <v>#N/A</v>
      </c>
      <c r="O145" s="204" t="e">
        <f>INDEX(PartRaw[#All],MATCH(Part!$A145,PartRaw[[#All],[VN-SAP code]],0),MATCH(Part!O$4,PartRaw[#Headers],0))</f>
        <v>#N/A</v>
      </c>
      <c r="P145" s="204" t="e">
        <f>INDEX(PartRaw[#All],MATCH(Part!$A145,PartRaw[[#All],[VN-SAP code]],0),MATCH(Part!P$4,PartRaw[#Headers],0))</f>
        <v>#N/A</v>
      </c>
      <c r="Q145" s="204" t="e">
        <f>INDEX(PartRaw[#All],MATCH(Part!$A145,PartRaw[[#All],[VN-SAP code]],0),MATCH(Part!Q$4,PartRaw[#Headers],0))</f>
        <v>#N/A</v>
      </c>
      <c r="R145" s="204"/>
      <c r="S145" s="204"/>
      <c r="T145" s="204"/>
      <c r="U145" s="204"/>
      <c r="V145" s="111"/>
    </row>
    <row r="146" spans="1:22">
      <c r="A146" s="89">
        <v>0</v>
      </c>
      <c r="B146" s="78" t="str">
        <f>IFERROR(TEXT(INDEX(PartRaw[],MATCH(Part!$A146,PartRaw[VN-SAP code],0),7),"0.0"),"")</f>
        <v/>
      </c>
      <c r="C146" s="78" t="str">
        <f>IFERROR(INDEX(PartRaw[],MATCH(Part!$A146,PartRaw[VN-SAP code],0),11),"")</f>
        <v/>
      </c>
      <c r="D146" s="79" t="str">
        <f>IFERROR(INDEX(PartRaw[],MATCH(Part!$A146,PartRaw[VN-SAP code],0),12),"")</f>
        <v/>
      </c>
      <c r="E146" s="78" t="str">
        <f>IFERROR(INDEX(PartRaw[],MATCH(Part!$A146,PartRaw[VN-SAP code],0),13),"")</f>
        <v/>
      </c>
      <c r="F146" s="78" t="str">
        <f>IFERROR(INDEX(PartRaw[],MATCH(Part!$A146,PartRaw[VN-SAP code],0),14),"")</f>
        <v/>
      </c>
      <c r="G146" s="78" t="e">
        <f>INDEX(PartRaw[#All],MATCH(Part!$A146,PartRaw[[#All],[VN-SAP code]],0),MATCH(Part!G$4,PartRaw[#Headers],0))</f>
        <v>#N/A</v>
      </c>
      <c r="H146" s="78" t="e">
        <f>INDEX(PartRaw[#All],MATCH(Part!$A146,PartRaw[[#All],[VN-SAP code]],0),MATCH(Part!H$4,PartRaw[#Headers],0))</f>
        <v>#N/A</v>
      </c>
      <c r="I146" s="78" t="e">
        <f>INDEX(PartRaw[#All],MATCH(Part!$A146,PartRaw[[#All],[VN-SAP code]],0),MATCH(Part!I$4,PartRaw[#Headers],0))</f>
        <v>#N/A</v>
      </c>
      <c r="J146" s="78" t="e">
        <f>INDEX(PartRaw[#All],MATCH(Part!$A146,PartRaw[[#All],[VN-SAP code]],0),MATCH(Part!J$4,PartRaw[#Headers],0))</f>
        <v>#N/A</v>
      </c>
      <c r="K146" s="78" t="e">
        <f>INDEX(PartRaw[#All],MATCH(Part!$A146,PartRaw[[#All],[VN-SAP code]],0),MATCH(Part!K$4,PartRaw[#Headers],0))</f>
        <v>#N/A</v>
      </c>
      <c r="L146" s="78" t="e">
        <f>INDEX(PartRaw[#All],MATCH(Part!$A146,PartRaw[[#All],[VN-SAP code]],0),MATCH(Part!L$4,PartRaw[#Headers],0))</f>
        <v>#N/A</v>
      </c>
      <c r="M146" s="204" t="e">
        <f>INDEX(PartRaw[#All],MATCH(Part!$A146,PartRaw[[#All],[VN-SAP code]],0),MATCH(Part!M$4,PartRaw[#Headers],0))</f>
        <v>#N/A</v>
      </c>
      <c r="N146" s="204" t="e">
        <f>INDEX(PartRaw[#All],MATCH(Part!$A146,PartRaw[[#All],[VN-SAP code]],0),MATCH(Part!N$4,PartRaw[#Headers],0))</f>
        <v>#N/A</v>
      </c>
      <c r="O146" s="204" t="e">
        <f>INDEX(PartRaw[#All],MATCH(Part!$A146,PartRaw[[#All],[VN-SAP code]],0),MATCH(Part!O$4,PartRaw[#Headers],0))</f>
        <v>#N/A</v>
      </c>
      <c r="P146" s="204" t="e">
        <f>INDEX(PartRaw[#All],MATCH(Part!$A146,PartRaw[[#All],[VN-SAP code]],0),MATCH(Part!P$4,PartRaw[#Headers],0))</f>
        <v>#N/A</v>
      </c>
      <c r="Q146" s="204" t="e">
        <f>INDEX(PartRaw[#All],MATCH(Part!$A146,PartRaw[[#All],[VN-SAP code]],0),MATCH(Part!Q$4,PartRaw[#Headers],0))</f>
        <v>#N/A</v>
      </c>
      <c r="R146" s="204"/>
      <c r="S146" s="204"/>
      <c r="T146" s="204"/>
      <c r="U146" s="204"/>
      <c r="V146" s="111"/>
    </row>
    <row r="147" spans="1:22">
      <c r="A147" s="89">
        <v>0</v>
      </c>
      <c r="B147" s="78" t="str">
        <f>IFERROR(TEXT(INDEX(PartRaw[],MATCH(Part!$A147,PartRaw[VN-SAP code],0),7),"0.0"),"")</f>
        <v/>
      </c>
      <c r="C147" s="78" t="str">
        <f>IFERROR(INDEX(PartRaw[],MATCH(Part!$A147,PartRaw[VN-SAP code],0),11),"")</f>
        <v/>
      </c>
      <c r="D147" s="79" t="str">
        <f>IFERROR(INDEX(PartRaw[],MATCH(Part!$A147,PartRaw[VN-SAP code],0),12),"")</f>
        <v/>
      </c>
      <c r="E147" s="78" t="str">
        <f>IFERROR(INDEX(PartRaw[],MATCH(Part!$A147,PartRaw[VN-SAP code],0),13),"")</f>
        <v/>
      </c>
      <c r="F147" s="78" t="str">
        <f>IFERROR(INDEX(PartRaw[],MATCH(Part!$A147,PartRaw[VN-SAP code],0),14),"")</f>
        <v/>
      </c>
      <c r="G147" s="78" t="e">
        <f>INDEX(PartRaw[#All],MATCH(Part!$A147,PartRaw[[#All],[VN-SAP code]],0),MATCH(Part!G$4,PartRaw[#Headers],0))</f>
        <v>#N/A</v>
      </c>
      <c r="H147" s="78" t="e">
        <f>INDEX(PartRaw[#All],MATCH(Part!$A147,PartRaw[[#All],[VN-SAP code]],0),MATCH(Part!H$4,PartRaw[#Headers],0))</f>
        <v>#N/A</v>
      </c>
      <c r="I147" s="78" t="e">
        <f>INDEX(PartRaw[#All],MATCH(Part!$A147,PartRaw[[#All],[VN-SAP code]],0),MATCH(Part!I$4,PartRaw[#Headers],0))</f>
        <v>#N/A</v>
      </c>
      <c r="J147" s="78" t="e">
        <f>INDEX(PartRaw[#All],MATCH(Part!$A147,PartRaw[[#All],[VN-SAP code]],0),MATCH(Part!J$4,PartRaw[#Headers],0))</f>
        <v>#N/A</v>
      </c>
      <c r="K147" s="78" t="e">
        <f>INDEX(PartRaw[#All],MATCH(Part!$A147,PartRaw[[#All],[VN-SAP code]],0),MATCH(Part!K$4,PartRaw[#Headers],0))</f>
        <v>#N/A</v>
      </c>
      <c r="L147" s="78" t="e">
        <f>INDEX(PartRaw[#All],MATCH(Part!$A147,PartRaw[[#All],[VN-SAP code]],0),MATCH(Part!L$4,PartRaw[#Headers],0))</f>
        <v>#N/A</v>
      </c>
      <c r="M147" s="204" t="e">
        <f>INDEX(PartRaw[#All],MATCH(Part!$A147,PartRaw[[#All],[VN-SAP code]],0),MATCH(Part!M$4,PartRaw[#Headers],0))</f>
        <v>#N/A</v>
      </c>
      <c r="N147" s="204" t="e">
        <f>INDEX(PartRaw[#All],MATCH(Part!$A147,PartRaw[[#All],[VN-SAP code]],0),MATCH(Part!N$4,PartRaw[#Headers],0))</f>
        <v>#N/A</v>
      </c>
      <c r="O147" s="204" t="e">
        <f>INDEX(PartRaw[#All],MATCH(Part!$A147,PartRaw[[#All],[VN-SAP code]],0),MATCH(Part!O$4,PartRaw[#Headers],0))</f>
        <v>#N/A</v>
      </c>
      <c r="P147" s="204" t="e">
        <f>INDEX(PartRaw[#All],MATCH(Part!$A147,PartRaw[[#All],[VN-SAP code]],0),MATCH(Part!P$4,PartRaw[#Headers],0))</f>
        <v>#N/A</v>
      </c>
      <c r="Q147" s="204" t="e">
        <f>INDEX(PartRaw[#All],MATCH(Part!$A147,PartRaw[[#All],[VN-SAP code]],0),MATCH(Part!Q$4,PartRaw[#Headers],0))</f>
        <v>#N/A</v>
      </c>
      <c r="R147" s="204"/>
      <c r="S147" s="204"/>
      <c r="T147" s="204"/>
      <c r="U147" s="204"/>
      <c r="V147" s="111"/>
    </row>
    <row r="148" spans="1:22">
      <c r="A148" s="89">
        <v>0</v>
      </c>
      <c r="B148" s="78" t="str">
        <f>IFERROR(TEXT(INDEX(PartRaw[],MATCH(Part!$A148,PartRaw[VN-SAP code],0),7),"0.0"),"")</f>
        <v/>
      </c>
      <c r="C148" s="78" t="str">
        <f>IFERROR(INDEX(PartRaw[],MATCH(Part!$A148,PartRaw[VN-SAP code],0),11),"")</f>
        <v/>
      </c>
      <c r="D148" s="79" t="str">
        <f>IFERROR(INDEX(PartRaw[],MATCH(Part!$A148,PartRaw[VN-SAP code],0),12),"")</f>
        <v/>
      </c>
      <c r="E148" s="78" t="str">
        <f>IFERROR(INDEX(PartRaw[],MATCH(Part!$A148,PartRaw[VN-SAP code],0),13),"")</f>
        <v/>
      </c>
      <c r="F148" s="78" t="str">
        <f>IFERROR(INDEX(PartRaw[],MATCH(Part!$A148,PartRaw[VN-SAP code],0),14),"")</f>
        <v/>
      </c>
      <c r="G148" s="78" t="e">
        <f>INDEX(PartRaw[#All],MATCH(Part!$A148,PartRaw[[#All],[VN-SAP code]],0),MATCH(Part!G$4,PartRaw[#Headers],0))</f>
        <v>#N/A</v>
      </c>
      <c r="H148" s="78" t="e">
        <f>INDEX(PartRaw[#All],MATCH(Part!$A148,PartRaw[[#All],[VN-SAP code]],0),MATCH(Part!H$4,PartRaw[#Headers],0))</f>
        <v>#N/A</v>
      </c>
      <c r="I148" s="78" t="e">
        <f>INDEX(PartRaw[#All],MATCH(Part!$A148,PartRaw[[#All],[VN-SAP code]],0),MATCH(Part!I$4,PartRaw[#Headers],0))</f>
        <v>#N/A</v>
      </c>
      <c r="J148" s="78" t="e">
        <f>INDEX(PartRaw[#All],MATCH(Part!$A148,PartRaw[[#All],[VN-SAP code]],0),MATCH(Part!J$4,PartRaw[#Headers],0))</f>
        <v>#N/A</v>
      </c>
      <c r="K148" s="78" t="e">
        <f>INDEX(PartRaw[#All],MATCH(Part!$A148,PartRaw[[#All],[VN-SAP code]],0),MATCH(Part!K$4,PartRaw[#Headers],0))</f>
        <v>#N/A</v>
      </c>
      <c r="L148" s="78" t="e">
        <f>INDEX(PartRaw[#All],MATCH(Part!$A148,PartRaw[[#All],[VN-SAP code]],0),MATCH(Part!L$4,PartRaw[#Headers],0))</f>
        <v>#N/A</v>
      </c>
      <c r="M148" s="204" t="e">
        <f>INDEX(PartRaw[#All],MATCH(Part!$A148,PartRaw[[#All],[VN-SAP code]],0),MATCH(Part!M$4,PartRaw[#Headers],0))</f>
        <v>#N/A</v>
      </c>
      <c r="N148" s="204" t="e">
        <f>INDEX(PartRaw[#All],MATCH(Part!$A148,PartRaw[[#All],[VN-SAP code]],0),MATCH(Part!N$4,PartRaw[#Headers],0))</f>
        <v>#N/A</v>
      </c>
      <c r="O148" s="204" t="e">
        <f>INDEX(PartRaw[#All],MATCH(Part!$A148,PartRaw[[#All],[VN-SAP code]],0),MATCH(Part!O$4,PartRaw[#Headers],0))</f>
        <v>#N/A</v>
      </c>
      <c r="P148" s="204" t="e">
        <f>INDEX(PartRaw[#All],MATCH(Part!$A148,PartRaw[[#All],[VN-SAP code]],0),MATCH(Part!P$4,PartRaw[#Headers],0))</f>
        <v>#N/A</v>
      </c>
      <c r="Q148" s="204" t="e">
        <f>INDEX(PartRaw[#All],MATCH(Part!$A148,PartRaw[[#All],[VN-SAP code]],0),MATCH(Part!Q$4,PartRaw[#Headers],0))</f>
        <v>#N/A</v>
      </c>
      <c r="R148" s="204"/>
      <c r="S148" s="204"/>
      <c r="T148" s="204"/>
      <c r="U148" s="204"/>
      <c r="V148" s="111"/>
    </row>
    <row r="149" spans="1:22">
      <c r="A149" s="89">
        <v>0</v>
      </c>
      <c r="B149" s="78" t="str">
        <f>IFERROR(TEXT(INDEX(PartRaw[],MATCH(Part!$A149,PartRaw[VN-SAP code],0),7),"0.0"),"")</f>
        <v/>
      </c>
      <c r="C149" s="78" t="str">
        <f>IFERROR(INDEX(PartRaw[],MATCH(Part!$A149,PartRaw[VN-SAP code],0),11),"")</f>
        <v/>
      </c>
      <c r="D149" s="79" t="str">
        <f>IFERROR(INDEX(PartRaw[],MATCH(Part!$A149,PartRaw[VN-SAP code],0),12),"")</f>
        <v/>
      </c>
      <c r="E149" s="78" t="str">
        <f>IFERROR(INDEX(PartRaw[],MATCH(Part!$A149,PartRaw[VN-SAP code],0),13),"")</f>
        <v/>
      </c>
      <c r="F149" s="78" t="str">
        <f>IFERROR(INDEX(PartRaw[],MATCH(Part!$A149,PartRaw[VN-SAP code],0),14),"")</f>
        <v/>
      </c>
      <c r="G149" s="78" t="e">
        <f>INDEX(PartRaw[#All],MATCH(Part!$A149,PartRaw[[#All],[VN-SAP code]],0),MATCH(Part!G$4,PartRaw[#Headers],0))</f>
        <v>#N/A</v>
      </c>
      <c r="H149" s="78" t="e">
        <f>INDEX(PartRaw[#All],MATCH(Part!$A149,PartRaw[[#All],[VN-SAP code]],0),MATCH(Part!H$4,PartRaw[#Headers],0))</f>
        <v>#N/A</v>
      </c>
      <c r="I149" s="78" t="e">
        <f>INDEX(PartRaw[#All],MATCH(Part!$A149,PartRaw[[#All],[VN-SAP code]],0),MATCH(Part!I$4,PartRaw[#Headers],0))</f>
        <v>#N/A</v>
      </c>
      <c r="J149" s="78" t="e">
        <f>INDEX(PartRaw[#All],MATCH(Part!$A149,PartRaw[[#All],[VN-SAP code]],0),MATCH(Part!J$4,PartRaw[#Headers],0))</f>
        <v>#N/A</v>
      </c>
      <c r="K149" s="78" t="e">
        <f>INDEX(PartRaw[#All],MATCH(Part!$A149,PartRaw[[#All],[VN-SAP code]],0),MATCH(Part!K$4,PartRaw[#Headers],0))</f>
        <v>#N/A</v>
      </c>
      <c r="L149" s="78" t="e">
        <f>INDEX(PartRaw[#All],MATCH(Part!$A149,PartRaw[[#All],[VN-SAP code]],0),MATCH(Part!L$4,PartRaw[#Headers],0))</f>
        <v>#N/A</v>
      </c>
      <c r="M149" s="204" t="e">
        <f>INDEX(PartRaw[#All],MATCH(Part!$A149,PartRaw[[#All],[VN-SAP code]],0),MATCH(Part!M$4,PartRaw[#Headers],0))</f>
        <v>#N/A</v>
      </c>
      <c r="N149" s="204" t="e">
        <f>INDEX(PartRaw[#All],MATCH(Part!$A149,PartRaw[[#All],[VN-SAP code]],0),MATCH(Part!N$4,PartRaw[#Headers],0))</f>
        <v>#N/A</v>
      </c>
      <c r="O149" s="204" t="e">
        <f>INDEX(PartRaw[#All],MATCH(Part!$A149,PartRaw[[#All],[VN-SAP code]],0),MATCH(Part!O$4,PartRaw[#Headers],0))</f>
        <v>#N/A</v>
      </c>
      <c r="P149" s="204" t="e">
        <f>INDEX(PartRaw[#All],MATCH(Part!$A149,PartRaw[[#All],[VN-SAP code]],0),MATCH(Part!P$4,PartRaw[#Headers],0))</f>
        <v>#N/A</v>
      </c>
      <c r="Q149" s="204" t="e">
        <f>INDEX(PartRaw[#All],MATCH(Part!$A149,PartRaw[[#All],[VN-SAP code]],0),MATCH(Part!Q$4,PartRaw[#Headers],0))</f>
        <v>#N/A</v>
      </c>
      <c r="R149" s="204"/>
      <c r="S149" s="204"/>
      <c r="T149" s="204"/>
      <c r="U149" s="204"/>
      <c r="V149" s="111"/>
    </row>
    <row r="150" spans="1:22">
      <c r="A150" s="89">
        <v>0</v>
      </c>
      <c r="B150" s="78" t="str">
        <f>IFERROR(TEXT(INDEX(PartRaw[],MATCH(Part!$A150,PartRaw[VN-SAP code],0),7),"0.0"),"")</f>
        <v/>
      </c>
      <c r="C150" s="78" t="str">
        <f>IFERROR(INDEX(PartRaw[],MATCH(Part!$A150,PartRaw[VN-SAP code],0),11),"")</f>
        <v/>
      </c>
      <c r="D150" s="79" t="str">
        <f>IFERROR(INDEX(PartRaw[],MATCH(Part!$A150,PartRaw[VN-SAP code],0),12),"")</f>
        <v/>
      </c>
      <c r="E150" s="78" t="str">
        <f>IFERROR(INDEX(PartRaw[],MATCH(Part!$A150,PartRaw[VN-SAP code],0),13),"")</f>
        <v/>
      </c>
      <c r="F150" s="78" t="str">
        <f>IFERROR(INDEX(PartRaw[],MATCH(Part!$A150,PartRaw[VN-SAP code],0),14),"")</f>
        <v/>
      </c>
      <c r="G150" s="78" t="e">
        <f>INDEX(PartRaw[#All],MATCH(Part!$A150,PartRaw[[#All],[VN-SAP code]],0),MATCH(Part!G$4,PartRaw[#Headers],0))</f>
        <v>#N/A</v>
      </c>
      <c r="H150" s="78" t="e">
        <f>INDEX(PartRaw[#All],MATCH(Part!$A150,PartRaw[[#All],[VN-SAP code]],0),MATCH(Part!H$4,PartRaw[#Headers],0))</f>
        <v>#N/A</v>
      </c>
      <c r="I150" s="78" t="e">
        <f>INDEX(PartRaw[#All],MATCH(Part!$A150,PartRaw[[#All],[VN-SAP code]],0),MATCH(Part!I$4,PartRaw[#Headers],0))</f>
        <v>#N/A</v>
      </c>
      <c r="J150" s="78" t="e">
        <f>INDEX(PartRaw[#All],MATCH(Part!$A150,PartRaw[[#All],[VN-SAP code]],0),MATCH(Part!J$4,PartRaw[#Headers],0))</f>
        <v>#N/A</v>
      </c>
      <c r="K150" s="78" t="e">
        <f>INDEX(PartRaw[#All],MATCH(Part!$A150,PartRaw[[#All],[VN-SAP code]],0),MATCH(Part!K$4,PartRaw[#Headers],0))</f>
        <v>#N/A</v>
      </c>
      <c r="L150" s="78" t="e">
        <f>INDEX(PartRaw[#All],MATCH(Part!$A150,PartRaw[[#All],[VN-SAP code]],0),MATCH(Part!L$4,PartRaw[#Headers],0))</f>
        <v>#N/A</v>
      </c>
      <c r="M150" s="204" t="e">
        <f>INDEX(PartRaw[#All],MATCH(Part!$A150,PartRaw[[#All],[VN-SAP code]],0),MATCH(Part!M$4,PartRaw[#Headers],0))</f>
        <v>#N/A</v>
      </c>
      <c r="N150" s="204" t="e">
        <f>INDEX(PartRaw[#All],MATCH(Part!$A150,PartRaw[[#All],[VN-SAP code]],0),MATCH(Part!N$4,PartRaw[#Headers],0))</f>
        <v>#N/A</v>
      </c>
      <c r="O150" s="204" t="e">
        <f>INDEX(PartRaw[#All],MATCH(Part!$A150,PartRaw[[#All],[VN-SAP code]],0),MATCH(Part!O$4,PartRaw[#Headers],0))</f>
        <v>#N/A</v>
      </c>
      <c r="P150" s="204" t="e">
        <f>INDEX(PartRaw[#All],MATCH(Part!$A150,PartRaw[[#All],[VN-SAP code]],0),MATCH(Part!P$4,PartRaw[#Headers],0))</f>
        <v>#N/A</v>
      </c>
      <c r="Q150" s="204" t="e">
        <f>INDEX(PartRaw[#All],MATCH(Part!$A150,PartRaw[[#All],[VN-SAP code]],0),MATCH(Part!Q$4,PartRaw[#Headers],0))</f>
        <v>#N/A</v>
      </c>
      <c r="R150" s="204"/>
      <c r="S150" s="204"/>
      <c r="T150" s="204"/>
      <c r="U150" s="204"/>
      <c r="V150" s="111"/>
    </row>
    <row r="151" spans="1:22">
      <c r="A151" s="89">
        <v>0</v>
      </c>
      <c r="B151" s="78" t="str">
        <f>IFERROR(TEXT(INDEX(PartRaw[],MATCH(Part!$A151,PartRaw[VN-SAP code],0),7),"0.0"),"")</f>
        <v/>
      </c>
      <c r="C151" s="78" t="str">
        <f>IFERROR(INDEX(PartRaw[],MATCH(Part!$A151,PartRaw[VN-SAP code],0),11),"")</f>
        <v/>
      </c>
      <c r="D151" s="79" t="str">
        <f>IFERROR(INDEX(PartRaw[],MATCH(Part!$A151,PartRaw[VN-SAP code],0),12),"")</f>
        <v/>
      </c>
      <c r="E151" s="78" t="str">
        <f>IFERROR(INDEX(PartRaw[],MATCH(Part!$A151,PartRaw[VN-SAP code],0),13),"")</f>
        <v/>
      </c>
      <c r="F151" s="78" t="str">
        <f>IFERROR(INDEX(PartRaw[],MATCH(Part!$A151,PartRaw[VN-SAP code],0),14),"")</f>
        <v/>
      </c>
      <c r="G151" s="78" t="e">
        <f>INDEX(PartRaw[#All],MATCH(Part!$A151,PartRaw[[#All],[VN-SAP code]],0),MATCH(Part!G$4,PartRaw[#Headers],0))</f>
        <v>#N/A</v>
      </c>
      <c r="H151" s="78" t="e">
        <f>INDEX(PartRaw[#All],MATCH(Part!$A151,PartRaw[[#All],[VN-SAP code]],0),MATCH(Part!H$4,PartRaw[#Headers],0))</f>
        <v>#N/A</v>
      </c>
      <c r="I151" s="78" t="e">
        <f>INDEX(PartRaw[#All],MATCH(Part!$A151,PartRaw[[#All],[VN-SAP code]],0),MATCH(Part!I$4,PartRaw[#Headers],0))</f>
        <v>#N/A</v>
      </c>
      <c r="J151" s="78" t="e">
        <f>INDEX(PartRaw[#All],MATCH(Part!$A151,PartRaw[[#All],[VN-SAP code]],0),MATCH(Part!J$4,PartRaw[#Headers],0))</f>
        <v>#N/A</v>
      </c>
      <c r="K151" s="78" t="e">
        <f>INDEX(PartRaw[#All],MATCH(Part!$A151,PartRaw[[#All],[VN-SAP code]],0),MATCH(Part!K$4,PartRaw[#Headers],0))</f>
        <v>#N/A</v>
      </c>
      <c r="L151" s="78" t="e">
        <f>INDEX(PartRaw[#All],MATCH(Part!$A151,PartRaw[[#All],[VN-SAP code]],0),MATCH(Part!L$4,PartRaw[#Headers],0))</f>
        <v>#N/A</v>
      </c>
      <c r="M151" s="204" t="e">
        <f>INDEX(PartRaw[#All],MATCH(Part!$A151,PartRaw[[#All],[VN-SAP code]],0),MATCH(Part!M$4,PartRaw[#Headers],0))</f>
        <v>#N/A</v>
      </c>
      <c r="N151" s="204" t="e">
        <f>INDEX(PartRaw[#All],MATCH(Part!$A151,PartRaw[[#All],[VN-SAP code]],0),MATCH(Part!N$4,PartRaw[#Headers],0))</f>
        <v>#N/A</v>
      </c>
      <c r="O151" s="204" t="e">
        <f>INDEX(PartRaw[#All],MATCH(Part!$A151,PartRaw[[#All],[VN-SAP code]],0),MATCH(Part!O$4,PartRaw[#Headers],0))</f>
        <v>#N/A</v>
      </c>
      <c r="P151" s="204" t="e">
        <f>INDEX(PartRaw[#All],MATCH(Part!$A151,PartRaw[[#All],[VN-SAP code]],0),MATCH(Part!P$4,PartRaw[#Headers],0))</f>
        <v>#N/A</v>
      </c>
      <c r="Q151" s="204" t="e">
        <f>INDEX(PartRaw[#All],MATCH(Part!$A151,PartRaw[[#All],[VN-SAP code]],0),MATCH(Part!Q$4,PartRaw[#Headers],0))</f>
        <v>#N/A</v>
      </c>
      <c r="R151" s="204"/>
      <c r="S151" s="204"/>
      <c r="T151" s="204"/>
      <c r="U151" s="204"/>
      <c r="V151" s="111"/>
    </row>
    <row r="152" spans="1:22">
      <c r="A152" s="89">
        <v>0</v>
      </c>
      <c r="B152" s="78" t="str">
        <f>IFERROR(TEXT(INDEX(PartRaw[],MATCH(Part!$A152,PartRaw[VN-SAP code],0),7),"0.0"),"")</f>
        <v/>
      </c>
      <c r="C152" s="78" t="str">
        <f>IFERROR(INDEX(PartRaw[],MATCH(Part!$A152,PartRaw[VN-SAP code],0),11),"")</f>
        <v/>
      </c>
      <c r="D152" s="79" t="str">
        <f>IFERROR(INDEX(PartRaw[],MATCH(Part!$A152,PartRaw[VN-SAP code],0),12),"")</f>
        <v/>
      </c>
      <c r="E152" s="78" t="str">
        <f>IFERROR(INDEX(PartRaw[],MATCH(Part!$A152,PartRaw[VN-SAP code],0),13),"")</f>
        <v/>
      </c>
      <c r="F152" s="78" t="str">
        <f>IFERROR(INDEX(PartRaw[],MATCH(Part!$A152,PartRaw[VN-SAP code],0),14),"")</f>
        <v/>
      </c>
      <c r="G152" s="78" t="e">
        <f>INDEX(PartRaw[#All],MATCH(Part!$A152,PartRaw[[#All],[VN-SAP code]],0),MATCH(Part!G$4,PartRaw[#Headers],0))</f>
        <v>#N/A</v>
      </c>
      <c r="H152" s="78" t="e">
        <f>INDEX(PartRaw[#All],MATCH(Part!$A152,PartRaw[[#All],[VN-SAP code]],0),MATCH(Part!H$4,PartRaw[#Headers],0))</f>
        <v>#N/A</v>
      </c>
      <c r="I152" s="78" t="e">
        <f>INDEX(PartRaw[#All],MATCH(Part!$A152,PartRaw[[#All],[VN-SAP code]],0),MATCH(Part!I$4,PartRaw[#Headers],0))</f>
        <v>#N/A</v>
      </c>
      <c r="J152" s="78" t="e">
        <f>INDEX(PartRaw[#All],MATCH(Part!$A152,PartRaw[[#All],[VN-SAP code]],0),MATCH(Part!J$4,PartRaw[#Headers],0))</f>
        <v>#N/A</v>
      </c>
      <c r="K152" s="78" t="e">
        <f>INDEX(PartRaw[#All],MATCH(Part!$A152,PartRaw[[#All],[VN-SAP code]],0),MATCH(Part!K$4,PartRaw[#Headers],0))</f>
        <v>#N/A</v>
      </c>
      <c r="L152" s="78" t="e">
        <f>INDEX(PartRaw[#All],MATCH(Part!$A152,PartRaw[[#All],[VN-SAP code]],0),MATCH(Part!L$4,PartRaw[#Headers],0))</f>
        <v>#N/A</v>
      </c>
      <c r="M152" s="204" t="e">
        <f>INDEX(PartRaw[#All],MATCH(Part!$A152,PartRaw[[#All],[VN-SAP code]],0),MATCH(Part!M$4,PartRaw[#Headers],0))</f>
        <v>#N/A</v>
      </c>
      <c r="N152" s="204" t="e">
        <f>INDEX(PartRaw[#All],MATCH(Part!$A152,PartRaw[[#All],[VN-SAP code]],0),MATCH(Part!N$4,PartRaw[#Headers],0))</f>
        <v>#N/A</v>
      </c>
      <c r="O152" s="204" t="e">
        <f>INDEX(PartRaw[#All],MATCH(Part!$A152,PartRaw[[#All],[VN-SAP code]],0),MATCH(Part!O$4,PartRaw[#Headers],0))</f>
        <v>#N/A</v>
      </c>
      <c r="P152" s="204" t="e">
        <f>INDEX(PartRaw[#All],MATCH(Part!$A152,PartRaw[[#All],[VN-SAP code]],0),MATCH(Part!P$4,PartRaw[#Headers],0))</f>
        <v>#N/A</v>
      </c>
      <c r="Q152" s="204" t="e">
        <f>INDEX(PartRaw[#All],MATCH(Part!$A152,PartRaw[[#All],[VN-SAP code]],0),MATCH(Part!Q$4,PartRaw[#Headers],0))</f>
        <v>#N/A</v>
      </c>
      <c r="R152" s="204"/>
      <c r="S152" s="204"/>
      <c r="T152" s="204"/>
      <c r="U152" s="204"/>
      <c r="V152" s="111"/>
    </row>
    <row r="153" spans="1:22">
      <c r="A153" s="89">
        <v>0</v>
      </c>
      <c r="B153" s="78" t="str">
        <f>IFERROR(TEXT(INDEX(PartRaw[],MATCH(Part!$A153,PartRaw[VN-SAP code],0),7),"0.0"),"")</f>
        <v/>
      </c>
      <c r="C153" s="78" t="str">
        <f>IFERROR(INDEX(PartRaw[],MATCH(Part!$A153,PartRaw[VN-SAP code],0),11),"")</f>
        <v/>
      </c>
      <c r="D153" s="79" t="str">
        <f>IFERROR(INDEX(PartRaw[],MATCH(Part!$A153,PartRaw[VN-SAP code],0),12),"")</f>
        <v/>
      </c>
      <c r="E153" s="78" t="str">
        <f>IFERROR(INDEX(PartRaw[],MATCH(Part!$A153,PartRaw[VN-SAP code],0),13),"")</f>
        <v/>
      </c>
      <c r="F153" s="78" t="str">
        <f>IFERROR(INDEX(PartRaw[],MATCH(Part!$A153,PartRaw[VN-SAP code],0),14),"")</f>
        <v/>
      </c>
      <c r="G153" s="78" t="e">
        <f>INDEX(PartRaw[#All],MATCH(Part!$A153,PartRaw[[#All],[VN-SAP code]],0),MATCH(Part!G$4,PartRaw[#Headers],0))</f>
        <v>#N/A</v>
      </c>
      <c r="H153" s="78" t="e">
        <f>INDEX(PartRaw[#All],MATCH(Part!$A153,PartRaw[[#All],[VN-SAP code]],0),MATCH(Part!H$4,PartRaw[#Headers],0))</f>
        <v>#N/A</v>
      </c>
      <c r="I153" s="78" t="e">
        <f>INDEX(PartRaw[#All],MATCH(Part!$A153,PartRaw[[#All],[VN-SAP code]],0),MATCH(Part!I$4,PartRaw[#Headers],0))</f>
        <v>#N/A</v>
      </c>
      <c r="J153" s="78" t="e">
        <f>INDEX(PartRaw[#All],MATCH(Part!$A153,PartRaw[[#All],[VN-SAP code]],0),MATCH(Part!J$4,PartRaw[#Headers],0))</f>
        <v>#N/A</v>
      </c>
      <c r="K153" s="78" t="e">
        <f>INDEX(PartRaw[#All],MATCH(Part!$A153,PartRaw[[#All],[VN-SAP code]],0),MATCH(Part!K$4,PartRaw[#Headers],0))</f>
        <v>#N/A</v>
      </c>
      <c r="L153" s="78" t="e">
        <f>INDEX(PartRaw[#All],MATCH(Part!$A153,PartRaw[[#All],[VN-SAP code]],0),MATCH(Part!L$4,PartRaw[#Headers],0))</f>
        <v>#N/A</v>
      </c>
      <c r="M153" s="204" t="e">
        <f>INDEX(PartRaw[#All],MATCH(Part!$A153,PartRaw[[#All],[VN-SAP code]],0),MATCH(Part!M$4,PartRaw[#Headers],0))</f>
        <v>#N/A</v>
      </c>
      <c r="N153" s="204" t="e">
        <f>INDEX(PartRaw[#All],MATCH(Part!$A153,PartRaw[[#All],[VN-SAP code]],0),MATCH(Part!N$4,PartRaw[#Headers],0))</f>
        <v>#N/A</v>
      </c>
      <c r="O153" s="204" t="e">
        <f>INDEX(PartRaw[#All],MATCH(Part!$A153,PartRaw[[#All],[VN-SAP code]],0),MATCH(Part!O$4,PartRaw[#Headers],0))</f>
        <v>#N/A</v>
      </c>
      <c r="P153" s="204" t="e">
        <f>INDEX(PartRaw[#All],MATCH(Part!$A153,PartRaw[[#All],[VN-SAP code]],0),MATCH(Part!P$4,PartRaw[#Headers],0))</f>
        <v>#N/A</v>
      </c>
      <c r="Q153" s="204" t="e">
        <f>INDEX(PartRaw[#All],MATCH(Part!$A153,PartRaw[[#All],[VN-SAP code]],0),MATCH(Part!Q$4,PartRaw[#Headers],0))</f>
        <v>#N/A</v>
      </c>
      <c r="R153" s="204"/>
      <c r="S153" s="204"/>
      <c r="T153" s="204"/>
      <c r="U153" s="204"/>
      <c r="V153" s="111"/>
    </row>
    <row r="154" spans="1:22">
      <c r="A154" s="89">
        <v>0</v>
      </c>
      <c r="B154" s="78" t="str">
        <f>IFERROR(TEXT(INDEX(PartRaw[],MATCH(Part!$A154,PartRaw[VN-SAP code],0),7),"0.0"),"")</f>
        <v/>
      </c>
      <c r="C154" s="78" t="str">
        <f>IFERROR(INDEX(PartRaw[],MATCH(Part!$A154,PartRaw[VN-SAP code],0),11),"")</f>
        <v/>
      </c>
      <c r="D154" s="79" t="str">
        <f>IFERROR(INDEX(PartRaw[],MATCH(Part!$A154,PartRaw[VN-SAP code],0),12),"")</f>
        <v/>
      </c>
      <c r="E154" s="78" t="str">
        <f>IFERROR(INDEX(PartRaw[],MATCH(Part!$A154,PartRaw[VN-SAP code],0),13),"")</f>
        <v/>
      </c>
      <c r="F154" s="78" t="str">
        <f>IFERROR(INDEX(PartRaw[],MATCH(Part!$A154,PartRaw[VN-SAP code],0),14),"")</f>
        <v/>
      </c>
      <c r="G154" s="78" t="e">
        <f>INDEX(PartRaw[#All],MATCH(Part!$A154,PartRaw[[#All],[VN-SAP code]],0),MATCH(Part!G$4,PartRaw[#Headers],0))</f>
        <v>#N/A</v>
      </c>
      <c r="H154" s="78" t="e">
        <f>INDEX(PartRaw[#All],MATCH(Part!$A154,PartRaw[[#All],[VN-SAP code]],0),MATCH(Part!H$4,PartRaw[#Headers],0))</f>
        <v>#N/A</v>
      </c>
      <c r="I154" s="78" t="e">
        <f>INDEX(PartRaw[#All],MATCH(Part!$A154,PartRaw[[#All],[VN-SAP code]],0),MATCH(Part!I$4,PartRaw[#Headers],0))</f>
        <v>#N/A</v>
      </c>
      <c r="J154" s="78" t="e">
        <f>INDEX(PartRaw[#All],MATCH(Part!$A154,PartRaw[[#All],[VN-SAP code]],0),MATCH(Part!J$4,PartRaw[#Headers],0))</f>
        <v>#N/A</v>
      </c>
      <c r="K154" s="78" t="e">
        <f>INDEX(PartRaw[#All],MATCH(Part!$A154,PartRaw[[#All],[VN-SAP code]],0),MATCH(Part!K$4,PartRaw[#Headers],0))</f>
        <v>#N/A</v>
      </c>
      <c r="L154" s="78" t="e">
        <f>INDEX(PartRaw[#All],MATCH(Part!$A154,PartRaw[[#All],[VN-SAP code]],0),MATCH(Part!L$4,PartRaw[#Headers],0))</f>
        <v>#N/A</v>
      </c>
      <c r="M154" s="204" t="e">
        <f>INDEX(PartRaw[#All],MATCH(Part!$A154,PartRaw[[#All],[VN-SAP code]],0),MATCH(Part!M$4,PartRaw[#Headers],0))</f>
        <v>#N/A</v>
      </c>
      <c r="N154" s="204" t="e">
        <f>INDEX(PartRaw[#All],MATCH(Part!$A154,PartRaw[[#All],[VN-SAP code]],0),MATCH(Part!N$4,PartRaw[#Headers],0))</f>
        <v>#N/A</v>
      </c>
      <c r="O154" s="204" t="e">
        <f>INDEX(PartRaw[#All],MATCH(Part!$A154,PartRaw[[#All],[VN-SAP code]],0),MATCH(Part!O$4,PartRaw[#Headers],0))</f>
        <v>#N/A</v>
      </c>
      <c r="P154" s="204" t="e">
        <f>INDEX(PartRaw[#All],MATCH(Part!$A154,PartRaw[[#All],[VN-SAP code]],0),MATCH(Part!P$4,PartRaw[#Headers],0))</f>
        <v>#N/A</v>
      </c>
      <c r="Q154" s="204" t="e">
        <f>INDEX(PartRaw[#All],MATCH(Part!$A154,PartRaw[[#All],[VN-SAP code]],0),MATCH(Part!Q$4,PartRaw[#Headers],0))</f>
        <v>#N/A</v>
      </c>
      <c r="R154" s="204"/>
      <c r="S154" s="204"/>
      <c r="T154" s="204"/>
      <c r="U154" s="204"/>
      <c r="V154" s="111"/>
    </row>
    <row r="155" spans="1:22">
      <c r="A155" s="89">
        <v>0</v>
      </c>
      <c r="B155" s="78" t="str">
        <f>IFERROR(TEXT(INDEX(PartRaw[],MATCH(Part!$A155,PartRaw[VN-SAP code],0),7),"0.0"),"")</f>
        <v/>
      </c>
      <c r="C155" s="78" t="str">
        <f>IFERROR(INDEX(PartRaw[],MATCH(Part!$A155,PartRaw[VN-SAP code],0),11),"")</f>
        <v/>
      </c>
      <c r="D155" s="79" t="str">
        <f>IFERROR(INDEX(PartRaw[],MATCH(Part!$A155,PartRaw[VN-SAP code],0),12),"")</f>
        <v/>
      </c>
      <c r="E155" s="78" t="str">
        <f>IFERROR(INDEX(PartRaw[],MATCH(Part!$A155,PartRaw[VN-SAP code],0),13),"")</f>
        <v/>
      </c>
      <c r="F155" s="78" t="str">
        <f>IFERROR(INDEX(PartRaw[],MATCH(Part!$A155,PartRaw[VN-SAP code],0),14),"")</f>
        <v/>
      </c>
      <c r="G155" s="78" t="e">
        <f>INDEX(PartRaw[#All],MATCH(Part!$A155,PartRaw[[#All],[VN-SAP code]],0),MATCH(Part!G$4,PartRaw[#Headers],0))</f>
        <v>#N/A</v>
      </c>
      <c r="H155" s="78" t="e">
        <f>INDEX(PartRaw[#All],MATCH(Part!$A155,PartRaw[[#All],[VN-SAP code]],0),MATCH(Part!H$4,PartRaw[#Headers],0))</f>
        <v>#N/A</v>
      </c>
      <c r="I155" s="78" t="e">
        <f>INDEX(PartRaw[#All],MATCH(Part!$A155,PartRaw[[#All],[VN-SAP code]],0),MATCH(Part!I$4,PartRaw[#Headers],0))</f>
        <v>#N/A</v>
      </c>
      <c r="J155" s="78" t="e">
        <f>INDEX(PartRaw[#All],MATCH(Part!$A155,PartRaw[[#All],[VN-SAP code]],0),MATCH(Part!J$4,PartRaw[#Headers],0))</f>
        <v>#N/A</v>
      </c>
      <c r="K155" s="78" t="e">
        <f>INDEX(PartRaw[#All],MATCH(Part!$A155,PartRaw[[#All],[VN-SAP code]],0),MATCH(Part!K$4,PartRaw[#Headers],0))</f>
        <v>#N/A</v>
      </c>
      <c r="L155" s="78" t="e">
        <f>INDEX(PartRaw[#All],MATCH(Part!$A155,PartRaw[[#All],[VN-SAP code]],0),MATCH(Part!L$4,PartRaw[#Headers],0))</f>
        <v>#N/A</v>
      </c>
      <c r="M155" s="204" t="e">
        <f>INDEX(PartRaw[#All],MATCH(Part!$A155,PartRaw[[#All],[VN-SAP code]],0),MATCH(Part!M$4,PartRaw[#Headers],0))</f>
        <v>#N/A</v>
      </c>
      <c r="N155" s="204" t="e">
        <f>INDEX(PartRaw[#All],MATCH(Part!$A155,PartRaw[[#All],[VN-SAP code]],0),MATCH(Part!N$4,PartRaw[#Headers],0))</f>
        <v>#N/A</v>
      </c>
      <c r="O155" s="204" t="e">
        <f>INDEX(PartRaw[#All],MATCH(Part!$A155,PartRaw[[#All],[VN-SAP code]],0),MATCH(Part!O$4,PartRaw[#Headers],0))</f>
        <v>#N/A</v>
      </c>
      <c r="P155" s="204" t="e">
        <f>INDEX(PartRaw[#All],MATCH(Part!$A155,PartRaw[[#All],[VN-SAP code]],0),MATCH(Part!P$4,PartRaw[#Headers],0))</f>
        <v>#N/A</v>
      </c>
      <c r="Q155" s="204" t="e">
        <f>INDEX(PartRaw[#All],MATCH(Part!$A155,PartRaw[[#All],[VN-SAP code]],0),MATCH(Part!Q$4,PartRaw[#Headers],0))</f>
        <v>#N/A</v>
      </c>
      <c r="R155" s="204"/>
      <c r="S155" s="204"/>
      <c r="T155" s="204"/>
      <c r="U155" s="204"/>
      <c r="V155" s="111"/>
    </row>
    <row r="156" spans="1:22">
      <c r="A156" s="89">
        <v>0</v>
      </c>
      <c r="B156" s="78" t="str">
        <f>IFERROR(TEXT(INDEX(PartRaw[],MATCH(Part!$A156,PartRaw[VN-SAP code],0),7),"0.0"),"")</f>
        <v/>
      </c>
      <c r="C156" s="78" t="str">
        <f>IFERROR(INDEX(PartRaw[],MATCH(Part!$A156,PartRaw[VN-SAP code],0),11),"")</f>
        <v/>
      </c>
      <c r="D156" s="79" t="str">
        <f>IFERROR(INDEX(PartRaw[],MATCH(Part!$A156,PartRaw[VN-SAP code],0),12),"")</f>
        <v/>
      </c>
      <c r="E156" s="78" t="str">
        <f>IFERROR(INDEX(PartRaw[],MATCH(Part!$A156,PartRaw[VN-SAP code],0),13),"")</f>
        <v/>
      </c>
      <c r="F156" s="78" t="str">
        <f>IFERROR(INDEX(PartRaw[],MATCH(Part!$A156,PartRaw[VN-SAP code],0),14),"")</f>
        <v/>
      </c>
      <c r="G156" s="78" t="e">
        <f>INDEX(PartRaw[#All],MATCH(Part!$A156,PartRaw[[#All],[VN-SAP code]],0),MATCH(Part!G$4,PartRaw[#Headers],0))</f>
        <v>#N/A</v>
      </c>
      <c r="H156" s="78" t="e">
        <f>INDEX(PartRaw[#All],MATCH(Part!$A156,PartRaw[[#All],[VN-SAP code]],0),MATCH(Part!H$4,PartRaw[#Headers],0))</f>
        <v>#N/A</v>
      </c>
      <c r="I156" s="78" t="e">
        <f>INDEX(PartRaw[#All],MATCH(Part!$A156,PartRaw[[#All],[VN-SAP code]],0),MATCH(Part!I$4,PartRaw[#Headers],0))</f>
        <v>#N/A</v>
      </c>
      <c r="J156" s="78" t="e">
        <f>INDEX(PartRaw[#All],MATCH(Part!$A156,PartRaw[[#All],[VN-SAP code]],0),MATCH(Part!J$4,PartRaw[#Headers],0))</f>
        <v>#N/A</v>
      </c>
      <c r="K156" s="78" t="e">
        <f>INDEX(PartRaw[#All],MATCH(Part!$A156,PartRaw[[#All],[VN-SAP code]],0),MATCH(Part!K$4,PartRaw[#Headers],0))</f>
        <v>#N/A</v>
      </c>
      <c r="L156" s="78" t="e">
        <f>INDEX(PartRaw[#All],MATCH(Part!$A156,PartRaw[[#All],[VN-SAP code]],0),MATCH(Part!L$4,PartRaw[#Headers],0))</f>
        <v>#N/A</v>
      </c>
      <c r="M156" s="204" t="e">
        <f>INDEX(PartRaw[#All],MATCH(Part!$A156,PartRaw[[#All],[VN-SAP code]],0),MATCH(Part!M$4,PartRaw[#Headers],0))</f>
        <v>#N/A</v>
      </c>
      <c r="N156" s="204" t="e">
        <f>INDEX(PartRaw[#All],MATCH(Part!$A156,PartRaw[[#All],[VN-SAP code]],0),MATCH(Part!N$4,PartRaw[#Headers],0))</f>
        <v>#N/A</v>
      </c>
      <c r="O156" s="204" t="e">
        <f>INDEX(PartRaw[#All],MATCH(Part!$A156,PartRaw[[#All],[VN-SAP code]],0),MATCH(Part!O$4,PartRaw[#Headers],0))</f>
        <v>#N/A</v>
      </c>
      <c r="P156" s="204" t="e">
        <f>INDEX(PartRaw[#All],MATCH(Part!$A156,PartRaw[[#All],[VN-SAP code]],0),MATCH(Part!P$4,PartRaw[#Headers],0))</f>
        <v>#N/A</v>
      </c>
      <c r="Q156" s="204" t="e">
        <f>INDEX(PartRaw[#All],MATCH(Part!$A156,PartRaw[[#All],[VN-SAP code]],0),MATCH(Part!Q$4,PartRaw[#Headers],0))</f>
        <v>#N/A</v>
      </c>
      <c r="R156" s="204"/>
      <c r="S156" s="204"/>
      <c r="T156" s="204"/>
      <c r="U156" s="204"/>
      <c r="V156" s="111"/>
    </row>
    <row r="157" spans="1:22">
      <c r="A157" s="89">
        <v>0</v>
      </c>
      <c r="B157" s="78" t="str">
        <f>IFERROR(TEXT(INDEX(PartRaw[],MATCH(Part!$A157,PartRaw[VN-SAP code],0),7),"0.0"),"")</f>
        <v/>
      </c>
      <c r="C157" s="78" t="str">
        <f>IFERROR(INDEX(PartRaw[],MATCH(Part!$A157,PartRaw[VN-SAP code],0),11),"")</f>
        <v/>
      </c>
      <c r="D157" s="79" t="str">
        <f>IFERROR(INDEX(PartRaw[],MATCH(Part!$A157,PartRaw[VN-SAP code],0),12),"")</f>
        <v/>
      </c>
      <c r="E157" s="78" t="str">
        <f>IFERROR(INDEX(PartRaw[],MATCH(Part!$A157,PartRaw[VN-SAP code],0),13),"")</f>
        <v/>
      </c>
      <c r="F157" s="78" t="str">
        <f>IFERROR(INDEX(PartRaw[],MATCH(Part!$A157,PartRaw[VN-SAP code],0),14),"")</f>
        <v/>
      </c>
      <c r="G157" s="78" t="e">
        <f>INDEX(PartRaw[#All],MATCH(Part!$A157,PartRaw[[#All],[VN-SAP code]],0),MATCH(Part!G$4,PartRaw[#Headers],0))</f>
        <v>#N/A</v>
      </c>
      <c r="H157" s="78" t="e">
        <f>INDEX(PartRaw[#All],MATCH(Part!$A157,PartRaw[[#All],[VN-SAP code]],0),MATCH(Part!H$4,PartRaw[#Headers],0))</f>
        <v>#N/A</v>
      </c>
      <c r="I157" s="78" t="e">
        <f>INDEX(PartRaw[#All],MATCH(Part!$A157,PartRaw[[#All],[VN-SAP code]],0),MATCH(Part!I$4,PartRaw[#Headers],0))</f>
        <v>#N/A</v>
      </c>
      <c r="J157" s="78" t="e">
        <f>INDEX(PartRaw[#All],MATCH(Part!$A157,PartRaw[[#All],[VN-SAP code]],0),MATCH(Part!J$4,PartRaw[#Headers],0))</f>
        <v>#N/A</v>
      </c>
      <c r="K157" s="78" t="e">
        <f>INDEX(PartRaw[#All],MATCH(Part!$A157,PartRaw[[#All],[VN-SAP code]],0),MATCH(Part!K$4,PartRaw[#Headers],0))</f>
        <v>#N/A</v>
      </c>
      <c r="L157" s="78" t="e">
        <f>INDEX(PartRaw[#All],MATCH(Part!$A157,PartRaw[[#All],[VN-SAP code]],0),MATCH(Part!L$4,PartRaw[#Headers],0))</f>
        <v>#N/A</v>
      </c>
      <c r="M157" s="204" t="e">
        <f>INDEX(PartRaw[#All],MATCH(Part!$A157,PartRaw[[#All],[VN-SAP code]],0),MATCH(Part!M$4,PartRaw[#Headers],0))</f>
        <v>#N/A</v>
      </c>
      <c r="N157" s="204" t="e">
        <f>INDEX(PartRaw[#All],MATCH(Part!$A157,PartRaw[[#All],[VN-SAP code]],0),MATCH(Part!N$4,PartRaw[#Headers],0))</f>
        <v>#N/A</v>
      </c>
      <c r="O157" s="204" t="e">
        <f>INDEX(PartRaw[#All],MATCH(Part!$A157,PartRaw[[#All],[VN-SAP code]],0),MATCH(Part!O$4,PartRaw[#Headers],0))</f>
        <v>#N/A</v>
      </c>
      <c r="P157" s="204" t="e">
        <f>INDEX(PartRaw[#All],MATCH(Part!$A157,PartRaw[[#All],[VN-SAP code]],0),MATCH(Part!P$4,PartRaw[#Headers],0))</f>
        <v>#N/A</v>
      </c>
      <c r="Q157" s="204" t="e">
        <f>INDEX(PartRaw[#All],MATCH(Part!$A157,PartRaw[[#All],[VN-SAP code]],0),MATCH(Part!Q$4,PartRaw[#Headers],0))</f>
        <v>#N/A</v>
      </c>
      <c r="R157" s="204"/>
      <c r="S157" s="204"/>
      <c r="T157" s="204"/>
      <c r="U157" s="204"/>
      <c r="V157" s="111"/>
    </row>
    <row r="158" spans="1:22">
      <c r="A158" s="89">
        <v>0</v>
      </c>
      <c r="B158" s="78" t="str">
        <f>IFERROR(TEXT(INDEX(PartRaw[],MATCH(Part!$A158,PartRaw[VN-SAP code],0),7),"0.0"),"")</f>
        <v/>
      </c>
      <c r="C158" s="78" t="str">
        <f>IFERROR(INDEX(PartRaw[],MATCH(Part!$A158,PartRaw[VN-SAP code],0),11),"")</f>
        <v/>
      </c>
      <c r="D158" s="79" t="str">
        <f>IFERROR(INDEX(PartRaw[],MATCH(Part!$A158,PartRaw[VN-SAP code],0),12),"")</f>
        <v/>
      </c>
      <c r="E158" s="78" t="str">
        <f>IFERROR(INDEX(PartRaw[],MATCH(Part!$A158,PartRaw[VN-SAP code],0),13),"")</f>
        <v/>
      </c>
      <c r="F158" s="78" t="str">
        <f>IFERROR(INDEX(PartRaw[],MATCH(Part!$A158,PartRaw[VN-SAP code],0),14),"")</f>
        <v/>
      </c>
      <c r="G158" s="78" t="e">
        <f>INDEX(PartRaw[#All],MATCH(Part!$A158,PartRaw[[#All],[VN-SAP code]],0),MATCH(Part!G$4,PartRaw[#Headers],0))</f>
        <v>#N/A</v>
      </c>
      <c r="H158" s="78" t="e">
        <f>INDEX(PartRaw[#All],MATCH(Part!$A158,PartRaw[[#All],[VN-SAP code]],0),MATCH(Part!H$4,PartRaw[#Headers],0))</f>
        <v>#N/A</v>
      </c>
      <c r="I158" s="78" t="e">
        <f>INDEX(PartRaw[#All],MATCH(Part!$A158,PartRaw[[#All],[VN-SAP code]],0),MATCH(Part!I$4,PartRaw[#Headers],0))</f>
        <v>#N/A</v>
      </c>
      <c r="J158" s="78" t="e">
        <f>INDEX(PartRaw[#All],MATCH(Part!$A158,PartRaw[[#All],[VN-SAP code]],0),MATCH(Part!J$4,PartRaw[#Headers],0))</f>
        <v>#N/A</v>
      </c>
      <c r="K158" s="78" t="e">
        <f>INDEX(PartRaw[#All],MATCH(Part!$A158,PartRaw[[#All],[VN-SAP code]],0),MATCH(Part!K$4,PartRaw[#Headers],0))</f>
        <v>#N/A</v>
      </c>
      <c r="L158" s="78" t="e">
        <f>INDEX(PartRaw[#All],MATCH(Part!$A158,PartRaw[[#All],[VN-SAP code]],0),MATCH(Part!L$4,PartRaw[#Headers],0))</f>
        <v>#N/A</v>
      </c>
      <c r="M158" s="204" t="e">
        <f>INDEX(PartRaw[#All],MATCH(Part!$A158,PartRaw[[#All],[VN-SAP code]],0),MATCH(Part!M$4,PartRaw[#Headers],0))</f>
        <v>#N/A</v>
      </c>
      <c r="N158" s="204" t="e">
        <f>INDEX(PartRaw[#All],MATCH(Part!$A158,PartRaw[[#All],[VN-SAP code]],0),MATCH(Part!N$4,PartRaw[#Headers],0))</f>
        <v>#N/A</v>
      </c>
      <c r="O158" s="204" t="e">
        <f>INDEX(PartRaw[#All],MATCH(Part!$A158,PartRaw[[#All],[VN-SAP code]],0),MATCH(Part!O$4,PartRaw[#Headers],0))</f>
        <v>#N/A</v>
      </c>
      <c r="P158" s="204" t="e">
        <f>INDEX(PartRaw[#All],MATCH(Part!$A158,PartRaw[[#All],[VN-SAP code]],0),MATCH(Part!P$4,PartRaw[#Headers],0))</f>
        <v>#N/A</v>
      </c>
      <c r="Q158" s="204" t="e">
        <f>INDEX(PartRaw[#All],MATCH(Part!$A158,PartRaw[[#All],[VN-SAP code]],0),MATCH(Part!Q$4,PartRaw[#Headers],0))</f>
        <v>#N/A</v>
      </c>
      <c r="R158" s="204"/>
      <c r="S158" s="204"/>
      <c r="T158" s="204"/>
      <c r="U158" s="204"/>
      <c r="V158" s="111"/>
    </row>
    <row r="159" spans="1:22">
      <c r="A159" s="89">
        <v>0</v>
      </c>
      <c r="B159" s="78" t="str">
        <f>IFERROR(TEXT(INDEX(PartRaw[],MATCH(Part!$A159,PartRaw[VN-SAP code],0),7),"0.0"),"")</f>
        <v/>
      </c>
      <c r="C159" s="78" t="str">
        <f>IFERROR(INDEX(PartRaw[],MATCH(Part!$A159,PartRaw[VN-SAP code],0),11),"")</f>
        <v/>
      </c>
      <c r="D159" s="79" t="str">
        <f>IFERROR(INDEX(PartRaw[],MATCH(Part!$A159,PartRaw[VN-SAP code],0),12),"")</f>
        <v/>
      </c>
      <c r="E159" s="78" t="str">
        <f>IFERROR(INDEX(PartRaw[],MATCH(Part!$A159,PartRaw[VN-SAP code],0),13),"")</f>
        <v/>
      </c>
      <c r="F159" s="78" t="str">
        <f>IFERROR(INDEX(PartRaw[],MATCH(Part!$A159,PartRaw[VN-SAP code],0),14),"")</f>
        <v/>
      </c>
      <c r="G159" s="78" t="e">
        <f>INDEX(PartRaw[#All],MATCH(Part!$A159,PartRaw[[#All],[VN-SAP code]],0),MATCH(Part!G$4,PartRaw[#Headers],0))</f>
        <v>#N/A</v>
      </c>
      <c r="H159" s="78" t="e">
        <f>INDEX(PartRaw[#All],MATCH(Part!$A159,PartRaw[[#All],[VN-SAP code]],0),MATCH(Part!H$4,PartRaw[#Headers],0))</f>
        <v>#N/A</v>
      </c>
      <c r="I159" s="78" t="e">
        <f>INDEX(PartRaw[#All],MATCH(Part!$A159,PartRaw[[#All],[VN-SAP code]],0),MATCH(Part!I$4,PartRaw[#Headers],0))</f>
        <v>#N/A</v>
      </c>
      <c r="J159" s="78" t="e">
        <f>INDEX(PartRaw[#All],MATCH(Part!$A159,PartRaw[[#All],[VN-SAP code]],0),MATCH(Part!J$4,PartRaw[#Headers],0))</f>
        <v>#N/A</v>
      </c>
      <c r="K159" s="78" t="e">
        <f>INDEX(PartRaw[#All],MATCH(Part!$A159,PartRaw[[#All],[VN-SAP code]],0),MATCH(Part!K$4,PartRaw[#Headers],0))</f>
        <v>#N/A</v>
      </c>
      <c r="L159" s="78" t="e">
        <f>INDEX(PartRaw[#All],MATCH(Part!$A159,PartRaw[[#All],[VN-SAP code]],0),MATCH(Part!L$4,PartRaw[#Headers],0))</f>
        <v>#N/A</v>
      </c>
      <c r="M159" s="204" t="e">
        <f>INDEX(PartRaw[#All],MATCH(Part!$A159,PartRaw[[#All],[VN-SAP code]],0),MATCH(Part!M$4,PartRaw[#Headers],0))</f>
        <v>#N/A</v>
      </c>
      <c r="N159" s="204" t="e">
        <f>INDEX(PartRaw[#All],MATCH(Part!$A159,PartRaw[[#All],[VN-SAP code]],0),MATCH(Part!N$4,PartRaw[#Headers],0))</f>
        <v>#N/A</v>
      </c>
      <c r="O159" s="204" t="e">
        <f>INDEX(PartRaw[#All],MATCH(Part!$A159,PartRaw[[#All],[VN-SAP code]],0),MATCH(Part!O$4,PartRaw[#Headers],0))</f>
        <v>#N/A</v>
      </c>
      <c r="P159" s="204" t="e">
        <f>INDEX(PartRaw[#All],MATCH(Part!$A159,PartRaw[[#All],[VN-SAP code]],0),MATCH(Part!P$4,PartRaw[#Headers],0))</f>
        <v>#N/A</v>
      </c>
      <c r="Q159" s="204" t="e">
        <f>INDEX(PartRaw[#All],MATCH(Part!$A159,PartRaw[[#All],[VN-SAP code]],0),MATCH(Part!Q$4,PartRaw[#Headers],0))</f>
        <v>#N/A</v>
      </c>
      <c r="R159" s="204"/>
      <c r="S159" s="204"/>
      <c r="T159" s="204"/>
      <c r="U159" s="204"/>
      <c r="V159" s="111"/>
    </row>
    <row r="160" spans="1:22">
      <c r="A160" s="89">
        <v>0</v>
      </c>
      <c r="B160" s="78" t="str">
        <f>IFERROR(TEXT(INDEX(PartRaw[],MATCH(Part!$A160,PartRaw[VN-SAP code],0),7),"0.0"),"")</f>
        <v/>
      </c>
      <c r="C160" s="78" t="str">
        <f>IFERROR(INDEX(PartRaw[],MATCH(Part!$A160,PartRaw[VN-SAP code],0),11),"")</f>
        <v/>
      </c>
      <c r="D160" s="79" t="str">
        <f>IFERROR(INDEX(PartRaw[],MATCH(Part!$A160,PartRaw[VN-SAP code],0),12),"")</f>
        <v/>
      </c>
      <c r="E160" s="78" t="str">
        <f>IFERROR(INDEX(PartRaw[],MATCH(Part!$A160,PartRaw[VN-SAP code],0),13),"")</f>
        <v/>
      </c>
      <c r="F160" s="78" t="str">
        <f>IFERROR(INDEX(PartRaw[],MATCH(Part!$A160,PartRaw[VN-SAP code],0),14),"")</f>
        <v/>
      </c>
      <c r="G160" s="78" t="e">
        <f>INDEX(PartRaw[#All],MATCH(Part!$A160,PartRaw[[#All],[VN-SAP code]],0),MATCH(Part!G$4,PartRaw[#Headers],0))</f>
        <v>#N/A</v>
      </c>
      <c r="H160" s="78" t="e">
        <f>INDEX(PartRaw[#All],MATCH(Part!$A160,PartRaw[[#All],[VN-SAP code]],0),MATCH(Part!H$4,PartRaw[#Headers],0))</f>
        <v>#N/A</v>
      </c>
      <c r="I160" s="78" t="e">
        <f>INDEX(PartRaw[#All],MATCH(Part!$A160,PartRaw[[#All],[VN-SAP code]],0),MATCH(Part!I$4,PartRaw[#Headers],0))</f>
        <v>#N/A</v>
      </c>
      <c r="J160" s="78" t="e">
        <f>INDEX(PartRaw[#All],MATCH(Part!$A160,PartRaw[[#All],[VN-SAP code]],0),MATCH(Part!J$4,PartRaw[#Headers],0))</f>
        <v>#N/A</v>
      </c>
      <c r="K160" s="78" t="e">
        <f>INDEX(PartRaw[#All],MATCH(Part!$A160,PartRaw[[#All],[VN-SAP code]],0),MATCH(Part!K$4,PartRaw[#Headers],0))</f>
        <v>#N/A</v>
      </c>
      <c r="L160" s="78" t="e">
        <f>INDEX(PartRaw[#All],MATCH(Part!$A160,PartRaw[[#All],[VN-SAP code]],0),MATCH(Part!L$4,PartRaw[#Headers],0))</f>
        <v>#N/A</v>
      </c>
      <c r="M160" s="204" t="e">
        <f>INDEX(PartRaw[#All],MATCH(Part!$A160,PartRaw[[#All],[VN-SAP code]],0),MATCH(Part!M$4,PartRaw[#Headers],0))</f>
        <v>#N/A</v>
      </c>
      <c r="N160" s="204" t="e">
        <f>INDEX(PartRaw[#All],MATCH(Part!$A160,PartRaw[[#All],[VN-SAP code]],0),MATCH(Part!N$4,PartRaw[#Headers],0))</f>
        <v>#N/A</v>
      </c>
      <c r="O160" s="204" t="e">
        <f>INDEX(PartRaw[#All],MATCH(Part!$A160,PartRaw[[#All],[VN-SAP code]],0),MATCH(Part!O$4,PartRaw[#Headers],0))</f>
        <v>#N/A</v>
      </c>
      <c r="P160" s="204" t="e">
        <f>INDEX(PartRaw[#All],MATCH(Part!$A160,PartRaw[[#All],[VN-SAP code]],0),MATCH(Part!P$4,PartRaw[#Headers],0))</f>
        <v>#N/A</v>
      </c>
      <c r="Q160" s="204" t="e">
        <f>INDEX(PartRaw[#All],MATCH(Part!$A160,PartRaw[[#All],[VN-SAP code]],0),MATCH(Part!Q$4,PartRaw[#Headers],0))</f>
        <v>#N/A</v>
      </c>
      <c r="R160" s="204"/>
      <c r="S160" s="204"/>
      <c r="T160" s="204"/>
      <c r="U160" s="204"/>
      <c r="V160" s="111"/>
    </row>
    <row r="161" spans="1:22">
      <c r="A161" s="89">
        <v>0</v>
      </c>
      <c r="B161" s="78" t="str">
        <f>IFERROR(TEXT(INDEX(PartRaw[],MATCH(Part!$A161,PartRaw[VN-SAP code],0),7),"0.0"),"")</f>
        <v/>
      </c>
      <c r="C161" s="78" t="str">
        <f>IFERROR(INDEX(PartRaw[],MATCH(Part!$A161,PartRaw[VN-SAP code],0),11),"")</f>
        <v/>
      </c>
      <c r="D161" s="79" t="str">
        <f>IFERROR(INDEX(PartRaw[],MATCH(Part!$A161,PartRaw[VN-SAP code],0),12),"")</f>
        <v/>
      </c>
      <c r="E161" s="78" t="str">
        <f>IFERROR(INDEX(PartRaw[],MATCH(Part!$A161,PartRaw[VN-SAP code],0),13),"")</f>
        <v/>
      </c>
      <c r="F161" s="78" t="str">
        <f>IFERROR(INDEX(PartRaw[],MATCH(Part!$A161,PartRaw[VN-SAP code],0),14),"")</f>
        <v/>
      </c>
      <c r="G161" s="78" t="e">
        <f>INDEX(PartRaw[#All],MATCH(Part!$A161,PartRaw[[#All],[VN-SAP code]],0),MATCH(Part!G$4,PartRaw[#Headers],0))</f>
        <v>#N/A</v>
      </c>
      <c r="H161" s="78" t="e">
        <f>INDEX(PartRaw[#All],MATCH(Part!$A161,PartRaw[[#All],[VN-SAP code]],0),MATCH(Part!H$4,PartRaw[#Headers],0))</f>
        <v>#N/A</v>
      </c>
      <c r="I161" s="78" t="e">
        <f>INDEX(PartRaw[#All],MATCH(Part!$A161,PartRaw[[#All],[VN-SAP code]],0),MATCH(Part!I$4,PartRaw[#Headers],0))</f>
        <v>#N/A</v>
      </c>
      <c r="J161" s="78" t="e">
        <f>INDEX(PartRaw[#All],MATCH(Part!$A161,PartRaw[[#All],[VN-SAP code]],0),MATCH(Part!J$4,PartRaw[#Headers],0))</f>
        <v>#N/A</v>
      </c>
      <c r="K161" s="78" t="e">
        <f>INDEX(PartRaw[#All],MATCH(Part!$A161,PartRaw[[#All],[VN-SAP code]],0),MATCH(Part!K$4,PartRaw[#Headers],0))</f>
        <v>#N/A</v>
      </c>
      <c r="L161" s="78" t="e">
        <f>INDEX(PartRaw[#All],MATCH(Part!$A161,PartRaw[[#All],[VN-SAP code]],0),MATCH(Part!L$4,PartRaw[#Headers],0))</f>
        <v>#N/A</v>
      </c>
      <c r="M161" s="204" t="e">
        <f>INDEX(PartRaw[#All],MATCH(Part!$A161,PartRaw[[#All],[VN-SAP code]],0),MATCH(Part!M$4,PartRaw[#Headers],0))</f>
        <v>#N/A</v>
      </c>
      <c r="N161" s="204" t="e">
        <f>INDEX(PartRaw[#All],MATCH(Part!$A161,PartRaw[[#All],[VN-SAP code]],0),MATCH(Part!N$4,PartRaw[#Headers],0))</f>
        <v>#N/A</v>
      </c>
      <c r="O161" s="204" t="e">
        <f>INDEX(PartRaw[#All],MATCH(Part!$A161,PartRaw[[#All],[VN-SAP code]],0),MATCH(Part!O$4,PartRaw[#Headers],0))</f>
        <v>#N/A</v>
      </c>
      <c r="P161" s="204" t="e">
        <f>INDEX(PartRaw[#All],MATCH(Part!$A161,PartRaw[[#All],[VN-SAP code]],0),MATCH(Part!P$4,PartRaw[#Headers],0))</f>
        <v>#N/A</v>
      </c>
      <c r="Q161" s="204" t="e">
        <f>INDEX(PartRaw[#All],MATCH(Part!$A161,PartRaw[[#All],[VN-SAP code]],0),MATCH(Part!Q$4,PartRaw[#Headers],0))</f>
        <v>#N/A</v>
      </c>
      <c r="R161" s="204"/>
      <c r="S161" s="204"/>
      <c r="T161" s="204"/>
      <c r="U161" s="204"/>
      <c r="V161" s="111"/>
    </row>
    <row r="162" spans="1:22">
      <c r="A162" s="89">
        <v>0</v>
      </c>
      <c r="B162" s="78" t="str">
        <f>IFERROR(TEXT(INDEX(PartRaw[],MATCH(Part!$A162,PartRaw[VN-SAP code],0),7),"0.0"),"")</f>
        <v/>
      </c>
      <c r="C162" s="78" t="str">
        <f>IFERROR(INDEX(PartRaw[],MATCH(Part!$A162,PartRaw[VN-SAP code],0),11),"")</f>
        <v/>
      </c>
      <c r="D162" s="79" t="str">
        <f>IFERROR(INDEX(PartRaw[],MATCH(Part!$A162,PartRaw[VN-SAP code],0),12),"")</f>
        <v/>
      </c>
      <c r="E162" s="78" t="str">
        <f>IFERROR(INDEX(PartRaw[],MATCH(Part!$A162,PartRaw[VN-SAP code],0),13),"")</f>
        <v/>
      </c>
      <c r="F162" s="78" t="str">
        <f>IFERROR(INDEX(PartRaw[],MATCH(Part!$A162,PartRaw[VN-SAP code],0),14),"")</f>
        <v/>
      </c>
      <c r="G162" s="78" t="e">
        <f>INDEX(PartRaw[#All],MATCH(Part!$A162,PartRaw[[#All],[VN-SAP code]],0),MATCH(Part!G$4,PartRaw[#Headers],0))</f>
        <v>#N/A</v>
      </c>
      <c r="H162" s="78" t="e">
        <f>INDEX(PartRaw[#All],MATCH(Part!$A162,PartRaw[[#All],[VN-SAP code]],0),MATCH(Part!H$4,PartRaw[#Headers],0))</f>
        <v>#N/A</v>
      </c>
      <c r="I162" s="78" t="e">
        <f>INDEX(PartRaw[#All],MATCH(Part!$A162,PartRaw[[#All],[VN-SAP code]],0),MATCH(Part!I$4,PartRaw[#Headers],0))</f>
        <v>#N/A</v>
      </c>
      <c r="J162" s="78" t="e">
        <f>INDEX(PartRaw[#All],MATCH(Part!$A162,PartRaw[[#All],[VN-SAP code]],0),MATCH(Part!J$4,PartRaw[#Headers],0))</f>
        <v>#N/A</v>
      </c>
      <c r="K162" s="78" t="e">
        <f>INDEX(PartRaw[#All],MATCH(Part!$A162,PartRaw[[#All],[VN-SAP code]],0),MATCH(Part!K$4,PartRaw[#Headers],0))</f>
        <v>#N/A</v>
      </c>
      <c r="L162" s="78" t="e">
        <f>INDEX(PartRaw[#All],MATCH(Part!$A162,PartRaw[[#All],[VN-SAP code]],0),MATCH(Part!L$4,PartRaw[#Headers],0))</f>
        <v>#N/A</v>
      </c>
      <c r="M162" s="204" t="e">
        <f>INDEX(PartRaw[#All],MATCH(Part!$A162,PartRaw[[#All],[VN-SAP code]],0),MATCH(Part!M$4,PartRaw[#Headers],0))</f>
        <v>#N/A</v>
      </c>
      <c r="N162" s="204" t="e">
        <f>INDEX(PartRaw[#All],MATCH(Part!$A162,PartRaw[[#All],[VN-SAP code]],0),MATCH(Part!N$4,PartRaw[#Headers],0))</f>
        <v>#N/A</v>
      </c>
      <c r="O162" s="204" t="e">
        <f>INDEX(PartRaw[#All],MATCH(Part!$A162,PartRaw[[#All],[VN-SAP code]],0),MATCH(Part!O$4,PartRaw[#Headers],0))</f>
        <v>#N/A</v>
      </c>
      <c r="P162" s="204" t="e">
        <f>INDEX(PartRaw[#All],MATCH(Part!$A162,PartRaw[[#All],[VN-SAP code]],0),MATCH(Part!P$4,PartRaw[#Headers],0))</f>
        <v>#N/A</v>
      </c>
      <c r="Q162" s="204" t="e">
        <f>INDEX(PartRaw[#All],MATCH(Part!$A162,PartRaw[[#All],[VN-SAP code]],0),MATCH(Part!Q$4,PartRaw[#Headers],0))</f>
        <v>#N/A</v>
      </c>
      <c r="R162" s="204"/>
      <c r="S162" s="204"/>
      <c r="T162" s="204"/>
      <c r="U162" s="204"/>
      <c r="V162" s="111"/>
    </row>
    <row r="163" spans="1:22">
      <c r="A163" s="89">
        <v>0</v>
      </c>
      <c r="B163" s="78" t="str">
        <f>IFERROR(TEXT(INDEX(PartRaw[],MATCH(Part!$A163,PartRaw[VN-SAP code],0),7),"0.0"),"")</f>
        <v/>
      </c>
      <c r="C163" s="78" t="str">
        <f>IFERROR(INDEX(PartRaw[],MATCH(Part!$A163,PartRaw[VN-SAP code],0),11),"")</f>
        <v/>
      </c>
      <c r="D163" s="79" t="str">
        <f>IFERROR(INDEX(PartRaw[],MATCH(Part!$A163,PartRaw[VN-SAP code],0),12),"")</f>
        <v/>
      </c>
      <c r="E163" s="78" t="str">
        <f>IFERROR(INDEX(PartRaw[],MATCH(Part!$A163,PartRaw[VN-SAP code],0),13),"")</f>
        <v/>
      </c>
      <c r="F163" s="78" t="str">
        <f>IFERROR(INDEX(PartRaw[],MATCH(Part!$A163,PartRaw[VN-SAP code],0),14),"")</f>
        <v/>
      </c>
      <c r="G163" s="78" t="e">
        <f>INDEX(PartRaw[#All],MATCH(Part!$A163,PartRaw[[#All],[VN-SAP code]],0),MATCH(Part!G$4,PartRaw[#Headers],0))</f>
        <v>#N/A</v>
      </c>
      <c r="H163" s="78" t="e">
        <f>INDEX(PartRaw[#All],MATCH(Part!$A163,PartRaw[[#All],[VN-SAP code]],0),MATCH(Part!H$4,PartRaw[#Headers],0))</f>
        <v>#N/A</v>
      </c>
      <c r="I163" s="78" t="e">
        <f>INDEX(PartRaw[#All],MATCH(Part!$A163,PartRaw[[#All],[VN-SAP code]],0),MATCH(Part!I$4,PartRaw[#Headers],0))</f>
        <v>#N/A</v>
      </c>
      <c r="J163" s="78" t="e">
        <f>INDEX(PartRaw[#All],MATCH(Part!$A163,PartRaw[[#All],[VN-SAP code]],0),MATCH(Part!J$4,PartRaw[#Headers],0))</f>
        <v>#N/A</v>
      </c>
      <c r="K163" s="78" t="e">
        <f>INDEX(PartRaw[#All],MATCH(Part!$A163,PartRaw[[#All],[VN-SAP code]],0),MATCH(Part!K$4,PartRaw[#Headers],0))</f>
        <v>#N/A</v>
      </c>
      <c r="L163" s="78" t="e">
        <f>INDEX(PartRaw[#All],MATCH(Part!$A163,PartRaw[[#All],[VN-SAP code]],0),MATCH(Part!L$4,PartRaw[#Headers],0))</f>
        <v>#N/A</v>
      </c>
      <c r="M163" s="204" t="e">
        <f>INDEX(PartRaw[#All],MATCH(Part!$A163,PartRaw[[#All],[VN-SAP code]],0),MATCH(Part!M$4,PartRaw[#Headers],0))</f>
        <v>#N/A</v>
      </c>
      <c r="N163" s="204" t="e">
        <f>INDEX(PartRaw[#All],MATCH(Part!$A163,PartRaw[[#All],[VN-SAP code]],0),MATCH(Part!N$4,PartRaw[#Headers],0))</f>
        <v>#N/A</v>
      </c>
      <c r="O163" s="204" t="e">
        <f>INDEX(PartRaw[#All],MATCH(Part!$A163,PartRaw[[#All],[VN-SAP code]],0),MATCH(Part!O$4,PartRaw[#Headers],0))</f>
        <v>#N/A</v>
      </c>
      <c r="P163" s="204" t="e">
        <f>INDEX(PartRaw[#All],MATCH(Part!$A163,PartRaw[[#All],[VN-SAP code]],0),MATCH(Part!P$4,PartRaw[#Headers],0))</f>
        <v>#N/A</v>
      </c>
      <c r="Q163" s="204" t="e">
        <f>INDEX(PartRaw[#All],MATCH(Part!$A163,PartRaw[[#All],[VN-SAP code]],0),MATCH(Part!Q$4,PartRaw[#Headers],0))</f>
        <v>#N/A</v>
      </c>
      <c r="R163" s="204"/>
      <c r="S163" s="204"/>
      <c r="T163" s="204"/>
      <c r="U163" s="204"/>
      <c r="V163" s="111"/>
    </row>
    <row r="164" spans="1:22">
      <c r="A164" s="89">
        <v>0</v>
      </c>
      <c r="B164" s="78" t="str">
        <f>IFERROR(TEXT(INDEX(PartRaw[],MATCH(Part!$A164,PartRaw[VN-SAP code],0),7),"0.0"),"")</f>
        <v/>
      </c>
      <c r="C164" s="78" t="str">
        <f>IFERROR(INDEX(PartRaw[],MATCH(Part!$A164,PartRaw[VN-SAP code],0),11),"")</f>
        <v/>
      </c>
      <c r="D164" s="79" t="str">
        <f>IFERROR(INDEX(PartRaw[],MATCH(Part!$A164,PartRaw[VN-SAP code],0),12),"")</f>
        <v/>
      </c>
      <c r="E164" s="78" t="str">
        <f>IFERROR(INDEX(PartRaw[],MATCH(Part!$A164,PartRaw[VN-SAP code],0),13),"")</f>
        <v/>
      </c>
      <c r="F164" s="78" t="str">
        <f>IFERROR(INDEX(PartRaw[],MATCH(Part!$A164,PartRaw[VN-SAP code],0),14),"")</f>
        <v/>
      </c>
      <c r="G164" s="78" t="e">
        <f>INDEX(PartRaw[#All],MATCH(Part!$A164,PartRaw[[#All],[VN-SAP code]],0),MATCH(Part!G$4,PartRaw[#Headers],0))</f>
        <v>#N/A</v>
      </c>
      <c r="H164" s="78" t="e">
        <f>INDEX(PartRaw[#All],MATCH(Part!$A164,PartRaw[[#All],[VN-SAP code]],0),MATCH(Part!H$4,PartRaw[#Headers],0))</f>
        <v>#N/A</v>
      </c>
      <c r="I164" s="78" t="e">
        <f>INDEX(PartRaw[#All],MATCH(Part!$A164,PartRaw[[#All],[VN-SAP code]],0),MATCH(Part!I$4,PartRaw[#Headers],0))</f>
        <v>#N/A</v>
      </c>
      <c r="J164" s="78" t="e">
        <f>INDEX(PartRaw[#All],MATCH(Part!$A164,PartRaw[[#All],[VN-SAP code]],0),MATCH(Part!J$4,PartRaw[#Headers],0))</f>
        <v>#N/A</v>
      </c>
      <c r="K164" s="78" t="e">
        <f>INDEX(PartRaw[#All],MATCH(Part!$A164,PartRaw[[#All],[VN-SAP code]],0),MATCH(Part!K$4,PartRaw[#Headers],0))</f>
        <v>#N/A</v>
      </c>
      <c r="L164" s="78" t="e">
        <f>INDEX(PartRaw[#All],MATCH(Part!$A164,PartRaw[[#All],[VN-SAP code]],0),MATCH(Part!L$4,PartRaw[#Headers],0))</f>
        <v>#N/A</v>
      </c>
      <c r="M164" s="204" t="e">
        <f>INDEX(PartRaw[#All],MATCH(Part!$A164,PartRaw[[#All],[VN-SAP code]],0),MATCH(Part!M$4,PartRaw[#Headers],0))</f>
        <v>#N/A</v>
      </c>
      <c r="N164" s="204" t="e">
        <f>INDEX(PartRaw[#All],MATCH(Part!$A164,PartRaw[[#All],[VN-SAP code]],0),MATCH(Part!N$4,PartRaw[#Headers],0))</f>
        <v>#N/A</v>
      </c>
      <c r="O164" s="204" t="e">
        <f>INDEX(PartRaw[#All],MATCH(Part!$A164,PartRaw[[#All],[VN-SAP code]],0),MATCH(Part!O$4,PartRaw[#Headers],0))</f>
        <v>#N/A</v>
      </c>
      <c r="P164" s="204" t="e">
        <f>INDEX(PartRaw[#All],MATCH(Part!$A164,PartRaw[[#All],[VN-SAP code]],0),MATCH(Part!P$4,PartRaw[#Headers],0))</f>
        <v>#N/A</v>
      </c>
      <c r="Q164" s="204" t="e">
        <f>INDEX(PartRaw[#All],MATCH(Part!$A164,PartRaw[[#All],[VN-SAP code]],0),MATCH(Part!Q$4,PartRaw[#Headers],0))</f>
        <v>#N/A</v>
      </c>
      <c r="R164" s="204"/>
      <c r="S164" s="204"/>
      <c r="T164" s="204"/>
      <c r="U164" s="204"/>
      <c r="V164" s="111"/>
    </row>
    <row r="165" spans="1:22">
      <c r="A165" s="89">
        <v>0</v>
      </c>
      <c r="B165" s="78" t="str">
        <f>IFERROR(TEXT(INDEX(PartRaw[],MATCH(Part!$A165,PartRaw[VN-SAP code],0),7),"0.0"),"")</f>
        <v/>
      </c>
      <c r="C165" s="78" t="str">
        <f>IFERROR(INDEX(PartRaw[],MATCH(Part!$A165,PartRaw[VN-SAP code],0),11),"")</f>
        <v/>
      </c>
      <c r="D165" s="79" t="str">
        <f>IFERROR(INDEX(PartRaw[],MATCH(Part!$A165,PartRaw[VN-SAP code],0),12),"")</f>
        <v/>
      </c>
      <c r="E165" s="78" t="str">
        <f>IFERROR(INDEX(PartRaw[],MATCH(Part!$A165,PartRaw[VN-SAP code],0),13),"")</f>
        <v/>
      </c>
      <c r="F165" s="78" t="str">
        <f>IFERROR(INDEX(PartRaw[],MATCH(Part!$A165,PartRaw[VN-SAP code],0),14),"")</f>
        <v/>
      </c>
      <c r="G165" s="78" t="e">
        <f>INDEX(PartRaw[#All],MATCH(Part!$A165,PartRaw[[#All],[VN-SAP code]],0),MATCH(Part!G$4,PartRaw[#Headers],0))</f>
        <v>#N/A</v>
      </c>
      <c r="H165" s="78" t="e">
        <f>INDEX(PartRaw[#All],MATCH(Part!$A165,PartRaw[[#All],[VN-SAP code]],0),MATCH(Part!H$4,PartRaw[#Headers],0))</f>
        <v>#N/A</v>
      </c>
      <c r="I165" s="78" t="e">
        <f>INDEX(PartRaw[#All],MATCH(Part!$A165,PartRaw[[#All],[VN-SAP code]],0),MATCH(Part!I$4,PartRaw[#Headers],0))</f>
        <v>#N/A</v>
      </c>
      <c r="J165" s="78" t="e">
        <f>INDEX(PartRaw[#All],MATCH(Part!$A165,PartRaw[[#All],[VN-SAP code]],0),MATCH(Part!J$4,PartRaw[#Headers],0))</f>
        <v>#N/A</v>
      </c>
      <c r="K165" s="78" t="e">
        <f>INDEX(PartRaw[#All],MATCH(Part!$A165,PartRaw[[#All],[VN-SAP code]],0),MATCH(Part!K$4,PartRaw[#Headers],0))</f>
        <v>#N/A</v>
      </c>
      <c r="L165" s="78" t="e">
        <f>INDEX(PartRaw[#All],MATCH(Part!$A165,PartRaw[[#All],[VN-SAP code]],0),MATCH(Part!L$4,PartRaw[#Headers],0))</f>
        <v>#N/A</v>
      </c>
      <c r="M165" s="204" t="e">
        <f>INDEX(PartRaw[#All],MATCH(Part!$A165,PartRaw[[#All],[VN-SAP code]],0),MATCH(Part!M$4,PartRaw[#Headers],0))</f>
        <v>#N/A</v>
      </c>
      <c r="N165" s="204" t="e">
        <f>INDEX(PartRaw[#All],MATCH(Part!$A165,PartRaw[[#All],[VN-SAP code]],0),MATCH(Part!N$4,PartRaw[#Headers],0))</f>
        <v>#N/A</v>
      </c>
      <c r="O165" s="204" t="e">
        <f>INDEX(PartRaw[#All],MATCH(Part!$A165,PartRaw[[#All],[VN-SAP code]],0),MATCH(Part!O$4,PartRaw[#Headers],0))</f>
        <v>#N/A</v>
      </c>
      <c r="P165" s="204" t="e">
        <f>INDEX(PartRaw[#All],MATCH(Part!$A165,PartRaw[[#All],[VN-SAP code]],0),MATCH(Part!P$4,PartRaw[#Headers],0))</f>
        <v>#N/A</v>
      </c>
      <c r="Q165" s="204" t="e">
        <f>INDEX(PartRaw[#All],MATCH(Part!$A165,PartRaw[[#All],[VN-SAP code]],0),MATCH(Part!Q$4,PartRaw[#Headers],0))</f>
        <v>#N/A</v>
      </c>
      <c r="R165" s="204"/>
      <c r="S165" s="204"/>
      <c r="T165" s="204"/>
      <c r="U165" s="204"/>
      <c r="V165" s="111"/>
    </row>
    <row r="166" spans="1:22">
      <c r="A166" s="89">
        <v>0</v>
      </c>
      <c r="B166" s="78" t="str">
        <f>IFERROR(TEXT(INDEX(PartRaw[],MATCH(Part!$A166,PartRaw[VN-SAP code],0),7),"0.0"),"")</f>
        <v/>
      </c>
      <c r="C166" s="78" t="str">
        <f>IFERROR(INDEX(PartRaw[],MATCH(Part!$A166,PartRaw[VN-SAP code],0),11),"")</f>
        <v/>
      </c>
      <c r="D166" s="79" t="str">
        <f>IFERROR(INDEX(PartRaw[],MATCH(Part!$A166,PartRaw[VN-SAP code],0),12),"")</f>
        <v/>
      </c>
      <c r="E166" s="78" t="str">
        <f>IFERROR(INDEX(PartRaw[],MATCH(Part!$A166,PartRaw[VN-SAP code],0),13),"")</f>
        <v/>
      </c>
      <c r="F166" s="78" t="str">
        <f>IFERROR(INDEX(PartRaw[],MATCH(Part!$A166,PartRaw[VN-SAP code],0),14),"")</f>
        <v/>
      </c>
      <c r="G166" s="78" t="e">
        <f>INDEX(PartRaw[#All],MATCH(Part!$A166,PartRaw[[#All],[VN-SAP code]],0),MATCH(Part!G$4,PartRaw[#Headers],0))</f>
        <v>#N/A</v>
      </c>
      <c r="H166" s="78" t="e">
        <f>INDEX(PartRaw[#All],MATCH(Part!$A166,PartRaw[[#All],[VN-SAP code]],0),MATCH(Part!H$4,PartRaw[#Headers],0))</f>
        <v>#N/A</v>
      </c>
      <c r="I166" s="78" t="e">
        <f>INDEX(PartRaw[#All],MATCH(Part!$A166,PartRaw[[#All],[VN-SAP code]],0),MATCH(Part!I$4,PartRaw[#Headers],0))</f>
        <v>#N/A</v>
      </c>
      <c r="J166" s="78" t="e">
        <f>INDEX(PartRaw[#All],MATCH(Part!$A166,PartRaw[[#All],[VN-SAP code]],0),MATCH(Part!J$4,PartRaw[#Headers],0))</f>
        <v>#N/A</v>
      </c>
      <c r="K166" s="78" t="e">
        <f>INDEX(PartRaw[#All],MATCH(Part!$A166,PartRaw[[#All],[VN-SAP code]],0),MATCH(Part!K$4,PartRaw[#Headers],0))</f>
        <v>#N/A</v>
      </c>
      <c r="L166" s="78" t="e">
        <f>INDEX(PartRaw[#All],MATCH(Part!$A166,PartRaw[[#All],[VN-SAP code]],0),MATCH(Part!L$4,PartRaw[#Headers],0))</f>
        <v>#N/A</v>
      </c>
      <c r="M166" s="204" t="e">
        <f>INDEX(PartRaw[#All],MATCH(Part!$A166,PartRaw[[#All],[VN-SAP code]],0),MATCH(Part!M$4,PartRaw[#Headers],0))</f>
        <v>#N/A</v>
      </c>
      <c r="N166" s="204" t="e">
        <f>INDEX(PartRaw[#All],MATCH(Part!$A166,PartRaw[[#All],[VN-SAP code]],0),MATCH(Part!N$4,PartRaw[#Headers],0))</f>
        <v>#N/A</v>
      </c>
      <c r="O166" s="204" t="e">
        <f>INDEX(PartRaw[#All],MATCH(Part!$A166,PartRaw[[#All],[VN-SAP code]],0),MATCH(Part!O$4,PartRaw[#Headers],0))</f>
        <v>#N/A</v>
      </c>
      <c r="P166" s="204" t="e">
        <f>INDEX(PartRaw[#All],MATCH(Part!$A166,PartRaw[[#All],[VN-SAP code]],0),MATCH(Part!P$4,PartRaw[#Headers],0))</f>
        <v>#N/A</v>
      </c>
      <c r="Q166" s="204" t="e">
        <f>INDEX(PartRaw[#All],MATCH(Part!$A166,PartRaw[[#All],[VN-SAP code]],0),MATCH(Part!Q$4,PartRaw[#Headers],0))</f>
        <v>#N/A</v>
      </c>
      <c r="R166" s="204"/>
      <c r="S166" s="204"/>
      <c r="T166" s="204"/>
      <c r="U166" s="204"/>
      <c r="V166" s="111"/>
    </row>
    <row r="167" spans="1:22">
      <c r="A167" s="89">
        <v>0</v>
      </c>
      <c r="B167" s="78" t="str">
        <f>IFERROR(TEXT(INDEX(PartRaw[],MATCH(Part!$A167,PartRaw[VN-SAP code],0),7),"0.0"),"")</f>
        <v/>
      </c>
      <c r="C167" s="78" t="str">
        <f>IFERROR(INDEX(PartRaw[],MATCH(Part!$A167,PartRaw[VN-SAP code],0),11),"")</f>
        <v/>
      </c>
      <c r="D167" s="79" t="str">
        <f>IFERROR(INDEX(PartRaw[],MATCH(Part!$A167,PartRaw[VN-SAP code],0),12),"")</f>
        <v/>
      </c>
      <c r="E167" s="78" t="str">
        <f>IFERROR(INDEX(PartRaw[],MATCH(Part!$A167,PartRaw[VN-SAP code],0),13),"")</f>
        <v/>
      </c>
      <c r="F167" s="78" t="str">
        <f>IFERROR(INDEX(PartRaw[],MATCH(Part!$A167,PartRaw[VN-SAP code],0),14),"")</f>
        <v/>
      </c>
      <c r="G167" s="78" t="e">
        <f>INDEX(PartRaw[#All],MATCH(Part!$A167,PartRaw[[#All],[VN-SAP code]],0),MATCH(Part!G$4,PartRaw[#Headers],0))</f>
        <v>#N/A</v>
      </c>
      <c r="H167" s="78" t="e">
        <f>INDEX(PartRaw[#All],MATCH(Part!$A167,PartRaw[[#All],[VN-SAP code]],0),MATCH(Part!H$4,PartRaw[#Headers],0))</f>
        <v>#N/A</v>
      </c>
      <c r="I167" s="78" t="e">
        <f>INDEX(PartRaw[#All],MATCH(Part!$A167,PartRaw[[#All],[VN-SAP code]],0),MATCH(Part!I$4,PartRaw[#Headers],0))</f>
        <v>#N/A</v>
      </c>
      <c r="J167" s="78" t="e">
        <f>INDEX(PartRaw[#All],MATCH(Part!$A167,PartRaw[[#All],[VN-SAP code]],0),MATCH(Part!J$4,PartRaw[#Headers],0))</f>
        <v>#N/A</v>
      </c>
      <c r="K167" s="78" t="e">
        <f>INDEX(PartRaw[#All],MATCH(Part!$A167,PartRaw[[#All],[VN-SAP code]],0),MATCH(Part!K$4,PartRaw[#Headers],0))</f>
        <v>#N/A</v>
      </c>
      <c r="L167" s="78" t="e">
        <f>INDEX(PartRaw[#All],MATCH(Part!$A167,PartRaw[[#All],[VN-SAP code]],0),MATCH(Part!L$4,PartRaw[#Headers],0))</f>
        <v>#N/A</v>
      </c>
      <c r="M167" s="204" t="e">
        <f>INDEX(PartRaw[#All],MATCH(Part!$A167,PartRaw[[#All],[VN-SAP code]],0),MATCH(Part!M$4,PartRaw[#Headers],0))</f>
        <v>#N/A</v>
      </c>
      <c r="N167" s="204" t="e">
        <f>INDEX(PartRaw[#All],MATCH(Part!$A167,PartRaw[[#All],[VN-SAP code]],0),MATCH(Part!N$4,PartRaw[#Headers],0))</f>
        <v>#N/A</v>
      </c>
      <c r="O167" s="204" t="e">
        <f>INDEX(PartRaw[#All],MATCH(Part!$A167,PartRaw[[#All],[VN-SAP code]],0),MATCH(Part!O$4,PartRaw[#Headers],0))</f>
        <v>#N/A</v>
      </c>
      <c r="P167" s="204" t="e">
        <f>INDEX(PartRaw[#All],MATCH(Part!$A167,PartRaw[[#All],[VN-SAP code]],0),MATCH(Part!P$4,PartRaw[#Headers],0))</f>
        <v>#N/A</v>
      </c>
      <c r="Q167" s="204" t="e">
        <f>INDEX(PartRaw[#All],MATCH(Part!$A167,PartRaw[[#All],[VN-SAP code]],0),MATCH(Part!Q$4,PartRaw[#Headers],0))</f>
        <v>#N/A</v>
      </c>
      <c r="R167" s="204"/>
      <c r="S167" s="204"/>
      <c r="T167" s="204"/>
      <c r="U167" s="204"/>
      <c r="V167" s="111"/>
    </row>
    <row r="168" spans="1:22">
      <c r="A168" s="89">
        <v>0</v>
      </c>
      <c r="B168" s="78" t="str">
        <f>IFERROR(TEXT(INDEX(PartRaw[],MATCH(Part!$A168,PartRaw[VN-SAP code],0),7),"0.0"),"")</f>
        <v/>
      </c>
      <c r="C168" s="78" t="str">
        <f>IFERROR(INDEX(PartRaw[],MATCH(Part!$A168,PartRaw[VN-SAP code],0),11),"")</f>
        <v/>
      </c>
      <c r="D168" s="79" t="str">
        <f>IFERROR(INDEX(PartRaw[],MATCH(Part!$A168,PartRaw[VN-SAP code],0),12),"")</f>
        <v/>
      </c>
      <c r="E168" s="78" t="str">
        <f>IFERROR(INDEX(PartRaw[],MATCH(Part!$A168,PartRaw[VN-SAP code],0),13),"")</f>
        <v/>
      </c>
      <c r="F168" s="78" t="str">
        <f>IFERROR(INDEX(PartRaw[],MATCH(Part!$A168,PartRaw[VN-SAP code],0),14),"")</f>
        <v/>
      </c>
      <c r="G168" s="78" t="e">
        <f>INDEX(PartRaw[#All],MATCH(Part!$A168,PartRaw[[#All],[VN-SAP code]],0),MATCH(Part!G$4,PartRaw[#Headers],0))</f>
        <v>#N/A</v>
      </c>
      <c r="H168" s="78" t="e">
        <f>INDEX(PartRaw[#All],MATCH(Part!$A168,PartRaw[[#All],[VN-SAP code]],0),MATCH(Part!H$4,PartRaw[#Headers],0))</f>
        <v>#N/A</v>
      </c>
      <c r="I168" s="78" t="e">
        <f>INDEX(PartRaw[#All],MATCH(Part!$A168,PartRaw[[#All],[VN-SAP code]],0),MATCH(Part!I$4,PartRaw[#Headers],0))</f>
        <v>#N/A</v>
      </c>
      <c r="J168" s="78" t="e">
        <f>INDEX(PartRaw[#All],MATCH(Part!$A168,PartRaw[[#All],[VN-SAP code]],0),MATCH(Part!J$4,PartRaw[#Headers],0))</f>
        <v>#N/A</v>
      </c>
      <c r="K168" s="78" t="e">
        <f>INDEX(PartRaw[#All],MATCH(Part!$A168,PartRaw[[#All],[VN-SAP code]],0),MATCH(Part!K$4,PartRaw[#Headers],0))</f>
        <v>#N/A</v>
      </c>
      <c r="L168" s="78" t="e">
        <f>INDEX(PartRaw[#All],MATCH(Part!$A168,PartRaw[[#All],[VN-SAP code]],0),MATCH(Part!L$4,PartRaw[#Headers],0))</f>
        <v>#N/A</v>
      </c>
      <c r="M168" s="204" t="e">
        <f>INDEX(PartRaw[#All],MATCH(Part!$A168,PartRaw[[#All],[VN-SAP code]],0),MATCH(Part!M$4,PartRaw[#Headers],0))</f>
        <v>#N/A</v>
      </c>
      <c r="N168" s="204" t="e">
        <f>INDEX(PartRaw[#All],MATCH(Part!$A168,PartRaw[[#All],[VN-SAP code]],0),MATCH(Part!N$4,PartRaw[#Headers],0))</f>
        <v>#N/A</v>
      </c>
      <c r="O168" s="204" t="e">
        <f>INDEX(PartRaw[#All],MATCH(Part!$A168,PartRaw[[#All],[VN-SAP code]],0),MATCH(Part!O$4,PartRaw[#Headers],0))</f>
        <v>#N/A</v>
      </c>
      <c r="P168" s="204" t="e">
        <f>INDEX(PartRaw[#All],MATCH(Part!$A168,PartRaw[[#All],[VN-SAP code]],0),MATCH(Part!P$4,PartRaw[#Headers],0))</f>
        <v>#N/A</v>
      </c>
      <c r="Q168" s="204" t="e">
        <f>INDEX(PartRaw[#All],MATCH(Part!$A168,PartRaw[[#All],[VN-SAP code]],0),MATCH(Part!Q$4,PartRaw[#Headers],0))</f>
        <v>#N/A</v>
      </c>
      <c r="R168" s="204"/>
      <c r="S168" s="204"/>
      <c r="T168" s="204"/>
      <c r="U168" s="204"/>
      <c r="V168" s="111"/>
    </row>
    <row r="169" spans="1:22">
      <c r="A169" s="89">
        <v>0</v>
      </c>
      <c r="B169" s="78" t="str">
        <f>IFERROR(TEXT(INDEX(PartRaw[],MATCH(Part!$A169,PartRaw[VN-SAP code],0),7),"0.0"),"")</f>
        <v/>
      </c>
      <c r="C169" s="78" t="str">
        <f>IFERROR(INDEX(PartRaw[],MATCH(Part!$A169,PartRaw[VN-SAP code],0),11),"")</f>
        <v/>
      </c>
      <c r="D169" s="79" t="str">
        <f>IFERROR(INDEX(PartRaw[],MATCH(Part!$A169,PartRaw[VN-SAP code],0),12),"")</f>
        <v/>
      </c>
      <c r="E169" s="78" t="str">
        <f>IFERROR(INDEX(PartRaw[],MATCH(Part!$A169,PartRaw[VN-SAP code],0),13),"")</f>
        <v/>
      </c>
      <c r="F169" s="78" t="str">
        <f>IFERROR(INDEX(PartRaw[],MATCH(Part!$A169,PartRaw[VN-SAP code],0),14),"")</f>
        <v/>
      </c>
      <c r="G169" s="78" t="e">
        <f>INDEX(PartRaw[#All],MATCH(Part!$A169,PartRaw[[#All],[VN-SAP code]],0),MATCH(Part!G$4,PartRaw[#Headers],0))</f>
        <v>#N/A</v>
      </c>
      <c r="H169" s="78" t="e">
        <f>INDEX(PartRaw[#All],MATCH(Part!$A169,PartRaw[[#All],[VN-SAP code]],0),MATCH(Part!H$4,PartRaw[#Headers],0))</f>
        <v>#N/A</v>
      </c>
      <c r="I169" s="78" t="e">
        <f>INDEX(PartRaw[#All],MATCH(Part!$A169,PartRaw[[#All],[VN-SAP code]],0),MATCH(Part!I$4,PartRaw[#Headers],0))</f>
        <v>#N/A</v>
      </c>
      <c r="J169" s="78" t="e">
        <f>INDEX(PartRaw[#All],MATCH(Part!$A169,PartRaw[[#All],[VN-SAP code]],0),MATCH(Part!J$4,PartRaw[#Headers],0))</f>
        <v>#N/A</v>
      </c>
      <c r="K169" s="78" t="e">
        <f>INDEX(PartRaw[#All],MATCH(Part!$A169,PartRaw[[#All],[VN-SAP code]],0),MATCH(Part!K$4,PartRaw[#Headers],0))</f>
        <v>#N/A</v>
      </c>
      <c r="L169" s="78" t="e">
        <f>INDEX(PartRaw[#All],MATCH(Part!$A169,PartRaw[[#All],[VN-SAP code]],0),MATCH(Part!L$4,PartRaw[#Headers],0))</f>
        <v>#N/A</v>
      </c>
      <c r="M169" s="204" t="e">
        <f>INDEX(PartRaw[#All],MATCH(Part!$A169,PartRaw[[#All],[VN-SAP code]],0),MATCH(Part!M$4,PartRaw[#Headers],0))</f>
        <v>#N/A</v>
      </c>
      <c r="N169" s="204" t="e">
        <f>INDEX(PartRaw[#All],MATCH(Part!$A169,PartRaw[[#All],[VN-SAP code]],0),MATCH(Part!N$4,PartRaw[#Headers],0))</f>
        <v>#N/A</v>
      </c>
      <c r="O169" s="204" t="e">
        <f>INDEX(PartRaw[#All],MATCH(Part!$A169,PartRaw[[#All],[VN-SAP code]],0),MATCH(Part!O$4,PartRaw[#Headers],0))</f>
        <v>#N/A</v>
      </c>
      <c r="P169" s="204" t="e">
        <f>INDEX(PartRaw[#All],MATCH(Part!$A169,PartRaw[[#All],[VN-SAP code]],0),MATCH(Part!P$4,PartRaw[#Headers],0))</f>
        <v>#N/A</v>
      </c>
      <c r="Q169" s="204" t="e">
        <f>INDEX(PartRaw[#All],MATCH(Part!$A169,PartRaw[[#All],[VN-SAP code]],0),MATCH(Part!Q$4,PartRaw[#Headers],0))</f>
        <v>#N/A</v>
      </c>
      <c r="R169" s="204"/>
      <c r="S169" s="204"/>
      <c r="T169" s="204"/>
      <c r="U169" s="204"/>
      <c r="V169" s="111"/>
    </row>
    <row r="170" spans="1:22">
      <c r="A170" s="89">
        <v>0</v>
      </c>
      <c r="B170" s="78" t="str">
        <f>IFERROR(TEXT(INDEX(PartRaw[],MATCH(Part!$A170,PartRaw[VN-SAP code],0),7),"0.0"),"")</f>
        <v/>
      </c>
      <c r="C170" s="78" t="str">
        <f>IFERROR(INDEX(PartRaw[],MATCH(Part!$A170,PartRaw[VN-SAP code],0),11),"")</f>
        <v/>
      </c>
      <c r="D170" s="79" t="str">
        <f>IFERROR(INDEX(PartRaw[],MATCH(Part!$A170,PartRaw[VN-SAP code],0),12),"")</f>
        <v/>
      </c>
      <c r="E170" s="78" t="str">
        <f>IFERROR(INDEX(PartRaw[],MATCH(Part!$A170,PartRaw[VN-SAP code],0),13),"")</f>
        <v/>
      </c>
      <c r="F170" s="78" t="str">
        <f>IFERROR(INDEX(PartRaw[],MATCH(Part!$A170,PartRaw[VN-SAP code],0),14),"")</f>
        <v/>
      </c>
      <c r="G170" s="78" t="e">
        <f>INDEX(PartRaw[#All],MATCH(Part!$A170,PartRaw[[#All],[VN-SAP code]],0),MATCH(Part!G$4,PartRaw[#Headers],0))</f>
        <v>#N/A</v>
      </c>
      <c r="H170" s="78" t="e">
        <f>INDEX(PartRaw[#All],MATCH(Part!$A170,PartRaw[[#All],[VN-SAP code]],0),MATCH(Part!H$4,PartRaw[#Headers],0))</f>
        <v>#N/A</v>
      </c>
      <c r="I170" s="78" t="e">
        <f>INDEX(PartRaw[#All],MATCH(Part!$A170,PartRaw[[#All],[VN-SAP code]],0),MATCH(Part!I$4,PartRaw[#Headers],0))</f>
        <v>#N/A</v>
      </c>
      <c r="J170" s="78" t="e">
        <f>INDEX(PartRaw[#All],MATCH(Part!$A170,PartRaw[[#All],[VN-SAP code]],0),MATCH(Part!J$4,PartRaw[#Headers],0))</f>
        <v>#N/A</v>
      </c>
      <c r="K170" s="78" t="e">
        <f>INDEX(PartRaw[#All],MATCH(Part!$A170,PartRaw[[#All],[VN-SAP code]],0),MATCH(Part!K$4,PartRaw[#Headers],0))</f>
        <v>#N/A</v>
      </c>
      <c r="L170" s="78" t="e">
        <f>INDEX(PartRaw[#All],MATCH(Part!$A170,PartRaw[[#All],[VN-SAP code]],0),MATCH(Part!L$4,PartRaw[#Headers],0))</f>
        <v>#N/A</v>
      </c>
      <c r="M170" s="204" t="e">
        <f>INDEX(PartRaw[#All],MATCH(Part!$A170,PartRaw[[#All],[VN-SAP code]],0),MATCH(Part!M$4,PartRaw[#Headers],0))</f>
        <v>#N/A</v>
      </c>
      <c r="N170" s="204" t="e">
        <f>INDEX(PartRaw[#All],MATCH(Part!$A170,PartRaw[[#All],[VN-SAP code]],0),MATCH(Part!N$4,PartRaw[#Headers],0))</f>
        <v>#N/A</v>
      </c>
      <c r="O170" s="204" t="e">
        <f>INDEX(PartRaw[#All],MATCH(Part!$A170,PartRaw[[#All],[VN-SAP code]],0),MATCH(Part!O$4,PartRaw[#Headers],0))</f>
        <v>#N/A</v>
      </c>
      <c r="P170" s="204" t="e">
        <f>INDEX(PartRaw[#All],MATCH(Part!$A170,PartRaw[[#All],[VN-SAP code]],0),MATCH(Part!P$4,PartRaw[#Headers],0))</f>
        <v>#N/A</v>
      </c>
      <c r="Q170" s="204" t="e">
        <f>INDEX(PartRaw[#All],MATCH(Part!$A170,PartRaw[[#All],[VN-SAP code]],0),MATCH(Part!Q$4,PartRaw[#Headers],0))</f>
        <v>#N/A</v>
      </c>
      <c r="R170" s="204"/>
      <c r="S170" s="204"/>
      <c r="T170" s="204"/>
      <c r="U170" s="204"/>
      <c r="V170" s="111"/>
    </row>
    <row r="171" spans="1:22">
      <c r="A171" s="89">
        <v>0</v>
      </c>
      <c r="B171" s="78" t="str">
        <f>IFERROR(TEXT(INDEX(PartRaw[],MATCH(Part!$A171,PartRaw[VN-SAP code],0),7),"0.0"),"")</f>
        <v/>
      </c>
      <c r="C171" s="78" t="str">
        <f>IFERROR(INDEX(PartRaw[],MATCH(Part!$A171,PartRaw[VN-SAP code],0),11),"")</f>
        <v/>
      </c>
      <c r="D171" s="79" t="str">
        <f>IFERROR(INDEX(PartRaw[],MATCH(Part!$A171,PartRaw[VN-SAP code],0),12),"")</f>
        <v/>
      </c>
      <c r="E171" s="78" t="str">
        <f>IFERROR(INDEX(PartRaw[],MATCH(Part!$A171,PartRaw[VN-SAP code],0),13),"")</f>
        <v/>
      </c>
      <c r="F171" s="78" t="str">
        <f>IFERROR(INDEX(PartRaw[],MATCH(Part!$A171,PartRaw[VN-SAP code],0),14),"")</f>
        <v/>
      </c>
      <c r="G171" s="78" t="e">
        <f>INDEX(PartRaw[#All],MATCH(Part!$A171,PartRaw[[#All],[VN-SAP code]],0),MATCH(Part!G$4,PartRaw[#Headers],0))</f>
        <v>#N/A</v>
      </c>
      <c r="H171" s="78" t="e">
        <f>INDEX(PartRaw[#All],MATCH(Part!$A171,PartRaw[[#All],[VN-SAP code]],0),MATCH(Part!H$4,PartRaw[#Headers],0))</f>
        <v>#N/A</v>
      </c>
      <c r="I171" s="78" t="e">
        <f>INDEX(PartRaw[#All],MATCH(Part!$A171,PartRaw[[#All],[VN-SAP code]],0),MATCH(Part!I$4,PartRaw[#Headers],0))</f>
        <v>#N/A</v>
      </c>
      <c r="J171" s="78" t="e">
        <f>INDEX(PartRaw[#All],MATCH(Part!$A171,PartRaw[[#All],[VN-SAP code]],0),MATCH(Part!J$4,PartRaw[#Headers],0))</f>
        <v>#N/A</v>
      </c>
      <c r="K171" s="78" t="e">
        <f>INDEX(PartRaw[#All],MATCH(Part!$A171,PartRaw[[#All],[VN-SAP code]],0),MATCH(Part!K$4,PartRaw[#Headers],0))</f>
        <v>#N/A</v>
      </c>
      <c r="L171" s="78" t="e">
        <f>INDEX(PartRaw[#All],MATCH(Part!$A171,PartRaw[[#All],[VN-SAP code]],0),MATCH(Part!L$4,PartRaw[#Headers],0))</f>
        <v>#N/A</v>
      </c>
      <c r="M171" s="204" t="e">
        <f>INDEX(PartRaw[#All],MATCH(Part!$A171,PartRaw[[#All],[VN-SAP code]],0),MATCH(Part!M$4,PartRaw[#Headers],0))</f>
        <v>#N/A</v>
      </c>
      <c r="N171" s="204" t="e">
        <f>INDEX(PartRaw[#All],MATCH(Part!$A171,PartRaw[[#All],[VN-SAP code]],0),MATCH(Part!N$4,PartRaw[#Headers],0))</f>
        <v>#N/A</v>
      </c>
      <c r="O171" s="204" t="e">
        <f>INDEX(PartRaw[#All],MATCH(Part!$A171,PartRaw[[#All],[VN-SAP code]],0),MATCH(Part!O$4,PartRaw[#Headers],0))</f>
        <v>#N/A</v>
      </c>
      <c r="P171" s="204" t="e">
        <f>INDEX(PartRaw[#All],MATCH(Part!$A171,PartRaw[[#All],[VN-SAP code]],0),MATCH(Part!P$4,PartRaw[#Headers],0))</f>
        <v>#N/A</v>
      </c>
      <c r="Q171" s="204" t="e">
        <f>INDEX(PartRaw[#All],MATCH(Part!$A171,PartRaw[[#All],[VN-SAP code]],0),MATCH(Part!Q$4,PartRaw[#Headers],0))</f>
        <v>#N/A</v>
      </c>
      <c r="R171" s="204"/>
      <c r="S171" s="204"/>
      <c r="T171" s="204"/>
      <c r="U171" s="204"/>
      <c r="V171" s="111"/>
    </row>
    <row r="172" spans="1:22">
      <c r="A172" s="89">
        <v>0</v>
      </c>
      <c r="B172" s="78" t="str">
        <f>IFERROR(TEXT(INDEX(PartRaw[],MATCH(Part!$A172,PartRaw[VN-SAP code],0),7),"0.0"),"")</f>
        <v/>
      </c>
      <c r="C172" s="78" t="str">
        <f>IFERROR(INDEX(PartRaw[],MATCH(Part!$A172,PartRaw[VN-SAP code],0),11),"")</f>
        <v/>
      </c>
      <c r="D172" s="79" t="str">
        <f>IFERROR(INDEX(PartRaw[],MATCH(Part!$A172,PartRaw[VN-SAP code],0),12),"")</f>
        <v/>
      </c>
      <c r="E172" s="78" t="str">
        <f>IFERROR(INDEX(PartRaw[],MATCH(Part!$A172,PartRaw[VN-SAP code],0),13),"")</f>
        <v/>
      </c>
      <c r="F172" s="78" t="str">
        <f>IFERROR(INDEX(PartRaw[],MATCH(Part!$A172,PartRaw[VN-SAP code],0),14),"")</f>
        <v/>
      </c>
      <c r="G172" s="78" t="e">
        <f>INDEX(PartRaw[#All],MATCH(Part!$A172,PartRaw[[#All],[VN-SAP code]],0),MATCH(Part!G$4,PartRaw[#Headers],0))</f>
        <v>#N/A</v>
      </c>
      <c r="H172" s="78" t="e">
        <f>INDEX(PartRaw[#All],MATCH(Part!$A172,PartRaw[[#All],[VN-SAP code]],0),MATCH(Part!H$4,PartRaw[#Headers],0))</f>
        <v>#N/A</v>
      </c>
      <c r="I172" s="78" t="e">
        <f>INDEX(PartRaw[#All],MATCH(Part!$A172,PartRaw[[#All],[VN-SAP code]],0),MATCH(Part!I$4,PartRaw[#Headers],0))</f>
        <v>#N/A</v>
      </c>
      <c r="J172" s="78" t="e">
        <f>INDEX(PartRaw[#All],MATCH(Part!$A172,PartRaw[[#All],[VN-SAP code]],0),MATCH(Part!J$4,PartRaw[#Headers],0))</f>
        <v>#N/A</v>
      </c>
      <c r="K172" s="78" t="e">
        <f>INDEX(PartRaw[#All],MATCH(Part!$A172,PartRaw[[#All],[VN-SAP code]],0),MATCH(Part!K$4,PartRaw[#Headers],0))</f>
        <v>#N/A</v>
      </c>
      <c r="L172" s="78" t="e">
        <f>INDEX(PartRaw[#All],MATCH(Part!$A172,PartRaw[[#All],[VN-SAP code]],0),MATCH(Part!L$4,PartRaw[#Headers],0))</f>
        <v>#N/A</v>
      </c>
      <c r="M172" s="204" t="e">
        <f>INDEX(PartRaw[#All],MATCH(Part!$A172,PartRaw[[#All],[VN-SAP code]],0),MATCH(Part!M$4,PartRaw[#Headers],0))</f>
        <v>#N/A</v>
      </c>
      <c r="N172" s="204" t="e">
        <f>INDEX(PartRaw[#All],MATCH(Part!$A172,PartRaw[[#All],[VN-SAP code]],0),MATCH(Part!N$4,PartRaw[#Headers],0))</f>
        <v>#N/A</v>
      </c>
      <c r="O172" s="204" t="e">
        <f>INDEX(PartRaw[#All],MATCH(Part!$A172,PartRaw[[#All],[VN-SAP code]],0),MATCH(Part!O$4,PartRaw[#Headers],0))</f>
        <v>#N/A</v>
      </c>
      <c r="P172" s="204" t="e">
        <f>INDEX(PartRaw[#All],MATCH(Part!$A172,PartRaw[[#All],[VN-SAP code]],0),MATCH(Part!P$4,PartRaw[#Headers],0))</f>
        <v>#N/A</v>
      </c>
      <c r="Q172" s="204" t="e">
        <f>INDEX(PartRaw[#All],MATCH(Part!$A172,PartRaw[[#All],[VN-SAP code]],0),MATCH(Part!Q$4,PartRaw[#Headers],0))</f>
        <v>#N/A</v>
      </c>
      <c r="R172" s="204"/>
      <c r="S172" s="204"/>
      <c r="T172" s="204"/>
      <c r="U172" s="204"/>
      <c r="V172" s="111"/>
    </row>
    <row r="173" spans="1:22">
      <c r="A173" s="89">
        <v>0</v>
      </c>
      <c r="B173" s="78" t="str">
        <f>IFERROR(TEXT(INDEX(PartRaw[],MATCH(Part!$A173,PartRaw[VN-SAP code],0),7),"0.0"),"")</f>
        <v/>
      </c>
      <c r="C173" s="78" t="str">
        <f>IFERROR(INDEX(PartRaw[],MATCH(Part!$A173,PartRaw[VN-SAP code],0),11),"")</f>
        <v/>
      </c>
      <c r="D173" s="79" t="str">
        <f>IFERROR(INDEX(PartRaw[],MATCH(Part!$A173,PartRaw[VN-SAP code],0),12),"")</f>
        <v/>
      </c>
      <c r="E173" s="78" t="str">
        <f>IFERROR(INDEX(PartRaw[],MATCH(Part!$A173,PartRaw[VN-SAP code],0),13),"")</f>
        <v/>
      </c>
      <c r="F173" s="78" t="str">
        <f>IFERROR(INDEX(PartRaw[],MATCH(Part!$A173,PartRaw[VN-SAP code],0),14),"")</f>
        <v/>
      </c>
      <c r="G173" s="78" t="e">
        <f>INDEX(PartRaw[#All],MATCH(Part!$A173,PartRaw[[#All],[VN-SAP code]],0),MATCH(Part!G$4,PartRaw[#Headers],0))</f>
        <v>#N/A</v>
      </c>
      <c r="H173" s="78" t="e">
        <f>INDEX(PartRaw[#All],MATCH(Part!$A173,PartRaw[[#All],[VN-SAP code]],0),MATCH(Part!H$4,PartRaw[#Headers],0))</f>
        <v>#N/A</v>
      </c>
      <c r="I173" s="78" t="e">
        <f>INDEX(PartRaw[#All],MATCH(Part!$A173,PartRaw[[#All],[VN-SAP code]],0),MATCH(Part!I$4,PartRaw[#Headers],0))</f>
        <v>#N/A</v>
      </c>
      <c r="J173" s="78" t="e">
        <f>INDEX(PartRaw[#All],MATCH(Part!$A173,PartRaw[[#All],[VN-SAP code]],0),MATCH(Part!J$4,PartRaw[#Headers],0))</f>
        <v>#N/A</v>
      </c>
      <c r="K173" s="78" t="e">
        <f>INDEX(PartRaw[#All],MATCH(Part!$A173,PartRaw[[#All],[VN-SAP code]],0),MATCH(Part!K$4,PartRaw[#Headers],0))</f>
        <v>#N/A</v>
      </c>
      <c r="L173" s="78" t="e">
        <f>INDEX(PartRaw[#All],MATCH(Part!$A173,PartRaw[[#All],[VN-SAP code]],0),MATCH(Part!L$4,PartRaw[#Headers],0))</f>
        <v>#N/A</v>
      </c>
      <c r="M173" s="204" t="e">
        <f>INDEX(PartRaw[#All],MATCH(Part!$A173,PartRaw[[#All],[VN-SAP code]],0),MATCH(Part!M$4,PartRaw[#Headers],0))</f>
        <v>#N/A</v>
      </c>
      <c r="N173" s="204" t="e">
        <f>INDEX(PartRaw[#All],MATCH(Part!$A173,PartRaw[[#All],[VN-SAP code]],0),MATCH(Part!N$4,PartRaw[#Headers],0))</f>
        <v>#N/A</v>
      </c>
      <c r="O173" s="204" t="e">
        <f>INDEX(PartRaw[#All],MATCH(Part!$A173,PartRaw[[#All],[VN-SAP code]],0),MATCH(Part!O$4,PartRaw[#Headers],0))</f>
        <v>#N/A</v>
      </c>
      <c r="P173" s="204" t="e">
        <f>INDEX(PartRaw[#All],MATCH(Part!$A173,PartRaw[[#All],[VN-SAP code]],0),MATCH(Part!P$4,PartRaw[#Headers],0))</f>
        <v>#N/A</v>
      </c>
      <c r="Q173" s="204" t="e">
        <f>INDEX(PartRaw[#All],MATCH(Part!$A173,PartRaw[[#All],[VN-SAP code]],0),MATCH(Part!Q$4,PartRaw[#Headers],0))</f>
        <v>#N/A</v>
      </c>
      <c r="R173" s="204"/>
      <c r="S173" s="204"/>
      <c r="T173" s="204"/>
      <c r="U173" s="204"/>
      <c r="V173" s="111"/>
    </row>
    <row r="174" spans="1:22">
      <c r="A174" s="89">
        <v>0</v>
      </c>
      <c r="B174" s="78" t="str">
        <f>IFERROR(TEXT(INDEX(PartRaw[],MATCH(Part!$A174,PartRaw[VN-SAP code],0),7),"0.0"),"")</f>
        <v/>
      </c>
      <c r="C174" s="78" t="str">
        <f>IFERROR(INDEX(PartRaw[],MATCH(Part!$A174,PartRaw[VN-SAP code],0),11),"")</f>
        <v/>
      </c>
      <c r="D174" s="79" t="str">
        <f>IFERROR(INDEX(PartRaw[],MATCH(Part!$A174,PartRaw[VN-SAP code],0),12),"")</f>
        <v/>
      </c>
      <c r="E174" s="78" t="str">
        <f>IFERROR(INDEX(PartRaw[],MATCH(Part!$A174,PartRaw[VN-SAP code],0),13),"")</f>
        <v/>
      </c>
      <c r="F174" s="78" t="str">
        <f>IFERROR(INDEX(PartRaw[],MATCH(Part!$A174,PartRaw[VN-SAP code],0),14),"")</f>
        <v/>
      </c>
      <c r="G174" s="78" t="e">
        <f>INDEX(PartRaw[#All],MATCH(Part!$A174,PartRaw[[#All],[VN-SAP code]],0),MATCH(Part!G$4,PartRaw[#Headers],0))</f>
        <v>#N/A</v>
      </c>
      <c r="H174" s="78" t="e">
        <f>INDEX(PartRaw[#All],MATCH(Part!$A174,PartRaw[[#All],[VN-SAP code]],0),MATCH(Part!H$4,PartRaw[#Headers],0))</f>
        <v>#N/A</v>
      </c>
      <c r="I174" s="78" t="e">
        <f>INDEX(PartRaw[#All],MATCH(Part!$A174,PartRaw[[#All],[VN-SAP code]],0),MATCH(Part!I$4,PartRaw[#Headers],0))</f>
        <v>#N/A</v>
      </c>
      <c r="J174" s="78" t="e">
        <f>INDEX(PartRaw[#All],MATCH(Part!$A174,PartRaw[[#All],[VN-SAP code]],0),MATCH(Part!J$4,PartRaw[#Headers],0))</f>
        <v>#N/A</v>
      </c>
      <c r="K174" s="78" t="e">
        <f>INDEX(PartRaw[#All],MATCH(Part!$A174,PartRaw[[#All],[VN-SAP code]],0),MATCH(Part!K$4,PartRaw[#Headers],0))</f>
        <v>#N/A</v>
      </c>
      <c r="L174" s="78" t="e">
        <f>INDEX(PartRaw[#All],MATCH(Part!$A174,PartRaw[[#All],[VN-SAP code]],0),MATCH(Part!L$4,PartRaw[#Headers],0))</f>
        <v>#N/A</v>
      </c>
      <c r="M174" s="204" t="e">
        <f>INDEX(PartRaw[#All],MATCH(Part!$A174,PartRaw[[#All],[VN-SAP code]],0),MATCH(Part!M$4,PartRaw[#Headers],0))</f>
        <v>#N/A</v>
      </c>
      <c r="N174" s="204" t="e">
        <f>INDEX(PartRaw[#All],MATCH(Part!$A174,PartRaw[[#All],[VN-SAP code]],0),MATCH(Part!N$4,PartRaw[#Headers],0))</f>
        <v>#N/A</v>
      </c>
      <c r="O174" s="204" t="e">
        <f>INDEX(PartRaw[#All],MATCH(Part!$A174,PartRaw[[#All],[VN-SAP code]],0),MATCH(Part!O$4,PartRaw[#Headers],0))</f>
        <v>#N/A</v>
      </c>
      <c r="P174" s="204" t="e">
        <f>INDEX(PartRaw[#All],MATCH(Part!$A174,PartRaw[[#All],[VN-SAP code]],0),MATCH(Part!P$4,PartRaw[#Headers],0))</f>
        <v>#N/A</v>
      </c>
      <c r="Q174" s="204" t="e">
        <f>INDEX(PartRaw[#All],MATCH(Part!$A174,PartRaw[[#All],[VN-SAP code]],0),MATCH(Part!Q$4,PartRaw[#Headers],0))</f>
        <v>#N/A</v>
      </c>
      <c r="R174" s="204"/>
      <c r="S174" s="204"/>
      <c r="T174" s="204"/>
      <c r="U174" s="204"/>
      <c r="V174" s="111"/>
    </row>
    <row r="175" spans="1:22">
      <c r="A175" s="89">
        <v>0</v>
      </c>
      <c r="B175" s="78" t="str">
        <f>IFERROR(TEXT(INDEX(PartRaw[],MATCH(Part!$A175,PartRaw[VN-SAP code],0),7),"0.0"),"")</f>
        <v/>
      </c>
      <c r="C175" s="78" t="str">
        <f>IFERROR(INDEX(PartRaw[],MATCH(Part!$A175,PartRaw[VN-SAP code],0),11),"")</f>
        <v/>
      </c>
      <c r="D175" s="79" t="str">
        <f>IFERROR(INDEX(PartRaw[],MATCH(Part!$A175,PartRaw[VN-SAP code],0),12),"")</f>
        <v/>
      </c>
      <c r="E175" s="78" t="str">
        <f>IFERROR(INDEX(PartRaw[],MATCH(Part!$A175,PartRaw[VN-SAP code],0),13),"")</f>
        <v/>
      </c>
      <c r="F175" s="78" t="str">
        <f>IFERROR(INDEX(PartRaw[],MATCH(Part!$A175,PartRaw[VN-SAP code],0),14),"")</f>
        <v/>
      </c>
      <c r="G175" s="78" t="e">
        <f>INDEX(PartRaw[#All],MATCH(Part!$A175,PartRaw[[#All],[VN-SAP code]],0),MATCH(Part!G$4,PartRaw[#Headers],0))</f>
        <v>#N/A</v>
      </c>
      <c r="H175" s="78" t="e">
        <f>INDEX(PartRaw[#All],MATCH(Part!$A175,PartRaw[[#All],[VN-SAP code]],0),MATCH(Part!H$4,PartRaw[#Headers],0))</f>
        <v>#N/A</v>
      </c>
      <c r="I175" s="78" t="e">
        <f>INDEX(PartRaw[#All],MATCH(Part!$A175,PartRaw[[#All],[VN-SAP code]],0),MATCH(Part!I$4,PartRaw[#Headers],0))</f>
        <v>#N/A</v>
      </c>
      <c r="J175" s="78" t="e">
        <f>INDEX(PartRaw[#All],MATCH(Part!$A175,PartRaw[[#All],[VN-SAP code]],0),MATCH(Part!J$4,PartRaw[#Headers],0))</f>
        <v>#N/A</v>
      </c>
      <c r="K175" s="78" t="e">
        <f>INDEX(PartRaw[#All],MATCH(Part!$A175,PartRaw[[#All],[VN-SAP code]],0),MATCH(Part!K$4,PartRaw[#Headers],0))</f>
        <v>#N/A</v>
      </c>
      <c r="L175" s="78" t="e">
        <f>INDEX(PartRaw[#All],MATCH(Part!$A175,PartRaw[[#All],[VN-SAP code]],0),MATCH(Part!L$4,PartRaw[#Headers],0))</f>
        <v>#N/A</v>
      </c>
      <c r="M175" s="204" t="e">
        <f>INDEX(PartRaw[#All],MATCH(Part!$A175,PartRaw[[#All],[VN-SAP code]],0),MATCH(Part!M$4,PartRaw[#Headers],0))</f>
        <v>#N/A</v>
      </c>
      <c r="N175" s="204" t="e">
        <f>INDEX(PartRaw[#All],MATCH(Part!$A175,PartRaw[[#All],[VN-SAP code]],0),MATCH(Part!N$4,PartRaw[#Headers],0))</f>
        <v>#N/A</v>
      </c>
      <c r="O175" s="204" t="e">
        <f>INDEX(PartRaw[#All],MATCH(Part!$A175,PartRaw[[#All],[VN-SAP code]],0),MATCH(Part!O$4,PartRaw[#Headers],0))</f>
        <v>#N/A</v>
      </c>
      <c r="P175" s="204" t="e">
        <f>INDEX(PartRaw[#All],MATCH(Part!$A175,PartRaw[[#All],[VN-SAP code]],0),MATCH(Part!P$4,PartRaw[#Headers],0))</f>
        <v>#N/A</v>
      </c>
      <c r="Q175" s="204" t="e">
        <f>INDEX(PartRaw[#All],MATCH(Part!$A175,PartRaw[[#All],[VN-SAP code]],0),MATCH(Part!Q$4,PartRaw[#Headers],0))</f>
        <v>#N/A</v>
      </c>
      <c r="R175" s="204"/>
      <c r="S175" s="204"/>
      <c r="T175" s="204"/>
      <c r="U175" s="204"/>
      <c r="V175" s="111"/>
    </row>
    <row r="176" spans="1:22">
      <c r="A176" s="89">
        <v>0</v>
      </c>
      <c r="B176" s="78" t="str">
        <f>IFERROR(TEXT(INDEX(PartRaw[],MATCH(Part!$A176,PartRaw[VN-SAP code],0),7),"0.0"),"")</f>
        <v/>
      </c>
      <c r="C176" s="78" t="str">
        <f>IFERROR(INDEX(PartRaw[],MATCH(Part!$A176,PartRaw[VN-SAP code],0),11),"")</f>
        <v/>
      </c>
      <c r="D176" s="79" t="str">
        <f>IFERROR(INDEX(PartRaw[],MATCH(Part!$A176,PartRaw[VN-SAP code],0),12),"")</f>
        <v/>
      </c>
      <c r="E176" s="78" t="str">
        <f>IFERROR(INDEX(PartRaw[],MATCH(Part!$A176,PartRaw[VN-SAP code],0),13),"")</f>
        <v/>
      </c>
      <c r="F176" s="78" t="str">
        <f>IFERROR(INDEX(PartRaw[],MATCH(Part!$A176,PartRaw[VN-SAP code],0),14),"")</f>
        <v/>
      </c>
      <c r="G176" s="78" t="e">
        <f>INDEX(PartRaw[#All],MATCH(Part!$A176,PartRaw[[#All],[VN-SAP code]],0),MATCH(Part!G$4,PartRaw[#Headers],0))</f>
        <v>#N/A</v>
      </c>
      <c r="H176" s="78" t="e">
        <f>INDEX(PartRaw[#All],MATCH(Part!$A176,PartRaw[[#All],[VN-SAP code]],0),MATCH(Part!H$4,PartRaw[#Headers],0))</f>
        <v>#N/A</v>
      </c>
      <c r="I176" s="78" t="e">
        <f>INDEX(PartRaw[#All],MATCH(Part!$A176,PartRaw[[#All],[VN-SAP code]],0),MATCH(Part!I$4,PartRaw[#Headers],0))</f>
        <v>#N/A</v>
      </c>
      <c r="J176" s="78" t="e">
        <f>INDEX(PartRaw[#All],MATCH(Part!$A176,PartRaw[[#All],[VN-SAP code]],0),MATCH(Part!J$4,PartRaw[#Headers],0))</f>
        <v>#N/A</v>
      </c>
      <c r="K176" s="78" t="e">
        <f>INDEX(PartRaw[#All],MATCH(Part!$A176,PartRaw[[#All],[VN-SAP code]],0),MATCH(Part!K$4,PartRaw[#Headers],0))</f>
        <v>#N/A</v>
      </c>
      <c r="L176" s="78" t="e">
        <f>INDEX(PartRaw[#All],MATCH(Part!$A176,PartRaw[[#All],[VN-SAP code]],0),MATCH(Part!L$4,PartRaw[#Headers],0))</f>
        <v>#N/A</v>
      </c>
      <c r="M176" s="204" t="e">
        <f>INDEX(PartRaw[#All],MATCH(Part!$A176,PartRaw[[#All],[VN-SAP code]],0),MATCH(Part!M$4,PartRaw[#Headers],0))</f>
        <v>#N/A</v>
      </c>
      <c r="N176" s="204" t="e">
        <f>INDEX(PartRaw[#All],MATCH(Part!$A176,PartRaw[[#All],[VN-SAP code]],0),MATCH(Part!N$4,PartRaw[#Headers],0))</f>
        <v>#N/A</v>
      </c>
      <c r="O176" s="204" t="e">
        <f>INDEX(PartRaw[#All],MATCH(Part!$A176,PartRaw[[#All],[VN-SAP code]],0),MATCH(Part!O$4,PartRaw[#Headers],0))</f>
        <v>#N/A</v>
      </c>
      <c r="P176" s="204" t="e">
        <f>INDEX(PartRaw[#All],MATCH(Part!$A176,PartRaw[[#All],[VN-SAP code]],0),MATCH(Part!P$4,PartRaw[#Headers],0))</f>
        <v>#N/A</v>
      </c>
      <c r="Q176" s="204" t="e">
        <f>INDEX(PartRaw[#All],MATCH(Part!$A176,PartRaw[[#All],[VN-SAP code]],0),MATCH(Part!Q$4,PartRaw[#Headers],0))</f>
        <v>#N/A</v>
      </c>
      <c r="R176" s="204"/>
      <c r="S176" s="204"/>
      <c r="T176" s="204"/>
      <c r="U176" s="204"/>
      <c r="V176" s="111"/>
    </row>
    <row r="177" spans="1:22">
      <c r="A177" s="89">
        <v>0</v>
      </c>
      <c r="B177" s="78" t="str">
        <f>IFERROR(TEXT(INDEX(PartRaw[],MATCH(Part!$A177,PartRaw[VN-SAP code],0),7),"0.0"),"")</f>
        <v/>
      </c>
      <c r="C177" s="78" t="str">
        <f>IFERROR(INDEX(PartRaw[],MATCH(Part!$A177,PartRaw[VN-SAP code],0),11),"")</f>
        <v/>
      </c>
      <c r="D177" s="79" t="str">
        <f>IFERROR(INDEX(PartRaw[],MATCH(Part!$A177,PartRaw[VN-SAP code],0),12),"")</f>
        <v/>
      </c>
      <c r="E177" s="78" t="str">
        <f>IFERROR(INDEX(PartRaw[],MATCH(Part!$A177,PartRaw[VN-SAP code],0),13),"")</f>
        <v/>
      </c>
      <c r="F177" s="78" t="str">
        <f>IFERROR(INDEX(PartRaw[],MATCH(Part!$A177,PartRaw[VN-SAP code],0),14),"")</f>
        <v/>
      </c>
      <c r="G177" s="78" t="e">
        <f>INDEX(PartRaw[#All],MATCH(Part!$A177,PartRaw[[#All],[VN-SAP code]],0),MATCH(Part!G$4,PartRaw[#Headers],0))</f>
        <v>#N/A</v>
      </c>
      <c r="H177" s="78" t="e">
        <f>INDEX(PartRaw[#All],MATCH(Part!$A177,PartRaw[[#All],[VN-SAP code]],0),MATCH(Part!H$4,PartRaw[#Headers],0))</f>
        <v>#N/A</v>
      </c>
      <c r="I177" s="78" t="e">
        <f>INDEX(PartRaw[#All],MATCH(Part!$A177,PartRaw[[#All],[VN-SAP code]],0),MATCH(Part!I$4,PartRaw[#Headers],0))</f>
        <v>#N/A</v>
      </c>
      <c r="J177" s="78" t="e">
        <f>INDEX(PartRaw[#All],MATCH(Part!$A177,PartRaw[[#All],[VN-SAP code]],0),MATCH(Part!J$4,PartRaw[#Headers],0))</f>
        <v>#N/A</v>
      </c>
      <c r="K177" s="78" t="e">
        <f>INDEX(PartRaw[#All],MATCH(Part!$A177,PartRaw[[#All],[VN-SAP code]],0),MATCH(Part!K$4,PartRaw[#Headers],0))</f>
        <v>#N/A</v>
      </c>
      <c r="L177" s="78" t="e">
        <f>INDEX(PartRaw[#All],MATCH(Part!$A177,PartRaw[[#All],[VN-SAP code]],0),MATCH(Part!L$4,PartRaw[#Headers],0))</f>
        <v>#N/A</v>
      </c>
      <c r="M177" s="204" t="e">
        <f>INDEX(PartRaw[#All],MATCH(Part!$A177,PartRaw[[#All],[VN-SAP code]],0),MATCH(Part!M$4,PartRaw[#Headers],0))</f>
        <v>#N/A</v>
      </c>
      <c r="N177" s="204" t="e">
        <f>INDEX(PartRaw[#All],MATCH(Part!$A177,PartRaw[[#All],[VN-SAP code]],0),MATCH(Part!N$4,PartRaw[#Headers],0))</f>
        <v>#N/A</v>
      </c>
      <c r="O177" s="204" t="e">
        <f>INDEX(PartRaw[#All],MATCH(Part!$A177,PartRaw[[#All],[VN-SAP code]],0),MATCH(Part!O$4,PartRaw[#Headers],0))</f>
        <v>#N/A</v>
      </c>
      <c r="P177" s="204" t="e">
        <f>INDEX(PartRaw[#All],MATCH(Part!$A177,PartRaw[[#All],[VN-SAP code]],0),MATCH(Part!P$4,PartRaw[#Headers],0))</f>
        <v>#N/A</v>
      </c>
      <c r="Q177" s="204" t="e">
        <f>INDEX(PartRaw[#All],MATCH(Part!$A177,PartRaw[[#All],[VN-SAP code]],0),MATCH(Part!Q$4,PartRaw[#Headers],0))</f>
        <v>#N/A</v>
      </c>
      <c r="R177" s="204"/>
      <c r="S177" s="204"/>
      <c r="T177" s="204"/>
      <c r="U177" s="204"/>
      <c r="V177" s="111"/>
    </row>
    <row r="178" spans="1:22">
      <c r="A178" s="89">
        <v>0</v>
      </c>
      <c r="B178" s="78" t="str">
        <f>IFERROR(TEXT(INDEX(PartRaw[],MATCH(Part!$A178,PartRaw[VN-SAP code],0),7),"0.0"),"")</f>
        <v/>
      </c>
      <c r="C178" s="78" t="str">
        <f>IFERROR(INDEX(PartRaw[],MATCH(Part!$A178,PartRaw[VN-SAP code],0),11),"")</f>
        <v/>
      </c>
      <c r="D178" s="79" t="str">
        <f>IFERROR(INDEX(PartRaw[],MATCH(Part!$A178,PartRaw[VN-SAP code],0),12),"")</f>
        <v/>
      </c>
      <c r="E178" s="78" t="str">
        <f>IFERROR(INDEX(PartRaw[],MATCH(Part!$A178,PartRaw[VN-SAP code],0),13),"")</f>
        <v/>
      </c>
      <c r="F178" s="78" t="str">
        <f>IFERROR(INDEX(PartRaw[],MATCH(Part!$A178,PartRaw[VN-SAP code],0),14),"")</f>
        <v/>
      </c>
      <c r="G178" s="78" t="e">
        <f>INDEX(PartRaw[#All],MATCH(Part!$A178,PartRaw[[#All],[VN-SAP code]],0),MATCH(Part!G$4,PartRaw[#Headers],0))</f>
        <v>#N/A</v>
      </c>
      <c r="H178" s="78" t="e">
        <f>INDEX(PartRaw[#All],MATCH(Part!$A178,PartRaw[[#All],[VN-SAP code]],0),MATCH(Part!H$4,PartRaw[#Headers],0))</f>
        <v>#N/A</v>
      </c>
      <c r="I178" s="78" t="e">
        <f>INDEX(PartRaw[#All],MATCH(Part!$A178,PartRaw[[#All],[VN-SAP code]],0),MATCH(Part!I$4,PartRaw[#Headers],0))</f>
        <v>#N/A</v>
      </c>
      <c r="J178" s="78" t="e">
        <f>INDEX(PartRaw[#All],MATCH(Part!$A178,PartRaw[[#All],[VN-SAP code]],0),MATCH(Part!J$4,PartRaw[#Headers],0))</f>
        <v>#N/A</v>
      </c>
      <c r="K178" s="78" t="e">
        <f>INDEX(PartRaw[#All],MATCH(Part!$A178,PartRaw[[#All],[VN-SAP code]],0),MATCH(Part!K$4,PartRaw[#Headers],0))</f>
        <v>#N/A</v>
      </c>
      <c r="L178" s="78" t="e">
        <f>INDEX(PartRaw[#All],MATCH(Part!$A178,PartRaw[[#All],[VN-SAP code]],0),MATCH(Part!L$4,PartRaw[#Headers],0))</f>
        <v>#N/A</v>
      </c>
      <c r="M178" s="204" t="e">
        <f>INDEX(PartRaw[#All],MATCH(Part!$A178,PartRaw[[#All],[VN-SAP code]],0),MATCH(Part!M$4,PartRaw[#Headers],0))</f>
        <v>#N/A</v>
      </c>
      <c r="N178" s="204" t="e">
        <f>INDEX(PartRaw[#All],MATCH(Part!$A178,PartRaw[[#All],[VN-SAP code]],0),MATCH(Part!N$4,PartRaw[#Headers],0))</f>
        <v>#N/A</v>
      </c>
      <c r="O178" s="204" t="e">
        <f>INDEX(PartRaw[#All],MATCH(Part!$A178,PartRaw[[#All],[VN-SAP code]],0),MATCH(Part!O$4,PartRaw[#Headers],0))</f>
        <v>#N/A</v>
      </c>
      <c r="P178" s="204" t="e">
        <f>INDEX(PartRaw[#All],MATCH(Part!$A178,PartRaw[[#All],[VN-SAP code]],0),MATCH(Part!P$4,PartRaw[#Headers],0))</f>
        <v>#N/A</v>
      </c>
      <c r="Q178" s="204" t="e">
        <f>INDEX(PartRaw[#All],MATCH(Part!$A178,PartRaw[[#All],[VN-SAP code]],0),MATCH(Part!Q$4,PartRaw[#Headers],0))</f>
        <v>#N/A</v>
      </c>
      <c r="R178" s="204"/>
      <c r="S178" s="204"/>
      <c r="T178" s="204"/>
      <c r="U178" s="204"/>
      <c r="V178" s="111"/>
    </row>
    <row r="179" spans="1:22">
      <c r="A179" s="89">
        <v>0</v>
      </c>
      <c r="B179" s="78" t="str">
        <f>IFERROR(TEXT(INDEX(PartRaw[],MATCH(Part!$A179,PartRaw[VN-SAP code],0),7),"0.0"),"")</f>
        <v/>
      </c>
      <c r="C179" s="78" t="str">
        <f>IFERROR(INDEX(PartRaw[],MATCH(Part!$A179,PartRaw[VN-SAP code],0),11),"")</f>
        <v/>
      </c>
      <c r="D179" s="79" t="str">
        <f>IFERROR(INDEX(PartRaw[],MATCH(Part!$A179,PartRaw[VN-SAP code],0),12),"")</f>
        <v/>
      </c>
      <c r="E179" s="78" t="str">
        <f>IFERROR(INDEX(PartRaw[],MATCH(Part!$A179,PartRaw[VN-SAP code],0),13),"")</f>
        <v/>
      </c>
      <c r="F179" s="78" t="str">
        <f>IFERROR(INDEX(PartRaw[],MATCH(Part!$A179,PartRaw[VN-SAP code],0),14),"")</f>
        <v/>
      </c>
      <c r="G179" s="78" t="e">
        <f>INDEX(PartRaw[#All],MATCH(Part!$A179,PartRaw[[#All],[VN-SAP code]],0),MATCH(Part!G$4,PartRaw[#Headers],0))</f>
        <v>#N/A</v>
      </c>
      <c r="H179" s="78" t="e">
        <f>INDEX(PartRaw[#All],MATCH(Part!$A179,PartRaw[[#All],[VN-SAP code]],0),MATCH(Part!H$4,PartRaw[#Headers],0))</f>
        <v>#N/A</v>
      </c>
      <c r="I179" s="78" t="e">
        <f>INDEX(PartRaw[#All],MATCH(Part!$A179,PartRaw[[#All],[VN-SAP code]],0),MATCH(Part!I$4,PartRaw[#Headers],0))</f>
        <v>#N/A</v>
      </c>
      <c r="J179" s="78" t="e">
        <f>INDEX(PartRaw[#All],MATCH(Part!$A179,PartRaw[[#All],[VN-SAP code]],0),MATCH(Part!J$4,PartRaw[#Headers],0))</f>
        <v>#N/A</v>
      </c>
      <c r="K179" s="78" t="e">
        <f>INDEX(PartRaw[#All],MATCH(Part!$A179,PartRaw[[#All],[VN-SAP code]],0),MATCH(Part!K$4,PartRaw[#Headers],0))</f>
        <v>#N/A</v>
      </c>
      <c r="L179" s="78" t="e">
        <f>INDEX(PartRaw[#All],MATCH(Part!$A179,PartRaw[[#All],[VN-SAP code]],0),MATCH(Part!L$4,PartRaw[#Headers],0))</f>
        <v>#N/A</v>
      </c>
      <c r="M179" s="204" t="e">
        <f>INDEX(PartRaw[#All],MATCH(Part!$A179,PartRaw[[#All],[VN-SAP code]],0),MATCH(Part!M$4,PartRaw[#Headers],0))</f>
        <v>#N/A</v>
      </c>
      <c r="N179" s="204" t="e">
        <f>INDEX(PartRaw[#All],MATCH(Part!$A179,PartRaw[[#All],[VN-SAP code]],0),MATCH(Part!N$4,PartRaw[#Headers],0))</f>
        <v>#N/A</v>
      </c>
      <c r="O179" s="204" t="e">
        <f>INDEX(PartRaw[#All],MATCH(Part!$A179,PartRaw[[#All],[VN-SAP code]],0),MATCH(Part!O$4,PartRaw[#Headers],0))</f>
        <v>#N/A</v>
      </c>
      <c r="P179" s="204" t="e">
        <f>INDEX(PartRaw[#All],MATCH(Part!$A179,PartRaw[[#All],[VN-SAP code]],0),MATCH(Part!P$4,PartRaw[#Headers],0))</f>
        <v>#N/A</v>
      </c>
      <c r="Q179" s="204" t="e">
        <f>INDEX(PartRaw[#All],MATCH(Part!$A179,PartRaw[[#All],[VN-SAP code]],0),MATCH(Part!Q$4,PartRaw[#Headers],0))</f>
        <v>#N/A</v>
      </c>
      <c r="R179" s="204"/>
      <c r="S179" s="204"/>
      <c r="T179" s="204"/>
      <c r="U179" s="204"/>
      <c r="V179" s="111"/>
    </row>
    <row r="180" spans="1:22">
      <c r="A180" s="89">
        <v>0</v>
      </c>
      <c r="B180" s="78" t="str">
        <f>IFERROR(TEXT(INDEX(PartRaw[],MATCH(Part!$A180,PartRaw[VN-SAP code],0),7),"0.0"),"")</f>
        <v/>
      </c>
      <c r="C180" s="78" t="str">
        <f>IFERROR(INDEX(PartRaw[],MATCH(Part!$A180,PartRaw[VN-SAP code],0),11),"")</f>
        <v/>
      </c>
      <c r="D180" s="79" t="str">
        <f>IFERROR(INDEX(PartRaw[],MATCH(Part!$A180,PartRaw[VN-SAP code],0),12),"")</f>
        <v/>
      </c>
      <c r="E180" s="78" t="str">
        <f>IFERROR(INDEX(PartRaw[],MATCH(Part!$A180,PartRaw[VN-SAP code],0),13),"")</f>
        <v/>
      </c>
      <c r="F180" s="78" t="str">
        <f>IFERROR(INDEX(PartRaw[],MATCH(Part!$A180,PartRaw[VN-SAP code],0),14),"")</f>
        <v/>
      </c>
      <c r="G180" s="78" t="e">
        <f>INDEX(PartRaw[#All],MATCH(Part!$A180,PartRaw[[#All],[VN-SAP code]],0),MATCH(Part!G$4,PartRaw[#Headers],0))</f>
        <v>#N/A</v>
      </c>
      <c r="H180" s="78" t="e">
        <f>INDEX(PartRaw[#All],MATCH(Part!$A180,PartRaw[[#All],[VN-SAP code]],0),MATCH(Part!H$4,PartRaw[#Headers],0))</f>
        <v>#N/A</v>
      </c>
      <c r="I180" s="78" t="e">
        <f>INDEX(PartRaw[#All],MATCH(Part!$A180,PartRaw[[#All],[VN-SAP code]],0),MATCH(Part!I$4,PartRaw[#Headers],0))</f>
        <v>#N/A</v>
      </c>
      <c r="J180" s="78" t="e">
        <f>INDEX(PartRaw[#All],MATCH(Part!$A180,PartRaw[[#All],[VN-SAP code]],0),MATCH(Part!J$4,PartRaw[#Headers],0))</f>
        <v>#N/A</v>
      </c>
      <c r="K180" s="78" t="e">
        <f>INDEX(PartRaw[#All],MATCH(Part!$A180,PartRaw[[#All],[VN-SAP code]],0),MATCH(Part!K$4,PartRaw[#Headers],0))</f>
        <v>#N/A</v>
      </c>
      <c r="L180" s="78" t="e">
        <f>INDEX(PartRaw[#All],MATCH(Part!$A180,PartRaw[[#All],[VN-SAP code]],0),MATCH(Part!L$4,PartRaw[#Headers],0))</f>
        <v>#N/A</v>
      </c>
      <c r="M180" s="204" t="e">
        <f>INDEX(PartRaw[#All],MATCH(Part!$A180,PartRaw[[#All],[VN-SAP code]],0),MATCH(Part!M$4,PartRaw[#Headers],0))</f>
        <v>#N/A</v>
      </c>
      <c r="N180" s="204" t="e">
        <f>INDEX(PartRaw[#All],MATCH(Part!$A180,PartRaw[[#All],[VN-SAP code]],0),MATCH(Part!N$4,PartRaw[#Headers],0))</f>
        <v>#N/A</v>
      </c>
      <c r="O180" s="204" t="e">
        <f>INDEX(PartRaw[#All],MATCH(Part!$A180,PartRaw[[#All],[VN-SAP code]],0),MATCH(Part!O$4,PartRaw[#Headers],0))</f>
        <v>#N/A</v>
      </c>
      <c r="P180" s="204" t="e">
        <f>INDEX(PartRaw[#All],MATCH(Part!$A180,PartRaw[[#All],[VN-SAP code]],0),MATCH(Part!P$4,PartRaw[#Headers],0))</f>
        <v>#N/A</v>
      </c>
      <c r="Q180" s="204" t="e">
        <f>INDEX(PartRaw[#All],MATCH(Part!$A180,PartRaw[[#All],[VN-SAP code]],0),MATCH(Part!Q$4,PartRaw[#Headers],0))</f>
        <v>#N/A</v>
      </c>
      <c r="R180" s="204"/>
      <c r="S180" s="204"/>
      <c r="T180" s="204"/>
      <c r="U180" s="204"/>
      <c r="V180" s="111"/>
    </row>
    <row r="181" spans="1:22">
      <c r="A181" s="89">
        <v>0</v>
      </c>
      <c r="B181" s="78" t="str">
        <f>IFERROR(TEXT(INDEX(PartRaw[],MATCH(Part!$A181,PartRaw[VN-SAP code],0),7),"0.0"),"")</f>
        <v/>
      </c>
      <c r="C181" s="78" t="str">
        <f>IFERROR(INDEX(PartRaw[],MATCH(Part!$A181,PartRaw[VN-SAP code],0),11),"")</f>
        <v/>
      </c>
      <c r="D181" s="79" t="str">
        <f>IFERROR(INDEX(PartRaw[],MATCH(Part!$A181,PartRaw[VN-SAP code],0),12),"")</f>
        <v/>
      </c>
      <c r="E181" s="78" t="str">
        <f>IFERROR(INDEX(PartRaw[],MATCH(Part!$A181,PartRaw[VN-SAP code],0),13),"")</f>
        <v/>
      </c>
      <c r="F181" s="78" t="str">
        <f>IFERROR(INDEX(PartRaw[],MATCH(Part!$A181,PartRaw[VN-SAP code],0),14),"")</f>
        <v/>
      </c>
      <c r="G181" s="78" t="e">
        <f>INDEX(PartRaw[#All],MATCH(Part!$A181,PartRaw[[#All],[VN-SAP code]],0),MATCH(Part!G$4,PartRaw[#Headers],0))</f>
        <v>#N/A</v>
      </c>
      <c r="H181" s="78" t="e">
        <f>INDEX(PartRaw[#All],MATCH(Part!$A181,PartRaw[[#All],[VN-SAP code]],0),MATCH(Part!H$4,PartRaw[#Headers],0))</f>
        <v>#N/A</v>
      </c>
      <c r="I181" s="78" t="e">
        <f>INDEX(PartRaw[#All],MATCH(Part!$A181,PartRaw[[#All],[VN-SAP code]],0),MATCH(Part!I$4,PartRaw[#Headers],0))</f>
        <v>#N/A</v>
      </c>
      <c r="J181" s="78" t="e">
        <f>INDEX(PartRaw[#All],MATCH(Part!$A181,PartRaw[[#All],[VN-SAP code]],0),MATCH(Part!J$4,PartRaw[#Headers],0))</f>
        <v>#N/A</v>
      </c>
      <c r="K181" s="78" t="e">
        <f>INDEX(PartRaw[#All],MATCH(Part!$A181,PartRaw[[#All],[VN-SAP code]],0),MATCH(Part!K$4,PartRaw[#Headers],0))</f>
        <v>#N/A</v>
      </c>
      <c r="L181" s="78" t="e">
        <f>INDEX(PartRaw[#All],MATCH(Part!$A181,PartRaw[[#All],[VN-SAP code]],0),MATCH(Part!L$4,PartRaw[#Headers],0))</f>
        <v>#N/A</v>
      </c>
      <c r="M181" s="204" t="e">
        <f>INDEX(PartRaw[#All],MATCH(Part!$A181,PartRaw[[#All],[VN-SAP code]],0),MATCH(Part!M$4,PartRaw[#Headers],0))</f>
        <v>#N/A</v>
      </c>
      <c r="N181" s="204" t="e">
        <f>INDEX(PartRaw[#All],MATCH(Part!$A181,PartRaw[[#All],[VN-SAP code]],0),MATCH(Part!N$4,PartRaw[#Headers],0))</f>
        <v>#N/A</v>
      </c>
      <c r="O181" s="204" t="e">
        <f>INDEX(PartRaw[#All],MATCH(Part!$A181,PartRaw[[#All],[VN-SAP code]],0),MATCH(Part!O$4,PartRaw[#Headers],0))</f>
        <v>#N/A</v>
      </c>
      <c r="P181" s="204" t="e">
        <f>INDEX(PartRaw[#All],MATCH(Part!$A181,PartRaw[[#All],[VN-SAP code]],0),MATCH(Part!P$4,PartRaw[#Headers],0))</f>
        <v>#N/A</v>
      </c>
      <c r="Q181" s="204" t="e">
        <f>INDEX(PartRaw[#All],MATCH(Part!$A181,PartRaw[[#All],[VN-SAP code]],0),MATCH(Part!Q$4,PartRaw[#Headers],0))</f>
        <v>#N/A</v>
      </c>
      <c r="R181" s="204"/>
      <c r="S181" s="204"/>
      <c r="T181" s="204"/>
      <c r="U181" s="204"/>
      <c r="V181" s="111"/>
    </row>
    <row r="182" spans="1:22">
      <c r="A182" s="89">
        <v>0</v>
      </c>
      <c r="B182" s="78" t="str">
        <f>IFERROR(TEXT(INDEX(PartRaw[],MATCH(Part!$A182,PartRaw[VN-SAP code],0),7),"0.0"),"")</f>
        <v/>
      </c>
      <c r="C182" s="78" t="str">
        <f>IFERROR(INDEX(PartRaw[],MATCH(Part!$A182,PartRaw[VN-SAP code],0),11),"")</f>
        <v/>
      </c>
      <c r="D182" s="79" t="str">
        <f>IFERROR(INDEX(PartRaw[],MATCH(Part!$A182,PartRaw[VN-SAP code],0),12),"")</f>
        <v/>
      </c>
      <c r="E182" s="78" t="str">
        <f>IFERROR(INDEX(PartRaw[],MATCH(Part!$A182,PartRaw[VN-SAP code],0),13),"")</f>
        <v/>
      </c>
      <c r="F182" s="78" t="str">
        <f>IFERROR(INDEX(PartRaw[],MATCH(Part!$A182,PartRaw[VN-SAP code],0),14),"")</f>
        <v/>
      </c>
      <c r="G182" s="78" t="e">
        <f>INDEX(PartRaw[#All],MATCH(Part!$A182,PartRaw[[#All],[VN-SAP code]],0),MATCH(Part!G$4,PartRaw[#Headers],0))</f>
        <v>#N/A</v>
      </c>
      <c r="H182" s="78" t="e">
        <f>INDEX(PartRaw[#All],MATCH(Part!$A182,PartRaw[[#All],[VN-SAP code]],0),MATCH(Part!H$4,PartRaw[#Headers],0))</f>
        <v>#N/A</v>
      </c>
      <c r="I182" s="78" t="e">
        <f>INDEX(PartRaw[#All],MATCH(Part!$A182,PartRaw[[#All],[VN-SAP code]],0),MATCH(Part!I$4,PartRaw[#Headers],0))</f>
        <v>#N/A</v>
      </c>
      <c r="J182" s="78" t="e">
        <f>INDEX(PartRaw[#All],MATCH(Part!$A182,PartRaw[[#All],[VN-SAP code]],0),MATCH(Part!J$4,PartRaw[#Headers],0))</f>
        <v>#N/A</v>
      </c>
      <c r="K182" s="78" t="e">
        <f>INDEX(PartRaw[#All],MATCH(Part!$A182,PartRaw[[#All],[VN-SAP code]],0),MATCH(Part!K$4,PartRaw[#Headers],0))</f>
        <v>#N/A</v>
      </c>
      <c r="L182" s="78" t="e">
        <f>INDEX(PartRaw[#All],MATCH(Part!$A182,PartRaw[[#All],[VN-SAP code]],0),MATCH(Part!L$4,PartRaw[#Headers],0))</f>
        <v>#N/A</v>
      </c>
      <c r="M182" s="204" t="e">
        <f>INDEX(PartRaw[#All],MATCH(Part!$A182,PartRaw[[#All],[VN-SAP code]],0),MATCH(Part!M$4,PartRaw[#Headers],0))</f>
        <v>#N/A</v>
      </c>
      <c r="N182" s="204" t="e">
        <f>INDEX(PartRaw[#All],MATCH(Part!$A182,PartRaw[[#All],[VN-SAP code]],0),MATCH(Part!N$4,PartRaw[#Headers],0))</f>
        <v>#N/A</v>
      </c>
      <c r="O182" s="204" t="e">
        <f>INDEX(PartRaw[#All],MATCH(Part!$A182,PartRaw[[#All],[VN-SAP code]],0),MATCH(Part!O$4,PartRaw[#Headers],0))</f>
        <v>#N/A</v>
      </c>
      <c r="P182" s="204" t="e">
        <f>INDEX(PartRaw[#All],MATCH(Part!$A182,PartRaw[[#All],[VN-SAP code]],0),MATCH(Part!P$4,PartRaw[#Headers],0))</f>
        <v>#N/A</v>
      </c>
      <c r="Q182" s="204" t="e">
        <f>INDEX(PartRaw[#All],MATCH(Part!$A182,PartRaw[[#All],[VN-SAP code]],0),MATCH(Part!Q$4,PartRaw[#Headers],0))</f>
        <v>#N/A</v>
      </c>
      <c r="R182" s="204"/>
      <c r="S182" s="204"/>
      <c r="T182" s="204"/>
      <c r="U182" s="204"/>
      <c r="V182" s="111"/>
    </row>
    <row r="183" spans="1:22">
      <c r="A183" s="89">
        <v>0</v>
      </c>
      <c r="B183" s="78" t="str">
        <f>IFERROR(TEXT(INDEX(PartRaw[],MATCH(Part!$A183,PartRaw[VN-SAP code],0),7),"0.0"),"")</f>
        <v/>
      </c>
      <c r="C183" s="78" t="str">
        <f>IFERROR(INDEX(PartRaw[],MATCH(Part!$A183,PartRaw[VN-SAP code],0),11),"")</f>
        <v/>
      </c>
      <c r="D183" s="79" t="str">
        <f>IFERROR(INDEX(PartRaw[],MATCH(Part!$A183,PartRaw[VN-SAP code],0),12),"")</f>
        <v/>
      </c>
      <c r="E183" s="78" t="str">
        <f>IFERROR(INDEX(PartRaw[],MATCH(Part!$A183,PartRaw[VN-SAP code],0),13),"")</f>
        <v/>
      </c>
      <c r="F183" s="78" t="str">
        <f>IFERROR(INDEX(PartRaw[],MATCH(Part!$A183,PartRaw[VN-SAP code],0),14),"")</f>
        <v/>
      </c>
      <c r="G183" s="78" t="e">
        <f>INDEX(PartRaw[#All],MATCH(Part!$A183,PartRaw[[#All],[VN-SAP code]],0),MATCH(Part!G$4,PartRaw[#Headers],0))</f>
        <v>#N/A</v>
      </c>
      <c r="H183" s="78" t="e">
        <f>INDEX(PartRaw[#All],MATCH(Part!$A183,PartRaw[[#All],[VN-SAP code]],0),MATCH(Part!H$4,PartRaw[#Headers],0))</f>
        <v>#N/A</v>
      </c>
      <c r="I183" s="78" t="e">
        <f>INDEX(PartRaw[#All],MATCH(Part!$A183,PartRaw[[#All],[VN-SAP code]],0),MATCH(Part!I$4,PartRaw[#Headers],0))</f>
        <v>#N/A</v>
      </c>
      <c r="J183" s="78" t="e">
        <f>INDEX(PartRaw[#All],MATCH(Part!$A183,PartRaw[[#All],[VN-SAP code]],0),MATCH(Part!J$4,PartRaw[#Headers],0))</f>
        <v>#N/A</v>
      </c>
      <c r="K183" s="78" t="e">
        <f>INDEX(PartRaw[#All],MATCH(Part!$A183,PartRaw[[#All],[VN-SAP code]],0),MATCH(Part!K$4,PartRaw[#Headers],0))</f>
        <v>#N/A</v>
      </c>
      <c r="L183" s="78" t="e">
        <f>INDEX(PartRaw[#All],MATCH(Part!$A183,PartRaw[[#All],[VN-SAP code]],0),MATCH(Part!L$4,PartRaw[#Headers],0))</f>
        <v>#N/A</v>
      </c>
      <c r="M183" s="204" t="e">
        <f>INDEX(PartRaw[#All],MATCH(Part!$A183,PartRaw[[#All],[VN-SAP code]],0),MATCH(Part!M$4,PartRaw[#Headers],0))</f>
        <v>#N/A</v>
      </c>
      <c r="N183" s="204" t="e">
        <f>INDEX(PartRaw[#All],MATCH(Part!$A183,PartRaw[[#All],[VN-SAP code]],0),MATCH(Part!N$4,PartRaw[#Headers],0))</f>
        <v>#N/A</v>
      </c>
      <c r="O183" s="204" t="e">
        <f>INDEX(PartRaw[#All],MATCH(Part!$A183,PartRaw[[#All],[VN-SAP code]],0),MATCH(Part!O$4,PartRaw[#Headers],0))</f>
        <v>#N/A</v>
      </c>
      <c r="P183" s="204" t="e">
        <f>INDEX(PartRaw[#All],MATCH(Part!$A183,PartRaw[[#All],[VN-SAP code]],0),MATCH(Part!P$4,PartRaw[#Headers],0))</f>
        <v>#N/A</v>
      </c>
      <c r="Q183" s="204" t="e">
        <f>INDEX(PartRaw[#All],MATCH(Part!$A183,PartRaw[[#All],[VN-SAP code]],0),MATCH(Part!Q$4,PartRaw[#Headers],0))</f>
        <v>#N/A</v>
      </c>
      <c r="R183" s="204"/>
      <c r="S183" s="204"/>
      <c r="T183" s="204"/>
      <c r="U183" s="204"/>
      <c r="V183" s="111"/>
    </row>
    <row r="184" spans="1:22">
      <c r="A184" s="89">
        <v>0</v>
      </c>
      <c r="B184" s="78" t="str">
        <f>IFERROR(TEXT(INDEX(PartRaw[],MATCH(Part!$A184,PartRaw[VN-SAP code],0),7),"0.0"),"")</f>
        <v/>
      </c>
      <c r="C184" s="78" t="str">
        <f>IFERROR(INDEX(PartRaw[],MATCH(Part!$A184,PartRaw[VN-SAP code],0),11),"")</f>
        <v/>
      </c>
      <c r="D184" s="79" t="str">
        <f>IFERROR(INDEX(PartRaw[],MATCH(Part!$A184,PartRaw[VN-SAP code],0),12),"")</f>
        <v/>
      </c>
      <c r="E184" s="78" t="str">
        <f>IFERROR(INDEX(PartRaw[],MATCH(Part!$A184,PartRaw[VN-SAP code],0),13),"")</f>
        <v/>
      </c>
      <c r="F184" s="78" t="str">
        <f>IFERROR(INDEX(PartRaw[],MATCH(Part!$A184,PartRaw[VN-SAP code],0),14),"")</f>
        <v/>
      </c>
      <c r="G184" s="78" t="e">
        <f>INDEX(PartRaw[#All],MATCH(Part!$A184,PartRaw[[#All],[VN-SAP code]],0),MATCH(Part!G$4,PartRaw[#Headers],0))</f>
        <v>#N/A</v>
      </c>
      <c r="H184" s="78" t="e">
        <f>INDEX(PartRaw[#All],MATCH(Part!$A184,PartRaw[[#All],[VN-SAP code]],0),MATCH(Part!H$4,PartRaw[#Headers],0))</f>
        <v>#N/A</v>
      </c>
      <c r="I184" s="78" t="e">
        <f>INDEX(PartRaw[#All],MATCH(Part!$A184,PartRaw[[#All],[VN-SAP code]],0),MATCH(Part!I$4,PartRaw[#Headers],0))</f>
        <v>#N/A</v>
      </c>
      <c r="J184" s="78" t="e">
        <f>INDEX(PartRaw[#All],MATCH(Part!$A184,PartRaw[[#All],[VN-SAP code]],0),MATCH(Part!J$4,PartRaw[#Headers],0))</f>
        <v>#N/A</v>
      </c>
      <c r="K184" s="78" t="e">
        <f>INDEX(PartRaw[#All],MATCH(Part!$A184,PartRaw[[#All],[VN-SAP code]],0),MATCH(Part!K$4,PartRaw[#Headers],0))</f>
        <v>#N/A</v>
      </c>
      <c r="L184" s="78" t="e">
        <f>INDEX(PartRaw[#All],MATCH(Part!$A184,PartRaw[[#All],[VN-SAP code]],0),MATCH(Part!L$4,PartRaw[#Headers],0))</f>
        <v>#N/A</v>
      </c>
      <c r="M184" s="204" t="e">
        <f>INDEX(PartRaw[#All],MATCH(Part!$A184,PartRaw[[#All],[VN-SAP code]],0),MATCH(Part!M$4,PartRaw[#Headers],0))</f>
        <v>#N/A</v>
      </c>
      <c r="N184" s="204" t="e">
        <f>INDEX(PartRaw[#All],MATCH(Part!$A184,PartRaw[[#All],[VN-SAP code]],0),MATCH(Part!N$4,PartRaw[#Headers],0))</f>
        <v>#N/A</v>
      </c>
      <c r="O184" s="204" t="e">
        <f>INDEX(PartRaw[#All],MATCH(Part!$A184,PartRaw[[#All],[VN-SAP code]],0),MATCH(Part!O$4,PartRaw[#Headers],0))</f>
        <v>#N/A</v>
      </c>
      <c r="P184" s="204" t="e">
        <f>INDEX(PartRaw[#All],MATCH(Part!$A184,PartRaw[[#All],[VN-SAP code]],0),MATCH(Part!P$4,PartRaw[#Headers],0))</f>
        <v>#N/A</v>
      </c>
      <c r="Q184" s="204" t="e">
        <f>INDEX(PartRaw[#All],MATCH(Part!$A184,PartRaw[[#All],[VN-SAP code]],0),MATCH(Part!Q$4,PartRaw[#Headers],0))</f>
        <v>#N/A</v>
      </c>
      <c r="R184" s="204"/>
      <c r="S184" s="204"/>
      <c r="T184" s="204"/>
      <c r="U184" s="204"/>
      <c r="V184" s="111"/>
    </row>
    <row r="185" spans="1:22">
      <c r="A185" s="89">
        <v>0</v>
      </c>
      <c r="B185" s="78" t="str">
        <f>IFERROR(TEXT(INDEX(PartRaw[],MATCH(Part!$A185,PartRaw[VN-SAP code],0),7),"0.0"),"")</f>
        <v/>
      </c>
      <c r="C185" s="78" t="str">
        <f>IFERROR(INDEX(PartRaw[],MATCH(Part!$A185,PartRaw[VN-SAP code],0),11),"")</f>
        <v/>
      </c>
      <c r="D185" s="79" t="str">
        <f>IFERROR(INDEX(PartRaw[],MATCH(Part!$A185,PartRaw[VN-SAP code],0),12),"")</f>
        <v/>
      </c>
      <c r="E185" s="78" t="str">
        <f>IFERROR(INDEX(PartRaw[],MATCH(Part!$A185,PartRaw[VN-SAP code],0),13),"")</f>
        <v/>
      </c>
      <c r="F185" s="78" t="str">
        <f>IFERROR(INDEX(PartRaw[],MATCH(Part!$A185,PartRaw[VN-SAP code],0),14),"")</f>
        <v/>
      </c>
      <c r="G185" s="78" t="e">
        <f>INDEX(PartRaw[#All],MATCH(Part!$A185,PartRaw[[#All],[VN-SAP code]],0),MATCH(Part!G$4,PartRaw[#Headers],0))</f>
        <v>#N/A</v>
      </c>
      <c r="H185" s="78" t="e">
        <f>INDEX(PartRaw[#All],MATCH(Part!$A185,PartRaw[[#All],[VN-SAP code]],0),MATCH(Part!H$4,PartRaw[#Headers],0))</f>
        <v>#N/A</v>
      </c>
      <c r="I185" s="78" t="e">
        <f>INDEX(PartRaw[#All],MATCH(Part!$A185,PartRaw[[#All],[VN-SAP code]],0),MATCH(Part!I$4,PartRaw[#Headers],0))</f>
        <v>#N/A</v>
      </c>
      <c r="J185" s="78" t="e">
        <f>INDEX(PartRaw[#All],MATCH(Part!$A185,PartRaw[[#All],[VN-SAP code]],0),MATCH(Part!J$4,PartRaw[#Headers],0))</f>
        <v>#N/A</v>
      </c>
      <c r="K185" s="78" t="e">
        <f>INDEX(PartRaw[#All],MATCH(Part!$A185,PartRaw[[#All],[VN-SAP code]],0),MATCH(Part!K$4,PartRaw[#Headers],0))</f>
        <v>#N/A</v>
      </c>
      <c r="L185" s="78" t="e">
        <f>INDEX(PartRaw[#All],MATCH(Part!$A185,PartRaw[[#All],[VN-SAP code]],0),MATCH(Part!L$4,PartRaw[#Headers],0))</f>
        <v>#N/A</v>
      </c>
      <c r="M185" s="204" t="e">
        <f>INDEX(PartRaw[#All],MATCH(Part!$A185,PartRaw[[#All],[VN-SAP code]],0),MATCH(Part!M$4,PartRaw[#Headers],0))</f>
        <v>#N/A</v>
      </c>
      <c r="N185" s="204" t="e">
        <f>INDEX(PartRaw[#All],MATCH(Part!$A185,PartRaw[[#All],[VN-SAP code]],0),MATCH(Part!N$4,PartRaw[#Headers],0))</f>
        <v>#N/A</v>
      </c>
      <c r="O185" s="204" t="e">
        <f>INDEX(PartRaw[#All],MATCH(Part!$A185,PartRaw[[#All],[VN-SAP code]],0),MATCH(Part!O$4,PartRaw[#Headers],0))</f>
        <v>#N/A</v>
      </c>
      <c r="P185" s="204" t="e">
        <f>INDEX(PartRaw[#All],MATCH(Part!$A185,PartRaw[[#All],[VN-SAP code]],0),MATCH(Part!P$4,PartRaw[#Headers],0))</f>
        <v>#N/A</v>
      </c>
      <c r="Q185" s="204" t="e">
        <f>INDEX(PartRaw[#All],MATCH(Part!$A185,PartRaw[[#All],[VN-SAP code]],0),MATCH(Part!Q$4,PartRaw[#Headers],0))</f>
        <v>#N/A</v>
      </c>
      <c r="R185" s="204"/>
      <c r="S185" s="204"/>
      <c r="T185" s="204"/>
      <c r="U185" s="204"/>
      <c r="V185" s="111"/>
    </row>
    <row r="186" spans="1:22">
      <c r="A186" s="89">
        <v>0</v>
      </c>
      <c r="B186" s="78" t="str">
        <f>IFERROR(TEXT(INDEX(PartRaw[],MATCH(Part!$A186,PartRaw[VN-SAP code],0),7),"0.0"),"")</f>
        <v/>
      </c>
      <c r="C186" s="78" t="str">
        <f>IFERROR(INDEX(PartRaw[],MATCH(Part!$A186,PartRaw[VN-SAP code],0),11),"")</f>
        <v/>
      </c>
      <c r="D186" s="79" t="str">
        <f>IFERROR(INDEX(PartRaw[],MATCH(Part!$A186,PartRaw[VN-SAP code],0),12),"")</f>
        <v/>
      </c>
      <c r="E186" s="78" t="str">
        <f>IFERROR(INDEX(PartRaw[],MATCH(Part!$A186,PartRaw[VN-SAP code],0),13),"")</f>
        <v/>
      </c>
      <c r="F186" s="78" t="str">
        <f>IFERROR(INDEX(PartRaw[],MATCH(Part!$A186,PartRaw[VN-SAP code],0),14),"")</f>
        <v/>
      </c>
      <c r="G186" s="78" t="e">
        <f>INDEX(PartRaw[#All],MATCH(Part!$A186,PartRaw[[#All],[VN-SAP code]],0),MATCH(Part!G$4,PartRaw[#Headers],0))</f>
        <v>#N/A</v>
      </c>
      <c r="H186" s="78" t="e">
        <f>INDEX(PartRaw[#All],MATCH(Part!$A186,PartRaw[[#All],[VN-SAP code]],0),MATCH(Part!H$4,PartRaw[#Headers],0))</f>
        <v>#N/A</v>
      </c>
      <c r="I186" s="78" t="e">
        <f>INDEX(PartRaw[#All],MATCH(Part!$A186,PartRaw[[#All],[VN-SAP code]],0),MATCH(Part!I$4,PartRaw[#Headers],0))</f>
        <v>#N/A</v>
      </c>
      <c r="J186" s="78" t="e">
        <f>INDEX(PartRaw[#All],MATCH(Part!$A186,PartRaw[[#All],[VN-SAP code]],0),MATCH(Part!J$4,PartRaw[#Headers],0))</f>
        <v>#N/A</v>
      </c>
      <c r="K186" s="78" t="e">
        <f>INDEX(PartRaw[#All],MATCH(Part!$A186,PartRaw[[#All],[VN-SAP code]],0),MATCH(Part!K$4,PartRaw[#Headers],0))</f>
        <v>#N/A</v>
      </c>
      <c r="L186" s="78" t="e">
        <f>INDEX(PartRaw[#All],MATCH(Part!$A186,PartRaw[[#All],[VN-SAP code]],0),MATCH(Part!L$4,PartRaw[#Headers],0))</f>
        <v>#N/A</v>
      </c>
      <c r="M186" s="204" t="e">
        <f>INDEX(PartRaw[#All],MATCH(Part!$A186,PartRaw[[#All],[VN-SAP code]],0),MATCH(Part!M$4,PartRaw[#Headers],0))</f>
        <v>#N/A</v>
      </c>
      <c r="N186" s="204" t="e">
        <f>INDEX(PartRaw[#All],MATCH(Part!$A186,PartRaw[[#All],[VN-SAP code]],0),MATCH(Part!N$4,PartRaw[#Headers],0))</f>
        <v>#N/A</v>
      </c>
      <c r="O186" s="204" t="e">
        <f>INDEX(PartRaw[#All],MATCH(Part!$A186,PartRaw[[#All],[VN-SAP code]],0),MATCH(Part!O$4,PartRaw[#Headers],0))</f>
        <v>#N/A</v>
      </c>
      <c r="P186" s="204" t="e">
        <f>INDEX(PartRaw[#All],MATCH(Part!$A186,PartRaw[[#All],[VN-SAP code]],0),MATCH(Part!P$4,PartRaw[#Headers],0))</f>
        <v>#N/A</v>
      </c>
      <c r="Q186" s="204" t="e">
        <f>INDEX(PartRaw[#All],MATCH(Part!$A186,PartRaw[[#All],[VN-SAP code]],0),MATCH(Part!Q$4,PartRaw[#Headers],0))</f>
        <v>#N/A</v>
      </c>
      <c r="R186" s="204"/>
      <c r="S186" s="204"/>
      <c r="T186" s="204"/>
      <c r="U186" s="204"/>
      <c r="V186" s="111"/>
    </row>
    <row r="187" spans="1:22">
      <c r="A187" s="89">
        <v>0</v>
      </c>
      <c r="B187" s="78" t="str">
        <f>IFERROR(TEXT(INDEX(PartRaw[],MATCH(Part!$A187,PartRaw[VN-SAP code],0),7),"0.0"),"")</f>
        <v/>
      </c>
      <c r="C187" s="78" t="str">
        <f>IFERROR(INDEX(PartRaw[],MATCH(Part!$A187,PartRaw[VN-SAP code],0),11),"")</f>
        <v/>
      </c>
      <c r="D187" s="79" t="str">
        <f>IFERROR(INDEX(PartRaw[],MATCH(Part!$A187,PartRaw[VN-SAP code],0),12),"")</f>
        <v/>
      </c>
      <c r="E187" s="78" t="str">
        <f>IFERROR(INDEX(PartRaw[],MATCH(Part!$A187,PartRaw[VN-SAP code],0),13),"")</f>
        <v/>
      </c>
      <c r="F187" s="78" t="str">
        <f>IFERROR(INDEX(PartRaw[],MATCH(Part!$A187,PartRaw[VN-SAP code],0),14),"")</f>
        <v/>
      </c>
      <c r="G187" s="78" t="e">
        <f>INDEX(PartRaw[#All],MATCH(Part!$A187,PartRaw[[#All],[VN-SAP code]],0),MATCH(Part!G$4,PartRaw[#Headers],0))</f>
        <v>#N/A</v>
      </c>
      <c r="H187" s="78" t="e">
        <f>INDEX(PartRaw[#All],MATCH(Part!$A187,PartRaw[[#All],[VN-SAP code]],0),MATCH(Part!H$4,PartRaw[#Headers],0))</f>
        <v>#N/A</v>
      </c>
      <c r="I187" s="78" t="e">
        <f>INDEX(PartRaw[#All],MATCH(Part!$A187,PartRaw[[#All],[VN-SAP code]],0),MATCH(Part!I$4,PartRaw[#Headers],0))</f>
        <v>#N/A</v>
      </c>
      <c r="J187" s="78" t="e">
        <f>INDEX(PartRaw[#All],MATCH(Part!$A187,PartRaw[[#All],[VN-SAP code]],0),MATCH(Part!J$4,PartRaw[#Headers],0))</f>
        <v>#N/A</v>
      </c>
      <c r="K187" s="78" t="e">
        <f>INDEX(PartRaw[#All],MATCH(Part!$A187,PartRaw[[#All],[VN-SAP code]],0),MATCH(Part!K$4,PartRaw[#Headers],0))</f>
        <v>#N/A</v>
      </c>
      <c r="L187" s="78" t="e">
        <f>INDEX(PartRaw[#All],MATCH(Part!$A187,PartRaw[[#All],[VN-SAP code]],0),MATCH(Part!L$4,PartRaw[#Headers],0))</f>
        <v>#N/A</v>
      </c>
      <c r="M187" s="204" t="e">
        <f>INDEX(PartRaw[#All],MATCH(Part!$A187,PartRaw[[#All],[VN-SAP code]],0),MATCH(Part!M$4,PartRaw[#Headers],0))</f>
        <v>#N/A</v>
      </c>
      <c r="N187" s="204" t="e">
        <f>INDEX(PartRaw[#All],MATCH(Part!$A187,PartRaw[[#All],[VN-SAP code]],0),MATCH(Part!N$4,PartRaw[#Headers],0))</f>
        <v>#N/A</v>
      </c>
      <c r="O187" s="204" t="e">
        <f>INDEX(PartRaw[#All],MATCH(Part!$A187,PartRaw[[#All],[VN-SAP code]],0),MATCH(Part!O$4,PartRaw[#Headers],0))</f>
        <v>#N/A</v>
      </c>
      <c r="P187" s="204" t="e">
        <f>INDEX(PartRaw[#All],MATCH(Part!$A187,PartRaw[[#All],[VN-SAP code]],0),MATCH(Part!P$4,PartRaw[#Headers],0))</f>
        <v>#N/A</v>
      </c>
      <c r="Q187" s="204" t="e">
        <f>INDEX(PartRaw[#All],MATCH(Part!$A187,PartRaw[[#All],[VN-SAP code]],0),MATCH(Part!Q$4,PartRaw[#Headers],0))</f>
        <v>#N/A</v>
      </c>
      <c r="R187" s="204"/>
      <c r="S187" s="204"/>
      <c r="T187" s="204"/>
      <c r="U187" s="204"/>
      <c r="V187" s="111"/>
    </row>
    <row r="188" spans="1:22">
      <c r="A188" s="89">
        <v>0</v>
      </c>
      <c r="B188" s="78" t="str">
        <f>IFERROR(TEXT(INDEX(PartRaw[],MATCH(Part!$A188,PartRaw[VN-SAP code],0),7),"0.0"),"")</f>
        <v/>
      </c>
      <c r="C188" s="78" t="str">
        <f>IFERROR(INDEX(PartRaw[],MATCH(Part!$A188,PartRaw[VN-SAP code],0),11),"")</f>
        <v/>
      </c>
      <c r="D188" s="79" t="str">
        <f>IFERROR(INDEX(PartRaw[],MATCH(Part!$A188,PartRaw[VN-SAP code],0),12),"")</f>
        <v/>
      </c>
      <c r="E188" s="78" t="str">
        <f>IFERROR(INDEX(PartRaw[],MATCH(Part!$A188,PartRaw[VN-SAP code],0),13),"")</f>
        <v/>
      </c>
      <c r="F188" s="78" t="str">
        <f>IFERROR(INDEX(PartRaw[],MATCH(Part!$A188,PartRaw[VN-SAP code],0),14),"")</f>
        <v/>
      </c>
      <c r="G188" s="78" t="e">
        <f>INDEX(PartRaw[#All],MATCH(Part!$A188,PartRaw[[#All],[VN-SAP code]],0),MATCH(Part!G$4,PartRaw[#Headers],0))</f>
        <v>#N/A</v>
      </c>
      <c r="H188" s="78" t="e">
        <f>INDEX(PartRaw[#All],MATCH(Part!$A188,PartRaw[[#All],[VN-SAP code]],0),MATCH(Part!H$4,PartRaw[#Headers],0))</f>
        <v>#N/A</v>
      </c>
      <c r="I188" s="78" t="e">
        <f>INDEX(PartRaw[#All],MATCH(Part!$A188,PartRaw[[#All],[VN-SAP code]],0),MATCH(Part!I$4,PartRaw[#Headers],0))</f>
        <v>#N/A</v>
      </c>
      <c r="J188" s="78" t="e">
        <f>INDEX(PartRaw[#All],MATCH(Part!$A188,PartRaw[[#All],[VN-SAP code]],0),MATCH(Part!J$4,PartRaw[#Headers],0))</f>
        <v>#N/A</v>
      </c>
      <c r="K188" s="78" t="e">
        <f>INDEX(PartRaw[#All],MATCH(Part!$A188,PartRaw[[#All],[VN-SAP code]],0),MATCH(Part!K$4,PartRaw[#Headers],0))</f>
        <v>#N/A</v>
      </c>
      <c r="L188" s="78" t="e">
        <f>INDEX(PartRaw[#All],MATCH(Part!$A188,PartRaw[[#All],[VN-SAP code]],0),MATCH(Part!L$4,PartRaw[#Headers],0))</f>
        <v>#N/A</v>
      </c>
      <c r="M188" s="204" t="e">
        <f>INDEX(PartRaw[#All],MATCH(Part!$A188,PartRaw[[#All],[VN-SAP code]],0),MATCH(Part!M$4,PartRaw[#Headers],0))</f>
        <v>#N/A</v>
      </c>
      <c r="N188" s="204" t="e">
        <f>INDEX(PartRaw[#All],MATCH(Part!$A188,PartRaw[[#All],[VN-SAP code]],0),MATCH(Part!N$4,PartRaw[#Headers],0))</f>
        <v>#N/A</v>
      </c>
      <c r="O188" s="204" t="e">
        <f>INDEX(PartRaw[#All],MATCH(Part!$A188,PartRaw[[#All],[VN-SAP code]],0),MATCH(Part!O$4,PartRaw[#Headers],0))</f>
        <v>#N/A</v>
      </c>
      <c r="P188" s="204" t="e">
        <f>INDEX(PartRaw[#All],MATCH(Part!$A188,PartRaw[[#All],[VN-SAP code]],0),MATCH(Part!P$4,PartRaw[#Headers],0))</f>
        <v>#N/A</v>
      </c>
      <c r="Q188" s="204" t="e">
        <f>INDEX(PartRaw[#All],MATCH(Part!$A188,PartRaw[[#All],[VN-SAP code]],0),MATCH(Part!Q$4,PartRaw[#Headers],0))</f>
        <v>#N/A</v>
      </c>
      <c r="R188" s="204"/>
      <c r="S188" s="204"/>
      <c r="T188" s="204"/>
      <c r="U188" s="204"/>
      <c r="V188" s="111"/>
    </row>
    <row r="189" spans="1:22">
      <c r="A189" s="89">
        <v>0</v>
      </c>
      <c r="B189" s="78" t="str">
        <f>IFERROR(TEXT(INDEX(PartRaw[],MATCH(Part!$A189,PartRaw[VN-SAP code],0),7),"0.0"),"")</f>
        <v/>
      </c>
      <c r="C189" s="78" t="str">
        <f>IFERROR(INDEX(PartRaw[],MATCH(Part!$A189,PartRaw[VN-SAP code],0),11),"")</f>
        <v/>
      </c>
      <c r="D189" s="79" t="str">
        <f>IFERROR(INDEX(PartRaw[],MATCH(Part!$A189,PartRaw[VN-SAP code],0),12),"")</f>
        <v/>
      </c>
      <c r="E189" s="78" t="str">
        <f>IFERROR(INDEX(PartRaw[],MATCH(Part!$A189,PartRaw[VN-SAP code],0),13),"")</f>
        <v/>
      </c>
      <c r="F189" s="78" t="str">
        <f>IFERROR(INDEX(PartRaw[],MATCH(Part!$A189,PartRaw[VN-SAP code],0),14),"")</f>
        <v/>
      </c>
      <c r="G189" s="78" t="e">
        <f>INDEX(PartRaw[#All],MATCH(Part!$A189,PartRaw[[#All],[VN-SAP code]],0),MATCH(Part!G$4,PartRaw[#Headers],0))</f>
        <v>#N/A</v>
      </c>
      <c r="H189" s="78" t="e">
        <f>INDEX(PartRaw[#All],MATCH(Part!$A189,PartRaw[[#All],[VN-SAP code]],0),MATCH(Part!H$4,PartRaw[#Headers],0))</f>
        <v>#N/A</v>
      </c>
      <c r="I189" s="78" t="e">
        <f>INDEX(PartRaw[#All],MATCH(Part!$A189,PartRaw[[#All],[VN-SAP code]],0),MATCH(Part!I$4,PartRaw[#Headers],0))</f>
        <v>#N/A</v>
      </c>
      <c r="J189" s="78" t="e">
        <f>INDEX(PartRaw[#All],MATCH(Part!$A189,PartRaw[[#All],[VN-SAP code]],0),MATCH(Part!J$4,PartRaw[#Headers],0))</f>
        <v>#N/A</v>
      </c>
      <c r="K189" s="78" t="e">
        <f>INDEX(PartRaw[#All],MATCH(Part!$A189,PartRaw[[#All],[VN-SAP code]],0),MATCH(Part!K$4,PartRaw[#Headers],0))</f>
        <v>#N/A</v>
      </c>
      <c r="L189" s="78" t="e">
        <f>INDEX(PartRaw[#All],MATCH(Part!$A189,PartRaw[[#All],[VN-SAP code]],0),MATCH(Part!L$4,PartRaw[#Headers],0))</f>
        <v>#N/A</v>
      </c>
      <c r="M189" s="204" t="e">
        <f>INDEX(PartRaw[#All],MATCH(Part!$A189,PartRaw[[#All],[VN-SAP code]],0),MATCH(Part!M$4,PartRaw[#Headers],0))</f>
        <v>#N/A</v>
      </c>
      <c r="N189" s="204" t="e">
        <f>INDEX(PartRaw[#All],MATCH(Part!$A189,PartRaw[[#All],[VN-SAP code]],0),MATCH(Part!N$4,PartRaw[#Headers],0))</f>
        <v>#N/A</v>
      </c>
      <c r="O189" s="204" t="e">
        <f>INDEX(PartRaw[#All],MATCH(Part!$A189,PartRaw[[#All],[VN-SAP code]],0),MATCH(Part!O$4,PartRaw[#Headers],0))</f>
        <v>#N/A</v>
      </c>
      <c r="P189" s="204" t="e">
        <f>INDEX(PartRaw[#All],MATCH(Part!$A189,PartRaw[[#All],[VN-SAP code]],0),MATCH(Part!P$4,PartRaw[#Headers],0))</f>
        <v>#N/A</v>
      </c>
      <c r="Q189" s="204" t="e">
        <f>INDEX(PartRaw[#All],MATCH(Part!$A189,PartRaw[[#All],[VN-SAP code]],0),MATCH(Part!Q$4,PartRaw[#Headers],0))</f>
        <v>#N/A</v>
      </c>
      <c r="R189" s="204"/>
      <c r="S189" s="204"/>
      <c r="T189" s="204"/>
      <c r="U189" s="204"/>
      <c r="V189" s="111"/>
    </row>
    <row r="190" spans="1:22">
      <c r="A190" s="89">
        <v>0</v>
      </c>
      <c r="B190" s="78" t="str">
        <f>IFERROR(TEXT(INDEX(PartRaw[],MATCH(Part!$A190,PartRaw[VN-SAP code],0),7),"0.0"),"")</f>
        <v/>
      </c>
      <c r="C190" s="78" t="str">
        <f>IFERROR(INDEX(PartRaw[],MATCH(Part!$A190,PartRaw[VN-SAP code],0),11),"")</f>
        <v/>
      </c>
      <c r="D190" s="79" t="str">
        <f>IFERROR(INDEX(PartRaw[],MATCH(Part!$A190,PartRaw[VN-SAP code],0),12),"")</f>
        <v/>
      </c>
      <c r="E190" s="78" t="str">
        <f>IFERROR(INDEX(PartRaw[],MATCH(Part!$A190,PartRaw[VN-SAP code],0),13),"")</f>
        <v/>
      </c>
      <c r="F190" s="78" t="str">
        <f>IFERROR(INDEX(PartRaw[],MATCH(Part!$A190,PartRaw[VN-SAP code],0),14),"")</f>
        <v/>
      </c>
      <c r="G190" s="78" t="e">
        <f>INDEX(PartRaw[#All],MATCH(Part!$A190,PartRaw[[#All],[VN-SAP code]],0),MATCH(Part!G$4,PartRaw[#Headers],0))</f>
        <v>#N/A</v>
      </c>
      <c r="H190" s="78" t="e">
        <f>INDEX(PartRaw[#All],MATCH(Part!$A190,PartRaw[[#All],[VN-SAP code]],0),MATCH(Part!H$4,PartRaw[#Headers],0))</f>
        <v>#N/A</v>
      </c>
      <c r="I190" s="78" t="e">
        <f>INDEX(PartRaw[#All],MATCH(Part!$A190,PartRaw[[#All],[VN-SAP code]],0),MATCH(Part!I$4,PartRaw[#Headers],0))</f>
        <v>#N/A</v>
      </c>
      <c r="J190" s="78" t="e">
        <f>INDEX(PartRaw[#All],MATCH(Part!$A190,PartRaw[[#All],[VN-SAP code]],0),MATCH(Part!J$4,PartRaw[#Headers],0))</f>
        <v>#N/A</v>
      </c>
      <c r="K190" s="78" t="e">
        <f>INDEX(PartRaw[#All],MATCH(Part!$A190,PartRaw[[#All],[VN-SAP code]],0),MATCH(Part!K$4,PartRaw[#Headers],0))</f>
        <v>#N/A</v>
      </c>
      <c r="L190" s="78" t="e">
        <f>INDEX(PartRaw[#All],MATCH(Part!$A190,PartRaw[[#All],[VN-SAP code]],0),MATCH(Part!L$4,PartRaw[#Headers],0))</f>
        <v>#N/A</v>
      </c>
      <c r="M190" s="204" t="e">
        <f>INDEX(PartRaw[#All],MATCH(Part!$A190,PartRaw[[#All],[VN-SAP code]],0),MATCH(Part!M$4,PartRaw[#Headers],0))</f>
        <v>#N/A</v>
      </c>
      <c r="N190" s="204" t="e">
        <f>INDEX(PartRaw[#All],MATCH(Part!$A190,PartRaw[[#All],[VN-SAP code]],0),MATCH(Part!N$4,PartRaw[#Headers],0))</f>
        <v>#N/A</v>
      </c>
      <c r="O190" s="204" t="e">
        <f>INDEX(PartRaw[#All],MATCH(Part!$A190,PartRaw[[#All],[VN-SAP code]],0),MATCH(Part!O$4,PartRaw[#Headers],0))</f>
        <v>#N/A</v>
      </c>
      <c r="P190" s="204" t="e">
        <f>INDEX(PartRaw[#All],MATCH(Part!$A190,PartRaw[[#All],[VN-SAP code]],0),MATCH(Part!P$4,PartRaw[#Headers],0))</f>
        <v>#N/A</v>
      </c>
      <c r="Q190" s="204" t="e">
        <f>INDEX(PartRaw[#All],MATCH(Part!$A190,PartRaw[[#All],[VN-SAP code]],0),MATCH(Part!Q$4,PartRaw[#Headers],0))</f>
        <v>#N/A</v>
      </c>
      <c r="R190" s="204"/>
      <c r="S190" s="204"/>
      <c r="T190" s="204"/>
      <c r="U190" s="204"/>
      <c r="V190" s="111"/>
    </row>
    <row r="191" spans="1:22">
      <c r="A191" s="89">
        <v>0</v>
      </c>
      <c r="B191" s="78" t="str">
        <f>IFERROR(TEXT(INDEX(PartRaw[],MATCH(Part!$A191,PartRaw[VN-SAP code],0),7),"0.0"),"")</f>
        <v/>
      </c>
      <c r="C191" s="78" t="str">
        <f>IFERROR(INDEX(PartRaw[],MATCH(Part!$A191,PartRaw[VN-SAP code],0),11),"")</f>
        <v/>
      </c>
      <c r="D191" s="79" t="str">
        <f>IFERROR(INDEX(PartRaw[],MATCH(Part!$A191,PartRaw[VN-SAP code],0),12),"")</f>
        <v/>
      </c>
      <c r="E191" s="78" t="str">
        <f>IFERROR(INDEX(PartRaw[],MATCH(Part!$A191,PartRaw[VN-SAP code],0),13),"")</f>
        <v/>
      </c>
      <c r="F191" s="78" t="str">
        <f>IFERROR(INDEX(PartRaw[],MATCH(Part!$A191,PartRaw[VN-SAP code],0),14),"")</f>
        <v/>
      </c>
      <c r="G191" s="78" t="e">
        <f>INDEX(PartRaw[#All],MATCH(Part!$A191,PartRaw[[#All],[VN-SAP code]],0),MATCH(Part!G$4,PartRaw[#Headers],0))</f>
        <v>#N/A</v>
      </c>
      <c r="H191" s="78" t="e">
        <f>INDEX(PartRaw[#All],MATCH(Part!$A191,PartRaw[[#All],[VN-SAP code]],0),MATCH(Part!H$4,PartRaw[#Headers],0))</f>
        <v>#N/A</v>
      </c>
      <c r="I191" s="78" t="e">
        <f>INDEX(PartRaw[#All],MATCH(Part!$A191,PartRaw[[#All],[VN-SAP code]],0),MATCH(Part!I$4,PartRaw[#Headers],0))</f>
        <v>#N/A</v>
      </c>
      <c r="J191" s="78" t="e">
        <f>INDEX(PartRaw[#All],MATCH(Part!$A191,PartRaw[[#All],[VN-SAP code]],0),MATCH(Part!J$4,PartRaw[#Headers],0))</f>
        <v>#N/A</v>
      </c>
      <c r="K191" s="78" t="e">
        <f>INDEX(PartRaw[#All],MATCH(Part!$A191,PartRaw[[#All],[VN-SAP code]],0),MATCH(Part!K$4,PartRaw[#Headers],0))</f>
        <v>#N/A</v>
      </c>
      <c r="L191" s="78" t="e">
        <f>INDEX(PartRaw[#All],MATCH(Part!$A191,PartRaw[[#All],[VN-SAP code]],0),MATCH(Part!L$4,PartRaw[#Headers],0))</f>
        <v>#N/A</v>
      </c>
      <c r="M191" s="204" t="e">
        <f>INDEX(PartRaw[#All],MATCH(Part!$A191,PartRaw[[#All],[VN-SAP code]],0),MATCH(Part!M$4,PartRaw[#Headers],0))</f>
        <v>#N/A</v>
      </c>
      <c r="N191" s="204" t="e">
        <f>INDEX(PartRaw[#All],MATCH(Part!$A191,PartRaw[[#All],[VN-SAP code]],0),MATCH(Part!N$4,PartRaw[#Headers],0))</f>
        <v>#N/A</v>
      </c>
      <c r="O191" s="204" t="e">
        <f>INDEX(PartRaw[#All],MATCH(Part!$A191,PartRaw[[#All],[VN-SAP code]],0),MATCH(Part!O$4,PartRaw[#Headers],0))</f>
        <v>#N/A</v>
      </c>
      <c r="P191" s="204" t="e">
        <f>INDEX(PartRaw[#All],MATCH(Part!$A191,PartRaw[[#All],[VN-SAP code]],0),MATCH(Part!P$4,PartRaw[#Headers],0))</f>
        <v>#N/A</v>
      </c>
      <c r="Q191" s="204" t="e">
        <f>INDEX(PartRaw[#All],MATCH(Part!$A191,PartRaw[[#All],[VN-SAP code]],0),MATCH(Part!Q$4,PartRaw[#Headers],0))</f>
        <v>#N/A</v>
      </c>
      <c r="R191" s="204"/>
      <c r="S191" s="204"/>
      <c r="T191" s="204"/>
      <c r="U191" s="204"/>
      <c r="V191" s="111"/>
    </row>
    <row r="192" spans="1:22">
      <c r="A192" s="89">
        <v>0</v>
      </c>
      <c r="B192" s="78" t="str">
        <f>IFERROR(TEXT(INDEX(PartRaw[],MATCH(Part!$A192,PartRaw[VN-SAP code],0),7),"0.0"),"")</f>
        <v/>
      </c>
      <c r="C192" s="78" t="str">
        <f>IFERROR(INDEX(PartRaw[],MATCH(Part!$A192,PartRaw[VN-SAP code],0),11),"")</f>
        <v/>
      </c>
      <c r="D192" s="79" t="str">
        <f>IFERROR(INDEX(PartRaw[],MATCH(Part!$A192,PartRaw[VN-SAP code],0),12),"")</f>
        <v/>
      </c>
      <c r="E192" s="78" t="str">
        <f>IFERROR(INDEX(PartRaw[],MATCH(Part!$A192,PartRaw[VN-SAP code],0),13),"")</f>
        <v/>
      </c>
      <c r="F192" s="78" t="str">
        <f>IFERROR(INDEX(PartRaw[],MATCH(Part!$A192,PartRaw[VN-SAP code],0),14),"")</f>
        <v/>
      </c>
      <c r="G192" s="78" t="e">
        <f>INDEX(PartRaw[#All],MATCH(Part!$A192,PartRaw[[#All],[VN-SAP code]],0),MATCH(Part!G$4,PartRaw[#Headers],0))</f>
        <v>#N/A</v>
      </c>
      <c r="H192" s="78" t="e">
        <f>INDEX(PartRaw[#All],MATCH(Part!$A192,PartRaw[[#All],[VN-SAP code]],0),MATCH(Part!H$4,PartRaw[#Headers],0))</f>
        <v>#N/A</v>
      </c>
      <c r="I192" s="78" t="e">
        <f>INDEX(PartRaw[#All],MATCH(Part!$A192,PartRaw[[#All],[VN-SAP code]],0),MATCH(Part!I$4,PartRaw[#Headers],0))</f>
        <v>#N/A</v>
      </c>
      <c r="J192" s="78" t="e">
        <f>INDEX(PartRaw[#All],MATCH(Part!$A192,PartRaw[[#All],[VN-SAP code]],0),MATCH(Part!J$4,PartRaw[#Headers],0))</f>
        <v>#N/A</v>
      </c>
      <c r="K192" s="78" t="e">
        <f>INDEX(PartRaw[#All],MATCH(Part!$A192,PartRaw[[#All],[VN-SAP code]],0),MATCH(Part!K$4,PartRaw[#Headers],0))</f>
        <v>#N/A</v>
      </c>
      <c r="L192" s="78" t="e">
        <f>INDEX(PartRaw[#All],MATCH(Part!$A192,PartRaw[[#All],[VN-SAP code]],0),MATCH(Part!L$4,PartRaw[#Headers],0))</f>
        <v>#N/A</v>
      </c>
      <c r="M192" s="204" t="e">
        <f>INDEX(PartRaw[#All],MATCH(Part!$A192,PartRaw[[#All],[VN-SAP code]],0),MATCH(Part!M$4,PartRaw[#Headers],0))</f>
        <v>#N/A</v>
      </c>
      <c r="N192" s="204" t="e">
        <f>INDEX(PartRaw[#All],MATCH(Part!$A192,PartRaw[[#All],[VN-SAP code]],0),MATCH(Part!N$4,PartRaw[#Headers],0))</f>
        <v>#N/A</v>
      </c>
      <c r="O192" s="204" t="e">
        <f>INDEX(PartRaw[#All],MATCH(Part!$A192,PartRaw[[#All],[VN-SAP code]],0),MATCH(Part!O$4,PartRaw[#Headers],0))</f>
        <v>#N/A</v>
      </c>
      <c r="P192" s="204" t="e">
        <f>INDEX(PartRaw[#All],MATCH(Part!$A192,PartRaw[[#All],[VN-SAP code]],0),MATCH(Part!P$4,PartRaw[#Headers],0))</f>
        <v>#N/A</v>
      </c>
      <c r="Q192" s="204" t="e">
        <f>INDEX(PartRaw[#All],MATCH(Part!$A192,PartRaw[[#All],[VN-SAP code]],0),MATCH(Part!Q$4,PartRaw[#Headers],0))</f>
        <v>#N/A</v>
      </c>
      <c r="R192" s="204"/>
      <c r="S192" s="204"/>
      <c r="T192" s="204"/>
      <c r="U192" s="204"/>
      <c r="V192" s="111"/>
    </row>
    <row r="193" spans="1:22">
      <c r="A193" s="89">
        <v>0</v>
      </c>
      <c r="B193" s="78" t="str">
        <f>IFERROR(TEXT(INDEX(PartRaw[],MATCH(Part!$A193,PartRaw[VN-SAP code],0),7),"0.0"),"")</f>
        <v/>
      </c>
      <c r="C193" s="78" t="str">
        <f>IFERROR(INDEX(PartRaw[],MATCH(Part!$A193,PartRaw[VN-SAP code],0),11),"")</f>
        <v/>
      </c>
      <c r="D193" s="79" t="str">
        <f>IFERROR(INDEX(PartRaw[],MATCH(Part!$A193,PartRaw[VN-SAP code],0),12),"")</f>
        <v/>
      </c>
      <c r="E193" s="78" t="str">
        <f>IFERROR(INDEX(PartRaw[],MATCH(Part!$A193,PartRaw[VN-SAP code],0),13),"")</f>
        <v/>
      </c>
      <c r="F193" s="78" t="str">
        <f>IFERROR(INDEX(PartRaw[],MATCH(Part!$A193,PartRaw[VN-SAP code],0),14),"")</f>
        <v/>
      </c>
      <c r="G193" s="78" t="e">
        <f>INDEX(PartRaw[#All],MATCH(Part!$A193,PartRaw[[#All],[VN-SAP code]],0),MATCH(Part!G$4,PartRaw[#Headers],0))</f>
        <v>#N/A</v>
      </c>
      <c r="H193" s="78" t="e">
        <f>INDEX(PartRaw[#All],MATCH(Part!$A193,PartRaw[[#All],[VN-SAP code]],0),MATCH(Part!H$4,PartRaw[#Headers],0))</f>
        <v>#N/A</v>
      </c>
      <c r="I193" s="78" t="e">
        <f>INDEX(PartRaw[#All],MATCH(Part!$A193,PartRaw[[#All],[VN-SAP code]],0),MATCH(Part!I$4,PartRaw[#Headers],0))</f>
        <v>#N/A</v>
      </c>
      <c r="J193" s="78" t="e">
        <f>INDEX(PartRaw[#All],MATCH(Part!$A193,PartRaw[[#All],[VN-SAP code]],0),MATCH(Part!J$4,PartRaw[#Headers],0))</f>
        <v>#N/A</v>
      </c>
      <c r="K193" s="78" t="e">
        <f>INDEX(PartRaw[#All],MATCH(Part!$A193,PartRaw[[#All],[VN-SAP code]],0),MATCH(Part!K$4,PartRaw[#Headers],0))</f>
        <v>#N/A</v>
      </c>
      <c r="L193" s="78" t="e">
        <f>INDEX(PartRaw[#All],MATCH(Part!$A193,PartRaw[[#All],[VN-SAP code]],0),MATCH(Part!L$4,PartRaw[#Headers],0))</f>
        <v>#N/A</v>
      </c>
      <c r="M193" s="204" t="e">
        <f>INDEX(PartRaw[#All],MATCH(Part!$A193,PartRaw[[#All],[VN-SAP code]],0),MATCH(Part!M$4,PartRaw[#Headers],0))</f>
        <v>#N/A</v>
      </c>
      <c r="N193" s="204" t="e">
        <f>INDEX(PartRaw[#All],MATCH(Part!$A193,PartRaw[[#All],[VN-SAP code]],0),MATCH(Part!N$4,PartRaw[#Headers],0))</f>
        <v>#N/A</v>
      </c>
      <c r="O193" s="204" t="e">
        <f>INDEX(PartRaw[#All],MATCH(Part!$A193,PartRaw[[#All],[VN-SAP code]],0),MATCH(Part!O$4,PartRaw[#Headers],0))</f>
        <v>#N/A</v>
      </c>
      <c r="P193" s="204" t="e">
        <f>INDEX(PartRaw[#All],MATCH(Part!$A193,PartRaw[[#All],[VN-SAP code]],0),MATCH(Part!P$4,PartRaw[#Headers],0))</f>
        <v>#N/A</v>
      </c>
      <c r="Q193" s="204" t="e">
        <f>INDEX(PartRaw[#All],MATCH(Part!$A193,PartRaw[[#All],[VN-SAP code]],0),MATCH(Part!Q$4,PartRaw[#Headers],0))</f>
        <v>#N/A</v>
      </c>
      <c r="R193" s="204"/>
      <c r="S193" s="204"/>
      <c r="T193" s="204"/>
      <c r="U193" s="204"/>
      <c r="V193" s="111"/>
    </row>
    <row r="194" spans="1:22">
      <c r="A194" s="89">
        <v>0</v>
      </c>
      <c r="B194" s="78" t="str">
        <f>IFERROR(TEXT(INDEX(PartRaw[],MATCH(Part!$A194,PartRaw[VN-SAP code],0),7),"0.0"),"")</f>
        <v/>
      </c>
      <c r="C194" s="78" t="str">
        <f>IFERROR(INDEX(PartRaw[],MATCH(Part!$A194,PartRaw[VN-SAP code],0),11),"")</f>
        <v/>
      </c>
      <c r="D194" s="79" t="str">
        <f>IFERROR(INDEX(PartRaw[],MATCH(Part!$A194,PartRaw[VN-SAP code],0),12),"")</f>
        <v/>
      </c>
      <c r="E194" s="78" t="str">
        <f>IFERROR(INDEX(PartRaw[],MATCH(Part!$A194,PartRaw[VN-SAP code],0),13),"")</f>
        <v/>
      </c>
      <c r="F194" s="78" t="str">
        <f>IFERROR(INDEX(PartRaw[],MATCH(Part!$A194,PartRaw[VN-SAP code],0),14),"")</f>
        <v/>
      </c>
      <c r="G194" s="78" t="e">
        <f>INDEX(PartRaw[#All],MATCH(Part!$A194,PartRaw[[#All],[VN-SAP code]],0),MATCH(Part!G$4,PartRaw[#Headers],0))</f>
        <v>#N/A</v>
      </c>
      <c r="H194" s="78" t="e">
        <f>INDEX(PartRaw[#All],MATCH(Part!$A194,PartRaw[[#All],[VN-SAP code]],0),MATCH(Part!H$4,PartRaw[#Headers],0))</f>
        <v>#N/A</v>
      </c>
      <c r="I194" s="78" t="e">
        <f>INDEX(PartRaw[#All],MATCH(Part!$A194,PartRaw[[#All],[VN-SAP code]],0),MATCH(Part!I$4,PartRaw[#Headers],0))</f>
        <v>#N/A</v>
      </c>
      <c r="J194" s="78" t="e">
        <f>INDEX(PartRaw[#All],MATCH(Part!$A194,PartRaw[[#All],[VN-SAP code]],0),MATCH(Part!J$4,PartRaw[#Headers],0))</f>
        <v>#N/A</v>
      </c>
      <c r="K194" s="78" t="e">
        <f>INDEX(PartRaw[#All],MATCH(Part!$A194,PartRaw[[#All],[VN-SAP code]],0),MATCH(Part!K$4,PartRaw[#Headers],0))</f>
        <v>#N/A</v>
      </c>
      <c r="L194" s="78" t="e">
        <f>INDEX(PartRaw[#All],MATCH(Part!$A194,PartRaw[[#All],[VN-SAP code]],0),MATCH(Part!L$4,PartRaw[#Headers],0))</f>
        <v>#N/A</v>
      </c>
      <c r="M194" s="204" t="e">
        <f>INDEX(PartRaw[#All],MATCH(Part!$A194,PartRaw[[#All],[VN-SAP code]],0),MATCH(Part!M$4,PartRaw[#Headers],0))</f>
        <v>#N/A</v>
      </c>
      <c r="N194" s="204" t="e">
        <f>INDEX(PartRaw[#All],MATCH(Part!$A194,PartRaw[[#All],[VN-SAP code]],0),MATCH(Part!N$4,PartRaw[#Headers],0))</f>
        <v>#N/A</v>
      </c>
      <c r="O194" s="204" t="e">
        <f>INDEX(PartRaw[#All],MATCH(Part!$A194,PartRaw[[#All],[VN-SAP code]],0),MATCH(Part!O$4,PartRaw[#Headers],0))</f>
        <v>#N/A</v>
      </c>
      <c r="P194" s="204" t="e">
        <f>INDEX(PartRaw[#All],MATCH(Part!$A194,PartRaw[[#All],[VN-SAP code]],0),MATCH(Part!P$4,PartRaw[#Headers],0))</f>
        <v>#N/A</v>
      </c>
      <c r="Q194" s="204" t="e">
        <f>INDEX(PartRaw[#All],MATCH(Part!$A194,PartRaw[[#All],[VN-SAP code]],0),MATCH(Part!Q$4,PartRaw[#Headers],0))</f>
        <v>#N/A</v>
      </c>
      <c r="R194" s="204"/>
      <c r="S194" s="204"/>
      <c r="T194" s="204"/>
      <c r="U194" s="204"/>
      <c r="V194" s="111"/>
    </row>
    <row r="195" spans="1:22">
      <c r="A195" s="89">
        <v>0</v>
      </c>
      <c r="B195" s="78" t="str">
        <f>IFERROR(TEXT(INDEX(PartRaw[],MATCH(Part!$A195,PartRaw[VN-SAP code],0),7),"0.0"),"")</f>
        <v/>
      </c>
      <c r="C195" s="78" t="str">
        <f>IFERROR(INDEX(PartRaw[],MATCH(Part!$A195,PartRaw[VN-SAP code],0),11),"")</f>
        <v/>
      </c>
      <c r="D195" s="79" t="str">
        <f>IFERROR(INDEX(PartRaw[],MATCH(Part!$A195,PartRaw[VN-SAP code],0),12),"")</f>
        <v/>
      </c>
      <c r="E195" s="78" t="str">
        <f>IFERROR(INDEX(PartRaw[],MATCH(Part!$A195,PartRaw[VN-SAP code],0),13),"")</f>
        <v/>
      </c>
      <c r="F195" s="78" t="str">
        <f>IFERROR(INDEX(PartRaw[],MATCH(Part!$A195,PartRaw[VN-SAP code],0),14),"")</f>
        <v/>
      </c>
      <c r="G195" s="78" t="e">
        <f>INDEX(PartRaw[#All],MATCH(Part!$A195,PartRaw[[#All],[VN-SAP code]],0),MATCH(Part!G$4,PartRaw[#Headers],0))</f>
        <v>#N/A</v>
      </c>
      <c r="H195" s="78" t="e">
        <f>INDEX(PartRaw[#All],MATCH(Part!$A195,PartRaw[[#All],[VN-SAP code]],0),MATCH(Part!H$4,PartRaw[#Headers],0))</f>
        <v>#N/A</v>
      </c>
      <c r="I195" s="78" t="e">
        <f>INDEX(PartRaw[#All],MATCH(Part!$A195,PartRaw[[#All],[VN-SAP code]],0),MATCH(Part!I$4,PartRaw[#Headers],0))</f>
        <v>#N/A</v>
      </c>
      <c r="J195" s="78" t="e">
        <f>INDEX(PartRaw[#All],MATCH(Part!$A195,PartRaw[[#All],[VN-SAP code]],0),MATCH(Part!J$4,PartRaw[#Headers],0))</f>
        <v>#N/A</v>
      </c>
      <c r="K195" s="78" t="e">
        <f>INDEX(PartRaw[#All],MATCH(Part!$A195,PartRaw[[#All],[VN-SAP code]],0),MATCH(Part!K$4,PartRaw[#Headers],0))</f>
        <v>#N/A</v>
      </c>
      <c r="L195" s="78" t="e">
        <f>INDEX(PartRaw[#All],MATCH(Part!$A195,PartRaw[[#All],[VN-SAP code]],0),MATCH(Part!L$4,PartRaw[#Headers],0))</f>
        <v>#N/A</v>
      </c>
      <c r="M195" s="204" t="e">
        <f>INDEX(PartRaw[#All],MATCH(Part!$A195,PartRaw[[#All],[VN-SAP code]],0),MATCH(Part!M$4,PartRaw[#Headers],0))</f>
        <v>#N/A</v>
      </c>
      <c r="N195" s="204" t="e">
        <f>INDEX(PartRaw[#All],MATCH(Part!$A195,PartRaw[[#All],[VN-SAP code]],0),MATCH(Part!N$4,PartRaw[#Headers],0))</f>
        <v>#N/A</v>
      </c>
      <c r="O195" s="204" t="e">
        <f>INDEX(PartRaw[#All],MATCH(Part!$A195,PartRaw[[#All],[VN-SAP code]],0),MATCH(Part!O$4,PartRaw[#Headers],0))</f>
        <v>#N/A</v>
      </c>
      <c r="P195" s="204" t="e">
        <f>INDEX(PartRaw[#All],MATCH(Part!$A195,PartRaw[[#All],[VN-SAP code]],0),MATCH(Part!P$4,PartRaw[#Headers],0))</f>
        <v>#N/A</v>
      </c>
      <c r="Q195" s="204" t="e">
        <f>INDEX(PartRaw[#All],MATCH(Part!$A195,PartRaw[[#All],[VN-SAP code]],0),MATCH(Part!Q$4,PartRaw[#Headers],0))</f>
        <v>#N/A</v>
      </c>
      <c r="R195" s="204"/>
      <c r="S195" s="204"/>
      <c r="T195" s="204"/>
      <c r="U195" s="204"/>
      <c r="V195" s="111"/>
    </row>
    <row r="196" spans="1:22">
      <c r="A196" s="89">
        <v>0</v>
      </c>
      <c r="B196" s="78" t="str">
        <f>IFERROR(TEXT(INDEX(PartRaw[],MATCH(Part!$A196,PartRaw[VN-SAP code],0),7),"0.0"),"")</f>
        <v/>
      </c>
      <c r="C196" s="78" t="str">
        <f>IFERROR(INDEX(PartRaw[],MATCH(Part!$A196,PartRaw[VN-SAP code],0),11),"")</f>
        <v/>
      </c>
      <c r="D196" s="79" t="str">
        <f>IFERROR(INDEX(PartRaw[],MATCH(Part!$A196,PartRaw[VN-SAP code],0),12),"")</f>
        <v/>
      </c>
      <c r="E196" s="78" t="str">
        <f>IFERROR(INDEX(PartRaw[],MATCH(Part!$A196,PartRaw[VN-SAP code],0),13),"")</f>
        <v/>
      </c>
      <c r="F196" s="78" t="str">
        <f>IFERROR(INDEX(PartRaw[],MATCH(Part!$A196,PartRaw[VN-SAP code],0),14),"")</f>
        <v/>
      </c>
      <c r="G196" s="78" t="e">
        <f>INDEX(PartRaw[#All],MATCH(Part!$A196,PartRaw[[#All],[VN-SAP code]],0),MATCH(Part!G$4,PartRaw[#Headers],0))</f>
        <v>#N/A</v>
      </c>
      <c r="H196" s="78" t="e">
        <f>INDEX(PartRaw[#All],MATCH(Part!$A196,PartRaw[[#All],[VN-SAP code]],0),MATCH(Part!H$4,PartRaw[#Headers],0))</f>
        <v>#N/A</v>
      </c>
      <c r="I196" s="78" t="e">
        <f>INDEX(PartRaw[#All],MATCH(Part!$A196,PartRaw[[#All],[VN-SAP code]],0),MATCH(Part!I$4,PartRaw[#Headers],0))</f>
        <v>#N/A</v>
      </c>
      <c r="J196" s="78" t="e">
        <f>INDEX(PartRaw[#All],MATCH(Part!$A196,PartRaw[[#All],[VN-SAP code]],0),MATCH(Part!J$4,PartRaw[#Headers],0))</f>
        <v>#N/A</v>
      </c>
      <c r="K196" s="78" t="e">
        <f>INDEX(PartRaw[#All],MATCH(Part!$A196,PartRaw[[#All],[VN-SAP code]],0),MATCH(Part!K$4,PartRaw[#Headers],0))</f>
        <v>#N/A</v>
      </c>
      <c r="L196" s="78" t="e">
        <f>INDEX(PartRaw[#All],MATCH(Part!$A196,PartRaw[[#All],[VN-SAP code]],0),MATCH(Part!L$4,PartRaw[#Headers],0))</f>
        <v>#N/A</v>
      </c>
      <c r="M196" s="204" t="e">
        <f>INDEX(PartRaw[#All],MATCH(Part!$A196,PartRaw[[#All],[VN-SAP code]],0),MATCH(Part!M$4,PartRaw[#Headers],0))</f>
        <v>#N/A</v>
      </c>
      <c r="N196" s="204" t="e">
        <f>INDEX(PartRaw[#All],MATCH(Part!$A196,PartRaw[[#All],[VN-SAP code]],0),MATCH(Part!N$4,PartRaw[#Headers],0))</f>
        <v>#N/A</v>
      </c>
      <c r="O196" s="204" t="e">
        <f>INDEX(PartRaw[#All],MATCH(Part!$A196,PartRaw[[#All],[VN-SAP code]],0),MATCH(Part!O$4,PartRaw[#Headers],0))</f>
        <v>#N/A</v>
      </c>
      <c r="P196" s="204" t="e">
        <f>INDEX(PartRaw[#All],MATCH(Part!$A196,PartRaw[[#All],[VN-SAP code]],0),MATCH(Part!P$4,PartRaw[#Headers],0))</f>
        <v>#N/A</v>
      </c>
      <c r="Q196" s="204" t="e">
        <f>INDEX(PartRaw[#All],MATCH(Part!$A196,PartRaw[[#All],[VN-SAP code]],0),MATCH(Part!Q$4,PartRaw[#Headers],0))</f>
        <v>#N/A</v>
      </c>
      <c r="R196" s="204"/>
      <c r="S196" s="204"/>
      <c r="T196" s="204"/>
      <c r="U196" s="204"/>
      <c r="V196" s="111"/>
    </row>
    <row r="197" spans="1:22">
      <c r="A197" s="89">
        <v>0</v>
      </c>
      <c r="B197" s="78" t="str">
        <f>IFERROR(TEXT(INDEX(PartRaw[],MATCH(Part!$A197,PartRaw[VN-SAP code],0),7),"0.0"),"")</f>
        <v/>
      </c>
      <c r="C197" s="78" t="str">
        <f>IFERROR(INDEX(PartRaw[],MATCH(Part!$A197,PartRaw[VN-SAP code],0),11),"")</f>
        <v/>
      </c>
      <c r="D197" s="79" t="str">
        <f>IFERROR(INDEX(PartRaw[],MATCH(Part!$A197,PartRaw[VN-SAP code],0),12),"")</f>
        <v/>
      </c>
      <c r="E197" s="78" t="str">
        <f>IFERROR(INDEX(PartRaw[],MATCH(Part!$A197,PartRaw[VN-SAP code],0),13),"")</f>
        <v/>
      </c>
      <c r="F197" s="78" t="str">
        <f>IFERROR(INDEX(PartRaw[],MATCH(Part!$A197,PartRaw[VN-SAP code],0),14),"")</f>
        <v/>
      </c>
      <c r="G197" s="78" t="e">
        <f>INDEX(PartRaw[#All],MATCH(Part!$A197,PartRaw[[#All],[VN-SAP code]],0),MATCH(Part!G$4,PartRaw[#Headers],0))</f>
        <v>#N/A</v>
      </c>
      <c r="H197" s="78" t="e">
        <f>INDEX(PartRaw[#All],MATCH(Part!$A197,PartRaw[[#All],[VN-SAP code]],0),MATCH(Part!H$4,PartRaw[#Headers],0))</f>
        <v>#N/A</v>
      </c>
      <c r="I197" s="78" t="e">
        <f>INDEX(PartRaw[#All],MATCH(Part!$A197,PartRaw[[#All],[VN-SAP code]],0),MATCH(Part!I$4,PartRaw[#Headers],0))</f>
        <v>#N/A</v>
      </c>
      <c r="J197" s="78" t="e">
        <f>INDEX(PartRaw[#All],MATCH(Part!$A197,PartRaw[[#All],[VN-SAP code]],0),MATCH(Part!J$4,PartRaw[#Headers],0))</f>
        <v>#N/A</v>
      </c>
      <c r="K197" s="78" t="e">
        <f>INDEX(PartRaw[#All],MATCH(Part!$A197,PartRaw[[#All],[VN-SAP code]],0),MATCH(Part!K$4,PartRaw[#Headers],0))</f>
        <v>#N/A</v>
      </c>
      <c r="L197" s="78" t="e">
        <f>INDEX(PartRaw[#All],MATCH(Part!$A197,PartRaw[[#All],[VN-SAP code]],0),MATCH(Part!L$4,PartRaw[#Headers],0))</f>
        <v>#N/A</v>
      </c>
      <c r="M197" s="204" t="e">
        <f>INDEX(PartRaw[#All],MATCH(Part!$A197,PartRaw[[#All],[VN-SAP code]],0),MATCH(Part!M$4,PartRaw[#Headers],0))</f>
        <v>#N/A</v>
      </c>
      <c r="N197" s="204" t="e">
        <f>INDEX(PartRaw[#All],MATCH(Part!$A197,PartRaw[[#All],[VN-SAP code]],0),MATCH(Part!N$4,PartRaw[#Headers],0))</f>
        <v>#N/A</v>
      </c>
      <c r="O197" s="204" t="e">
        <f>INDEX(PartRaw[#All],MATCH(Part!$A197,PartRaw[[#All],[VN-SAP code]],0),MATCH(Part!O$4,PartRaw[#Headers],0))</f>
        <v>#N/A</v>
      </c>
      <c r="P197" s="204" t="e">
        <f>INDEX(PartRaw[#All],MATCH(Part!$A197,PartRaw[[#All],[VN-SAP code]],0),MATCH(Part!P$4,PartRaw[#Headers],0))</f>
        <v>#N/A</v>
      </c>
      <c r="Q197" s="204" t="e">
        <f>INDEX(PartRaw[#All],MATCH(Part!$A197,PartRaw[[#All],[VN-SAP code]],0),MATCH(Part!Q$4,PartRaw[#Headers],0))</f>
        <v>#N/A</v>
      </c>
      <c r="R197" s="204"/>
      <c r="S197" s="204"/>
      <c r="T197" s="204"/>
      <c r="U197" s="204"/>
      <c r="V197" s="111"/>
    </row>
    <row r="198" spans="1:22">
      <c r="A198" s="89">
        <v>0</v>
      </c>
      <c r="B198" s="78" t="str">
        <f>IFERROR(TEXT(INDEX(PartRaw[],MATCH(Part!$A198,PartRaw[VN-SAP code],0),7),"0.0"),"")</f>
        <v/>
      </c>
      <c r="C198" s="78" t="str">
        <f>IFERROR(INDEX(PartRaw[],MATCH(Part!$A198,PartRaw[VN-SAP code],0),11),"")</f>
        <v/>
      </c>
      <c r="D198" s="79" t="str">
        <f>IFERROR(INDEX(PartRaw[],MATCH(Part!$A198,PartRaw[VN-SAP code],0),12),"")</f>
        <v/>
      </c>
      <c r="E198" s="78" t="str">
        <f>IFERROR(INDEX(PartRaw[],MATCH(Part!$A198,PartRaw[VN-SAP code],0),13),"")</f>
        <v/>
      </c>
      <c r="F198" s="78" t="str">
        <f>IFERROR(INDEX(PartRaw[],MATCH(Part!$A198,PartRaw[VN-SAP code],0),14),"")</f>
        <v/>
      </c>
      <c r="G198" s="78" t="e">
        <f>INDEX(PartRaw[#All],MATCH(Part!$A198,PartRaw[[#All],[VN-SAP code]],0),MATCH(Part!G$4,PartRaw[#Headers],0))</f>
        <v>#N/A</v>
      </c>
      <c r="H198" s="78" t="e">
        <f>INDEX(PartRaw[#All],MATCH(Part!$A198,PartRaw[[#All],[VN-SAP code]],0),MATCH(Part!H$4,PartRaw[#Headers],0))</f>
        <v>#N/A</v>
      </c>
      <c r="I198" s="78" t="e">
        <f>INDEX(PartRaw[#All],MATCH(Part!$A198,PartRaw[[#All],[VN-SAP code]],0),MATCH(Part!I$4,PartRaw[#Headers],0))</f>
        <v>#N/A</v>
      </c>
      <c r="J198" s="78" t="e">
        <f>INDEX(PartRaw[#All],MATCH(Part!$A198,PartRaw[[#All],[VN-SAP code]],0),MATCH(Part!J$4,PartRaw[#Headers],0))</f>
        <v>#N/A</v>
      </c>
      <c r="K198" s="78" t="e">
        <f>INDEX(PartRaw[#All],MATCH(Part!$A198,PartRaw[[#All],[VN-SAP code]],0),MATCH(Part!K$4,PartRaw[#Headers],0))</f>
        <v>#N/A</v>
      </c>
      <c r="L198" s="78" t="e">
        <f>INDEX(PartRaw[#All],MATCH(Part!$A198,PartRaw[[#All],[VN-SAP code]],0),MATCH(Part!L$4,PartRaw[#Headers],0))</f>
        <v>#N/A</v>
      </c>
      <c r="M198" s="204" t="e">
        <f>INDEX(PartRaw[#All],MATCH(Part!$A198,PartRaw[[#All],[VN-SAP code]],0),MATCH(Part!M$4,PartRaw[#Headers],0))</f>
        <v>#N/A</v>
      </c>
      <c r="N198" s="204" t="e">
        <f>INDEX(PartRaw[#All],MATCH(Part!$A198,PartRaw[[#All],[VN-SAP code]],0),MATCH(Part!N$4,PartRaw[#Headers],0))</f>
        <v>#N/A</v>
      </c>
      <c r="O198" s="204" t="e">
        <f>INDEX(PartRaw[#All],MATCH(Part!$A198,PartRaw[[#All],[VN-SAP code]],0),MATCH(Part!O$4,PartRaw[#Headers],0))</f>
        <v>#N/A</v>
      </c>
      <c r="P198" s="204" t="e">
        <f>INDEX(PartRaw[#All],MATCH(Part!$A198,PartRaw[[#All],[VN-SAP code]],0),MATCH(Part!P$4,PartRaw[#Headers],0))</f>
        <v>#N/A</v>
      </c>
      <c r="Q198" s="204" t="e">
        <f>INDEX(PartRaw[#All],MATCH(Part!$A198,PartRaw[[#All],[VN-SAP code]],0),MATCH(Part!Q$4,PartRaw[#Headers],0))</f>
        <v>#N/A</v>
      </c>
      <c r="R198" s="204"/>
      <c r="S198" s="204"/>
      <c r="T198" s="204"/>
      <c r="U198" s="204"/>
      <c r="V198" s="111"/>
    </row>
    <row r="199" spans="1:22">
      <c r="A199" s="89">
        <v>0</v>
      </c>
      <c r="B199" s="78" t="str">
        <f>IFERROR(TEXT(INDEX(PartRaw[],MATCH(Part!$A199,PartRaw[VN-SAP code],0),7),"0.0"),"")</f>
        <v/>
      </c>
      <c r="C199" s="78" t="str">
        <f>IFERROR(INDEX(PartRaw[],MATCH(Part!$A199,PartRaw[VN-SAP code],0),11),"")</f>
        <v/>
      </c>
      <c r="D199" s="79" t="str">
        <f>IFERROR(INDEX(PartRaw[],MATCH(Part!$A199,PartRaw[VN-SAP code],0),12),"")</f>
        <v/>
      </c>
      <c r="E199" s="78" t="str">
        <f>IFERROR(INDEX(PartRaw[],MATCH(Part!$A199,PartRaw[VN-SAP code],0),13),"")</f>
        <v/>
      </c>
      <c r="F199" s="78" t="str">
        <f>IFERROR(INDEX(PartRaw[],MATCH(Part!$A199,PartRaw[VN-SAP code],0),14),"")</f>
        <v/>
      </c>
      <c r="G199" s="78" t="e">
        <f>INDEX(PartRaw[#All],MATCH(Part!$A199,PartRaw[[#All],[VN-SAP code]],0),MATCH(Part!G$4,PartRaw[#Headers],0))</f>
        <v>#N/A</v>
      </c>
      <c r="H199" s="78" t="e">
        <f>INDEX(PartRaw[#All],MATCH(Part!$A199,PartRaw[[#All],[VN-SAP code]],0),MATCH(Part!H$4,PartRaw[#Headers],0))</f>
        <v>#N/A</v>
      </c>
      <c r="I199" s="78" t="e">
        <f>INDEX(PartRaw[#All],MATCH(Part!$A199,PartRaw[[#All],[VN-SAP code]],0),MATCH(Part!I$4,PartRaw[#Headers],0))</f>
        <v>#N/A</v>
      </c>
      <c r="J199" s="78" t="e">
        <f>INDEX(PartRaw[#All],MATCH(Part!$A199,PartRaw[[#All],[VN-SAP code]],0),MATCH(Part!J$4,PartRaw[#Headers],0))</f>
        <v>#N/A</v>
      </c>
      <c r="K199" s="78" t="e">
        <f>INDEX(PartRaw[#All],MATCH(Part!$A199,PartRaw[[#All],[VN-SAP code]],0),MATCH(Part!K$4,PartRaw[#Headers],0))</f>
        <v>#N/A</v>
      </c>
      <c r="L199" s="78" t="e">
        <f>INDEX(PartRaw[#All],MATCH(Part!$A199,PartRaw[[#All],[VN-SAP code]],0),MATCH(Part!L$4,PartRaw[#Headers],0))</f>
        <v>#N/A</v>
      </c>
      <c r="M199" s="204" t="e">
        <f>INDEX(PartRaw[#All],MATCH(Part!$A199,PartRaw[[#All],[VN-SAP code]],0),MATCH(Part!M$4,PartRaw[#Headers],0))</f>
        <v>#N/A</v>
      </c>
      <c r="N199" s="204" t="e">
        <f>INDEX(PartRaw[#All],MATCH(Part!$A199,PartRaw[[#All],[VN-SAP code]],0),MATCH(Part!N$4,PartRaw[#Headers],0))</f>
        <v>#N/A</v>
      </c>
      <c r="O199" s="204" t="e">
        <f>INDEX(PartRaw[#All],MATCH(Part!$A199,PartRaw[[#All],[VN-SAP code]],0),MATCH(Part!O$4,PartRaw[#Headers],0))</f>
        <v>#N/A</v>
      </c>
      <c r="P199" s="204" t="e">
        <f>INDEX(PartRaw[#All],MATCH(Part!$A199,PartRaw[[#All],[VN-SAP code]],0),MATCH(Part!P$4,PartRaw[#Headers],0))</f>
        <v>#N/A</v>
      </c>
      <c r="Q199" s="204" t="e">
        <f>INDEX(PartRaw[#All],MATCH(Part!$A199,PartRaw[[#All],[VN-SAP code]],0),MATCH(Part!Q$4,PartRaw[#Headers],0))</f>
        <v>#N/A</v>
      </c>
      <c r="R199" s="204"/>
      <c r="S199" s="204"/>
      <c r="T199" s="204"/>
      <c r="U199" s="204"/>
      <c r="V199" s="111"/>
    </row>
    <row r="200" spans="1:22">
      <c r="A200" s="89">
        <v>0</v>
      </c>
      <c r="B200" s="78" t="str">
        <f>IFERROR(TEXT(INDEX(PartRaw[],MATCH(Part!$A200,PartRaw[VN-SAP code],0),7),"0.0"),"")</f>
        <v/>
      </c>
      <c r="C200" s="78" t="str">
        <f>IFERROR(INDEX(PartRaw[],MATCH(Part!$A200,PartRaw[VN-SAP code],0),11),"")</f>
        <v/>
      </c>
      <c r="D200" s="79" t="str">
        <f>IFERROR(INDEX(PartRaw[],MATCH(Part!$A200,PartRaw[VN-SAP code],0),12),"")</f>
        <v/>
      </c>
      <c r="E200" s="78" t="str">
        <f>IFERROR(INDEX(PartRaw[],MATCH(Part!$A200,PartRaw[VN-SAP code],0),13),"")</f>
        <v/>
      </c>
      <c r="F200" s="78" t="str">
        <f>IFERROR(INDEX(PartRaw[],MATCH(Part!$A200,PartRaw[VN-SAP code],0),14),"")</f>
        <v/>
      </c>
      <c r="G200" s="78" t="e">
        <f>INDEX(PartRaw[#All],MATCH(Part!$A200,PartRaw[[#All],[VN-SAP code]],0),MATCH(Part!G$4,PartRaw[#Headers],0))</f>
        <v>#N/A</v>
      </c>
      <c r="H200" s="78" t="e">
        <f>INDEX(PartRaw[#All],MATCH(Part!$A200,PartRaw[[#All],[VN-SAP code]],0),MATCH(Part!H$4,PartRaw[#Headers],0))</f>
        <v>#N/A</v>
      </c>
      <c r="I200" s="78" t="e">
        <f>INDEX(PartRaw[#All],MATCH(Part!$A200,PartRaw[[#All],[VN-SAP code]],0),MATCH(Part!I$4,PartRaw[#Headers],0))</f>
        <v>#N/A</v>
      </c>
      <c r="J200" s="78" t="e">
        <f>INDEX(PartRaw[#All],MATCH(Part!$A200,PartRaw[[#All],[VN-SAP code]],0),MATCH(Part!J$4,PartRaw[#Headers],0))</f>
        <v>#N/A</v>
      </c>
      <c r="K200" s="78" t="e">
        <f>INDEX(PartRaw[#All],MATCH(Part!$A200,PartRaw[[#All],[VN-SAP code]],0),MATCH(Part!K$4,PartRaw[#Headers],0))</f>
        <v>#N/A</v>
      </c>
      <c r="L200" s="78" t="e">
        <f>INDEX(PartRaw[#All],MATCH(Part!$A200,PartRaw[[#All],[VN-SAP code]],0),MATCH(Part!L$4,PartRaw[#Headers],0))</f>
        <v>#N/A</v>
      </c>
      <c r="M200" s="204" t="e">
        <f>INDEX(PartRaw[#All],MATCH(Part!$A200,PartRaw[[#All],[VN-SAP code]],0),MATCH(Part!M$4,PartRaw[#Headers],0))</f>
        <v>#N/A</v>
      </c>
      <c r="N200" s="204" t="e">
        <f>INDEX(PartRaw[#All],MATCH(Part!$A200,PartRaw[[#All],[VN-SAP code]],0),MATCH(Part!N$4,PartRaw[#Headers],0))</f>
        <v>#N/A</v>
      </c>
      <c r="O200" s="204" t="e">
        <f>INDEX(PartRaw[#All],MATCH(Part!$A200,PartRaw[[#All],[VN-SAP code]],0),MATCH(Part!O$4,PartRaw[#Headers],0))</f>
        <v>#N/A</v>
      </c>
      <c r="P200" s="204" t="e">
        <f>INDEX(PartRaw[#All],MATCH(Part!$A200,PartRaw[[#All],[VN-SAP code]],0),MATCH(Part!P$4,PartRaw[#Headers],0))</f>
        <v>#N/A</v>
      </c>
      <c r="Q200" s="204" t="e">
        <f>INDEX(PartRaw[#All],MATCH(Part!$A200,PartRaw[[#All],[VN-SAP code]],0),MATCH(Part!Q$4,PartRaw[#Headers],0))</f>
        <v>#N/A</v>
      </c>
      <c r="R200" s="204"/>
      <c r="S200" s="204"/>
      <c r="T200" s="204"/>
      <c r="U200" s="204"/>
      <c r="V200" s="111"/>
    </row>
    <row r="201" spans="1:22">
      <c r="A201" s="89">
        <v>0</v>
      </c>
      <c r="B201" s="78" t="str">
        <f>IFERROR(TEXT(INDEX(PartRaw[],MATCH(Part!$A201,PartRaw[VN-SAP code],0),7),"0.0"),"")</f>
        <v/>
      </c>
      <c r="C201" s="78" t="str">
        <f>IFERROR(INDEX(PartRaw[],MATCH(Part!$A201,PartRaw[VN-SAP code],0),11),"")</f>
        <v/>
      </c>
      <c r="D201" s="79" t="str">
        <f>IFERROR(INDEX(PartRaw[],MATCH(Part!$A201,PartRaw[VN-SAP code],0),12),"")</f>
        <v/>
      </c>
      <c r="E201" s="78" t="str">
        <f>IFERROR(INDEX(PartRaw[],MATCH(Part!$A201,PartRaw[VN-SAP code],0),13),"")</f>
        <v/>
      </c>
      <c r="F201" s="78" t="str">
        <f>IFERROR(INDEX(PartRaw[],MATCH(Part!$A201,PartRaw[VN-SAP code],0),14),"")</f>
        <v/>
      </c>
      <c r="G201" s="78" t="e">
        <f>INDEX(PartRaw[#All],MATCH(Part!$A201,PartRaw[[#All],[VN-SAP code]],0),MATCH(Part!G$4,PartRaw[#Headers],0))</f>
        <v>#N/A</v>
      </c>
      <c r="H201" s="78" t="e">
        <f>INDEX(PartRaw[#All],MATCH(Part!$A201,PartRaw[[#All],[VN-SAP code]],0),MATCH(Part!H$4,PartRaw[#Headers],0))</f>
        <v>#N/A</v>
      </c>
      <c r="I201" s="78" t="e">
        <f>INDEX(PartRaw[#All],MATCH(Part!$A201,PartRaw[[#All],[VN-SAP code]],0),MATCH(Part!I$4,PartRaw[#Headers],0))</f>
        <v>#N/A</v>
      </c>
      <c r="J201" s="78" t="e">
        <f>INDEX(PartRaw[#All],MATCH(Part!$A201,PartRaw[[#All],[VN-SAP code]],0),MATCH(Part!J$4,PartRaw[#Headers],0))</f>
        <v>#N/A</v>
      </c>
      <c r="K201" s="78" t="e">
        <f>INDEX(PartRaw[#All],MATCH(Part!$A201,PartRaw[[#All],[VN-SAP code]],0),MATCH(Part!K$4,PartRaw[#Headers],0))</f>
        <v>#N/A</v>
      </c>
      <c r="L201" s="78" t="e">
        <f>INDEX(PartRaw[#All],MATCH(Part!$A201,PartRaw[[#All],[VN-SAP code]],0),MATCH(Part!L$4,PartRaw[#Headers],0))</f>
        <v>#N/A</v>
      </c>
      <c r="M201" s="204" t="e">
        <f>INDEX(PartRaw[#All],MATCH(Part!$A201,PartRaw[[#All],[VN-SAP code]],0),MATCH(Part!M$4,PartRaw[#Headers],0))</f>
        <v>#N/A</v>
      </c>
      <c r="N201" s="204" t="e">
        <f>INDEX(PartRaw[#All],MATCH(Part!$A201,PartRaw[[#All],[VN-SAP code]],0),MATCH(Part!N$4,PartRaw[#Headers],0))</f>
        <v>#N/A</v>
      </c>
      <c r="O201" s="204" t="e">
        <f>INDEX(PartRaw[#All],MATCH(Part!$A201,PartRaw[[#All],[VN-SAP code]],0),MATCH(Part!O$4,PartRaw[#Headers],0))</f>
        <v>#N/A</v>
      </c>
      <c r="P201" s="204" t="e">
        <f>INDEX(PartRaw[#All],MATCH(Part!$A201,PartRaw[[#All],[VN-SAP code]],0),MATCH(Part!P$4,PartRaw[#Headers],0))</f>
        <v>#N/A</v>
      </c>
      <c r="Q201" s="204" t="e">
        <f>INDEX(PartRaw[#All],MATCH(Part!$A201,PartRaw[[#All],[VN-SAP code]],0),MATCH(Part!Q$4,PartRaw[#Headers],0))</f>
        <v>#N/A</v>
      </c>
      <c r="R201" s="204"/>
      <c r="S201" s="204"/>
      <c r="T201" s="204"/>
      <c r="U201" s="204"/>
      <c r="V201" s="111"/>
    </row>
    <row r="202" spans="1:22">
      <c r="A202" s="89">
        <v>0</v>
      </c>
      <c r="B202" s="78" t="str">
        <f>IFERROR(TEXT(INDEX(PartRaw[],MATCH(Part!$A202,PartRaw[VN-SAP code],0),7),"0.0"),"")</f>
        <v/>
      </c>
      <c r="C202" s="78" t="str">
        <f>IFERROR(INDEX(PartRaw[],MATCH(Part!$A202,PartRaw[VN-SAP code],0),11),"")</f>
        <v/>
      </c>
      <c r="D202" s="79" t="str">
        <f>IFERROR(INDEX(PartRaw[],MATCH(Part!$A202,PartRaw[VN-SAP code],0),12),"")</f>
        <v/>
      </c>
      <c r="E202" s="78" t="str">
        <f>IFERROR(INDEX(PartRaw[],MATCH(Part!$A202,PartRaw[VN-SAP code],0),13),"")</f>
        <v/>
      </c>
      <c r="F202" s="78" t="str">
        <f>IFERROR(INDEX(PartRaw[],MATCH(Part!$A202,PartRaw[VN-SAP code],0),14),"")</f>
        <v/>
      </c>
      <c r="G202" s="78" t="e">
        <f>INDEX(PartRaw[#All],MATCH(Part!$A202,PartRaw[[#All],[VN-SAP code]],0),MATCH(Part!G$4,PartRaw[#Headers],0))</f>
        <v>#N/A</v>
      </c>
      <c r="H202" s="78" t="e">
        <f>INDEX(PartRaw[#All],MATCH(Part!$A202,PartRaw[[#All],[VN-SAP code]],0),MATCH(Part!H$4,PartRaw[#Headers],0))</f>
        <v>#N/A</v>
      </c>
      <c r="I202" s="78" t="e">
        <f>INDEX(PartRaw[#All],MATCH(Part!$A202,PartRaw[[#All],[VN-SAP code]],0),MATCH(Part!I$4,PartRaw[#Headers],0))</f>
        <v>#N/A</v>
      </c>
      <c r="J202" s="78" t="e">
        <f>INDEX(PartRaw[#All],MATCH(Part!$A202,PartRaw[[#All],[VN-SAP code]],0),MATCH(Part!J$4,PartRaw[#Headers],0))</f>
        <v>#N/A</v>
      </c>
      <c r="K202" s="78" t="e">
        <f>INDEX(PartRaw[#All],MATCH(Part!$A202,PartRaw[[#All],[VN-SAP code]],0),MATCH(Part!K$4,PartRaw[#Headers],0))</f>
        <v>#N/A</v>
      </c>
      <c r="L202" s="78" t="e">
        <f>INDEX(PartRaw[#All],MATCH(Part!$A202,PartRaw[[#All],[VN-SAP code]],0),MATCH(Part!L$4,PartRaw[#Headers],0))</f>
        <v>#N/A</v>
      </c>
      <c r="M202" s="204" t="e">
        <f>INDEX(PartRaw[#All],MATCH(Part!$A202,PartRaw[[#All],[VN-SAP code]],0),MATCH(Part!M$4,PartRaw[#Headers],0))</f>
        <v>#N/A</v>
      </c>
      <c r="N202" s="204" t="e">
        <f>INDEX(PartRaw[#All],MATCH(Part!$A202,PartRaw[[#All],[VN-SAP code]],0),MATCH(Part!N$4,PartRaw[#Headers],0))</f>
        <v>#N/A</v>
      </c>
      <c r="O202" s="204" t="e">
        <f>INDEX(PartRaw[#All],MATCH(Part!$A202,PartRaw[[#All],[VN-SAP code]],0),MATCH(Part!O$4,PartRaw[#Headers],0))</f>
        <v>#N/A</v>
      </c>
      <c r="P202" s="204" t="e">
        <f>INDEX(PartRaw[#All],MATCH(Part!$A202,PartRaw[[#All],[VN-SAP code]],0),MATCH(Part!P$4,PartRaw[#Headers],0))</f>
        <v>#N/A</v>
      </c>
      <c r="Q202" s="204" t="e">
        <f>INDEX(PartRaw[#All],MATCH(Part!$A202,PartRaw[[#All],[VN-SAP code]],0),MATCH(Part!Q$4,PartRaw[#Headers],0))</f>
        <v>#N/A</v>
      </c>
      <c r="R202" s="204"/>
      <c r="S202" s="204"/>
      <c r="T202" s="204"/>
      <c r="U202" s="204"/>
      <c r="V202" s="111"/>
    </row>
    <row r="203" spans="1:22" ht="15.75" thickBot="1">
      <c r="A203" s="110">
        <v>0</v>
      </c>
      <c r="B203" s="112" t="str">
        <f>IFERROR(TEXT(INDEX(PartRaw[],MATCH(Part!$A203,PartRaw[VN-SAP code],0),7),"0.0"),"")</f>
        <v/>
      </c>
      <c r="C203" s="112" t="str">
        <f>IFERROR(INDEX(PartRaw[],MATCH(Part!$A203,PartRaw[VN-SAP code],0),11),"")</f>
        <v/>
      </c>
      <c r="D203" s="107" t="str">
        <f>IFERROR(INDEX(PartRaw[],MATCH(Part!$A203,PartRaw[VN-SAP code],0),12),"")</f>
        <v/>
      </c>
      <c r="E203" s="112" t="str">
        <f>IFERROR(INDEX(PartRaw[],MATCH(Part!$A203,PartRaw[VN-SAP code],0),13),"")</f>
        <v/>
      </c>
      <c r="F203" s="112" t="str">
        <f>IFERROR(INDEX(PartRaw[],MATCH(Part!$A203,PartRaw[VN-SAP code],0),14),"")</f>
        <v/>
      </c>
      <c r="G203" s="112" t="e">
        <f>INDEX(PartRaw[#All],MATCH(Part!$A203,PartRaw[[#All],[VN-SAP code]],0),MATCH(Part!G$4,PartRaw[#Headers],0))</f>
        <v>#N/A</v>
      </c>
      <c r="H203" s="112" t="e">
        <f>INDEX(PartRaw[#All],MATCH(Part!$A203,PartRaw[[#All],[VN-SAP code]],0),MATCH(Part!H$4,PartRaw[#Headers],0))</f>
        <v>#N/A</v>
      </c>
      <c r="I203" s="112" t="e">
        <f>INDEX(PartRaw[#All],MATCH(Part!$A203,PartRaw[[#All],[VN-SAP code]],0),MATCH(Part!I$4,PartRaw[#Headers],0))</f>
        <v>#N/A</v>
      </c>
      <c r="J203" s="112" t="e">
        <f>INDEX(PartRaw[#All],MATCH(Part!$A203,PartRaw[[#All],[VN-SAP code]],0),MATCH(Part!J$4,PartRaw[#Headers],0))</f>
        <v>#N/A</v>
      </c>
      <c r="K203" s="112" t="e">
        <f>INDEX(PartRaw[#All],MATCH(Part!$A203,PartRaw[[#All],[VN-SAP code]],0),MATCH(Part!K$4,PartRaw[#Headers],0))</f>
        <v>#N/A</v>
      </c>
      <c r="L203" s="112" t="e">
        <f>INDEX(PartRaw[#All],MATCH(Part!$A203,PartRaw[[#All],[VN-SAP code]],0),MATCH(Part!L$4,PartRaw[#Headers],0))</f>
        <v>#N/A</v>
      </c>
      <c r="M203" s="205" t="e">
        <f>INDEX(PartRaw[#All],MATCH(Part!$A203,PartRaw[[#All],[VN-SAP code]],0),MATCH(Part!M$4,PartRaw[#Headers],0))</f>
        <v>#N/A</v>
      </c>
      <c r="N203" s="205" t="e">
        <f>INDEX(PartRaw[#All],MATCH(Part!$A203,PartRaw[[#All],[VN-SAP code]],0),MATCH(Part!N$4,PartRaw[#Headers],0))</f>
        <v>#N/A</v>
      </c>
      <c r="O203" s="205" t="e">
        <f>INDEX(PartRaw[#All],MATCH(Part!$A203,PartRaw[[#All],[VN-SAP code]],0),MATCH(Part!O$4,PartRaw[#Headers],0))</f>
        <v>#N/A</v>
      </c>
      <c r="P203" s="205" t="e">
        <f>INDEX(PartRaw[#All],MATCH(Part!$A203,PartRaw[[#All],[VN-SAP code]],0),MATCH(Part!P$4,PartRaw[#Headers],0))</f>
        <v>#N/A</v>
      </c>
      <c r="Q203" s="205" t="e">
        <f>INDEX(PartRaw[#All],MATCH(Part!$A203,PartRaw[[#All],[VN-SAP code]],0),MATCH(Part!Q$4,PartRaw[#Headers],0))</f>
        <v>#N/A</v>
      </c>
      <c r="R203" s="205"/>
      <c r="S203" s="205"/>
      <c r="T203" s="205"/>
      <c r="U203" s="205"/>
      <c r="V203" s="113"/>
    </row>
  </sheetData>
  <mergeCells count="1">
    <mergeCell ref="J3:Q3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tabSelected="1" topLeftCell="C1" zoomScaleNormal="100" workbookViewId="0">
      <pane ySplit="4" topLeftCell="A5" activePane="bottomLeft" state="frozen"/>
      <selection pane="bottomLeft" activeCell="I18" sqref="I18"/>
    </sheetView>
  </sheetViews>
  <sheetFormatPr defaultRowHeight="15"/>
  <cols>
    <col min="1" max="1" width="11.875" bestFit="1" customWidth="1"/>
    <col min="2" max="2" width="17.125" bestFit="1" customWidth="1"/>
    <col min="3" max="3" width="11.75" bestFit="1" customWidth="1"/>
    <col min="4" max="4" width="10.125" customWidth="1"/>
    <col min="5" max="5" width="10.375" customWidth="1"/>
    <col min="6" max="6" width="11.125" customWidth="1"/>
    <col min="7" max="7" width="11.375" customWidth="1"/>
    <col min="8" max="8" width="11.75" bestFit="1" customWidth="1"/>
    <col min="10" max="10" width="2.25" customWidth="1"/>
    <col min="12" max="12" width="16" customWidth="1"/>
    <col min="13" max="14" width="13.125" bestFit="1" customWidth="1"/>
    <col min="16" max="16" width="14.125" customWidth="1"/>
    <col min="17" max="17" width="9.375" customWidth="1"/>
    <col min="18" max="18" width="12.5" customWidth="1"/>
  </cols>
  <sheetData>
    <row r="2" spans="1:18" s="7" customFormat="1">
      <c r="L2" s="7" t="s">
        <v>36</v>
      </c>
      <c r="P2" s="7" t="s">
        <v>36</v>
      </c>
    </row>
    <row r="3" spans="1:18">
      <c r="D3" s="227" t="s">
        <v>53</v>
      </c>
      <c r="E3" s="227"/>
      <c r="F3" s="227" t="s">
        <v>56</v>
      </c>
      <c r="G3" s="227"/>
    </row>
    <row r="4" spans="1:18">
      <c r="A4" s="126" t="s">
        <v>261</v>
      </c>
      <c r="B4" s="119" t="s">
        <v>45</v>
      </c>
      <c r="C4" s="119" t="s">
        <v>260</v>
      </c>
      <c r="D4" s="119" t="s">
        <v>54</v>
      </c>
      <c r="E4" s="119" t="s">
        <v>55</v>
      </c>
      <c r="F4" s="119" t="s">
        <v>436</v>
      </c>
      <c r="G4" s="119" t="s">
        <v>437</v>
      </c>
      <c r="H4" s="119" t="s">
        <v>531</v>
      </c>
      <c r="L4" s="65" t="s">
        <v>52</v>
      </c>
      <c r="M4" s="66" t="s">
        <v>49</v>
      </c>
      <c r="N4" s="67" t="s">
        <v>51</v>
      </c>
      <c r="P4" s="65" t="s">
        <v>52</v>
      </c>
      <c r="Q4" s="66" t="s">
        <v>49</v>
      </c>
      <c r="R4" s="67" t="s">
        <v>51</v>
      </c>
    </row>
    <row r="5" spans="1:18">
      <c r="A5" s="140" t="str">
        <f>general!G5:G50</f>
        <v>01.GrS1</v>
      </c>
      <c r="B5" s="79" t="s">
        <v>46</v>
      </c>
      <c r="C5" s="79" t="s">
        <v>262</v>
      </c>
      <c r="D5" s="130"/>
      <c r="E5" s="130">
        <v>12000</v>
      </c>
      <c r="F5" s="130"/>
      <c r="G5" s="116">
        <v>8</v>
      </c>
      <c r="H5" s="225">
        <v>4</v>
      </c>
      <c r="L5" s="68" t="str">
        <f t="array" ref="L5">IFERROR(INDEX($B$5:$B$40,MATCH(0,COUNTIF($L$4:L4,$B$5:$B$40),0)),"")</f>
        <v>Eagle - Q9520</v>
      </c>
      <c r="M5" s="59">
        <v>0</v>
      </c>
      <c r="N5" s="60"/>
      <c r="P5" s="68" t="str">
        <f t="array" ref="P5">IFERROR(INDEX($C$5:$C$40,MATCH(0,COUNTIF($P$4:P4,$C$5:$C$40),0)),"")</f>
        <v>Griding</v>
      </c>
      <c r="Q5" s="59">
        <v>8</v>
      </c>
      <c r="R5" s="60"/>
    </row>
    <row r="6" spans="1:18">
      <c r="A6" s="141" t="str">
        <f>general!G6:G51</f>
        <v>02.POS1</v>
      </c>
      <c r="B6" s="120" t="s">
        <v>46</v>
      </c>
      <c r="C6" s="120" t="s">
        <v>263</v>
      </c>
      <c r="D6" s="130">
        <v>400</v>
      </c>
      <c r="E6" s="130">
        <v>500</v>
      </c>
      <c r="F6" s="130">
        <v>400</v>
      </c>
      <c r="G6" s="130">
        <v>56</v>
      </c>
      <c r="H6" s="79">
        <v>56</v>
      </c>
      <c r="L6" s="68">
        <f t="array" ref="L6">IFERROR(INDEX($B$5:$B$40,MATCH(0,COUNTIF($L$4:L5,$B$5:$B$40),0)),"")</f>
        <v>0</v>
      </c>
      <c r="M6" s="59">
        <v>0</v>
      </c>
      <c r="N6" s="60"/>
      <c r="P6" s="68" t="str">
        <f t="array" ref="P6">IFERROR(INDEX($C$5:$C$40,MATCH(0,COUNTIF($P$4:P5,$C$5:$C$40),0)),"")</f>
        <v>PolishingS1</v>
      </c>
      <c r="Q6" s="59">
        <v>5</v>
      </c>
      <c r="R6" s="60"/>
    </row>
    <row r="7" spans="1:18">
      <c r="A7" s="141" t="str">
        <f>general!G7:G52</f>
        <v>03.QC-S1</v>
      </c>
      <c r="B7" s="120"/>
      <c r="C7" s="120" t="s">
        <v>264</v>
      </c>
      <c r="D7" s="130"/>
      <c r="E7" s="130">
        <v>12000</v>
      </c>
      <c r="F7" s="130"/>
      <c r="G7" s="130">
        <v>30</v>
      </c>
      <c r="H7" s="79">
        <v>15</v>
      </c>
      <c r="L7" s="68" t="str">
        <f t="array" ref="L7">IFERROR(INDEX($B$5:$B$40,MATCH(0,COUNTIF($L$4:L6,$B$5:$B$40),0)),"")</f>
        <v>Micro-lite - FL3000</v>
      </c>
      <c r="M7" s="59">
        <v>2</v>
      </c>
      <c r="N7" s="60"/>
      <c r="P7" s="68" t="str">
        <f t="array" ref="P7">IFERROR(INDEX($C$5:$C$40,MATCH(0,COUNTIF($P$4:P6,$C$5:$C$40),0)),"")</f>
        <v>QAS1</v>
      </c>
      <c r="Q7" s="59">
        <v>2</v>
      </c>
      <c r="R7" s="60"/>
    </row>
    <row r="8" spans="1:18">
      <c r="A8" s="141" t="str">
        <f>general!G8:G53</f>
        <v>04.QC-IRR</v>
      </c>
      <c r="B8" s="120" t="s">
        <v>48</v>
      </c>
      <c r="C8" s="120" t="s">
        <v>264</v>
      </c>
      <c r="D8" s="130"/>
      <c r="E8" s="130">
        <v>12000</v>
      </c>
      <c r="F8" s="130"/>
      <c r="G8" s="130">
        <v>8</v>
      </c>
      <c r="H8" s="79">
        <v>6</v>
      </c>
      <c r="L8" s="68" t="str">
        <f t="array" ref="L8">IFERROR(INDEX($B$5:$B$40,MATCH(0,COUNTIF($L$4:L7,$B$5:$B$40),0)),"")</f>
        <v>Fujinon - F301FC</v>
      </c>
      <c r="M8" s="59">
        <v>9</v>
      </c>
      <c r="N8" s="60"/>
      <c r="P8" s="68">
        <f t="array" ref="P8">IFERROR(INDEX($C$5:$C$40,MATCH(0,COUNTIF($P$4:P7,$C$5:$C$40),0)),"")</f>
        <v>0</v>
      </c>
      <c r="Q8" s="59">
        <v>9</v>
      </c>
      <c r="R8" s="60"/>
    </row>
    <row r="9" spans="1:18">
      <c r="A9" s="141" t="str">
        <f>general!G9:G54</f>
        <v>05.QC-E</v>
      </c>
      <c r="B9" s="120" t="s">
        <v>47</v>
      </c>
      <c r="C9" s="120" t="s">
        <v>264</v>
      </c>
      <c r="D9" s="130"/>
      <c r="E9" s="130">
        <v>12000</v>
      </c>
      <c r="F9" s="130"/>
      <c r="G9" s="130">
        <v>8</v>
      </c>
      <c r="H9" s="79">
        <v>6</v>
      </c>
      <c r="L9" s="68" t="str">
        <f t="array" ref="L9">IFERROR(INDEX($B$5:$B$40,MATCH(0,COUNTIF($L$4:L8,$B$5:$B$40),0)),"")</f>
        <v>Eagle - HO15 - R</v>
      </c>
      <c r="M9" s="59">
        <v>54</v>
      </c>
      <c r="N9" s="60"/>
      <c r="P9" s="68" t="str">
        <f t="array" ref="P9">IFERROR(INDEX($C$5:$C$40,MATCH(0,COUNTIF($P$4:P8,$C$5:$C$40),0)),"")</f>
        <v>QAS2</v>
      </c>
      <c r="Q9" s="59">
        <v>54</v>
      </c>
      <c r="R9" s="60"/>
    </row>
    <row r="10" spans="1:18">
      <c r="A10" s="135" t="str">
        <f>general!G10:G55</f>
        <v>06.MOS2</v>
      </c>
      <c r="B10" s="121"/>
      <c r="C10" s="121"/>
      <c r="D10" s="131">
        <v>400</v>
      </c>
      <c r="E10" s="131">
        <v>1500</v>
      </c>
      <c r="F10" s="131">
        <v>400</v>
      </c>
      <c r="G10" s="131">
        <v>5</v>
      </c>
      <c r="H10" s="79">
        <v>3</v>
      </c>
      <c r="L10" s="68" t="str">
        <f t="array" ref="L10">IFERROR(INDEX($B$5:$B$40,MATCH(0,COUNTIF($L$4:L9,$B$5:$B$40),0)),"")</f>
        <v>Eagle - HO15 - F</v>
      </c>
      <c r="M10" s="59">
        <v>5</v>
      </c>
      <c r="N10" s="60"/>
      <c r="P10" s="68" t="str">
        <f t="array" ref="P10">IFERROR(INDEX($C$5:$C$40,MATCH(0,COUNTIF($P$4:P9,$C$5:$C$40),0)),"")</f>
        <v/>
      </c>
      <c r="Q10" s="59">
        <v>5</v>
      </c>
      <c r="R10" s="60"/>
    </row>
    <row r="11" spans="1:18">
      <c r="A11" s="135" t="str">
        <f>general!G11:G56</f>
        <v>07.GrS2-R</v>
      </c>
      <c r="B11" s="121" t="s">
        <v>254</v>
      </c>
      <c r="C11" s="121"/>
      <c r="D11" s="131">
        <v>400</v>
      </c>
      <c r="E11" s="131">
        <v>1500</v>
      </c>
      <c r="F11" s="131">
        <v>400</v>
      </c>
      <c r="G11" s="131">
        <v>8</v>
      </c>
      <c r="H11" s="79">
        <v>2</v>
      </c>
      <c r="L11" s="68" t="str">
        <f t="array" ref="L11">IFERROR(INDEX($B$5:$B$40,MATCH(0,COUNTIF($L$4:L10,$B$5:$B$40),0)),"")</f>
        <v>Eagle - HO16 - R</v>
      </c>
      <c r="M11" s="59">
        <v>0</v>
      </c>
      <c r="N11" s="60"/>
      <c r="P11" s="68" t="str">
        <f t="array" ref="P11">IFERROR(INDEX($C$5:$C$40,MATCH(0,COUNTIF($P$4:P10,$C$5:$C$40),0)),"")</f>
        <v/>
      </c>
      <c r="Q11" s="59"/>
      <c r="R11" s="60"/>
    </row>
    <row r="12" spans="1:18">
      <c r="A12" s="135" t="str">
        <f>general!G12:G57</f>
        <v>08.GrS2-F</v>
      </c>
      <c r="B12" s="121" t="s">
        <v>255</v>
      </c>
      <c r="C12" s="121"/>
      <c r="D12" s="131">
        <v>400</v>
      </c>
      <c r="E12" s="131">
        <v>1500</v>
      </c>
      <c r="F12" s="131">
        <v>400</v>
      </c>
      <c r="G12" s="131">
        <v>8</v>
      </c>
      <c r="H12" s="79">
        <v>2</v>
      </c>
      <c r="L12" s="68" t="str">
        <f t="array" ref="L12">IFERROR(INDEX($B$5:$B$40,MATCH(0,COUNTIF($L$4:L11,$B$5:$B$40),0)),"")</f>
        <v>Eagle - HO16 - F</v>
      </c>
      <c r="M12" s="59">
        <v>0</v>
      </c>
      <c r="N12" s="60"/>
      <c r="P12" s="68" t="str">
        <f t="array" ref="P12">IFERROR(INDEX($C$5:$C$40,MATCH(0,COUNTIF($P$4:P11,$C$5:$C$40),0)),"")</f>
        <v/>
      </c>
      <c r="Q12" s="59"/>
      <c r="R12" s="60"/>
    </row>
    <row r="13" spans="1:18">
      <c r="A13" s="135" t="str">
        <f>general!G13:G58</f>
        <v>09.POS2-R</v>
      </c>
      <c r="B13" s="121" t="s">
        <v>252</v>
      </c>
      <c r="C13" s="121"/>
      <c r="D13" s="131">
        <v>400</v>
      </c>
      <c r="E13" s="131">
        <v>1500</v>
      </c>
      <c r="F13" s="131">
        <v>400</v>
      </c>
      <c r="G13" s="131">
        <v>8</v>
      </c>
      <c r="H13" s="79">
        <v>4</v>
      </c>
      <c r="L13" s="68" t="str">
        <f t="array" ref="L13">IFERROR(INDEX($B$5:$B$40,MATCH(0,COUNTIF($L$4:L12,$B$5:$B$40),0)),"")</f>
        <v>Cleaning</v>
      </c>
      <c r="M13" s="59">
        <v>1</v>
      </c>
      <c r="N13" s="60"/>
      <c r="P13" s="68" t="str">
        <f t="array" ref="P13">IFERROR(INDEX($C$5:$C$40,MATCH(0,COUNTIF($P$4:P12,$C$5:$C$40),0)),"")</f>
        <v/>
      </c>
      <c r="Q13" s="59"/>
      <c r="R13" s="60"/>
    </row>
    <row r="14" spans="1:18">
      <c r="A14" s="135" t="str">
        <f>general!G14:G59</f>
        <v>10.POS2-F</v>
      </c>
      <c r="B14" s="121" t="s">
        <v>253</v>
      </c>
      <c r="C14" s="121"/>
      <c r="D14" s="131">
        <v>400</v>
      </c>
      <c r="E14" s="131">
        <v>1500</v>
      </c>
      <c r="F14" s="131">
        <v>400</v>
      </c>
      <c r="G14" s="131">
        <v>8</v>
      </c>
      <c r="H14" s="79">
        <v>4</v>
      </c>
      <c r="L14" s="68" t="str">
        <f t="array" ref="L14">IFERROR(INDEX($B$5:$B$40,MATCH(0,COUNTIF($L$4:L13,$B$5:$B$40),0)),"")</f>
        <v>Coating</v>
      </c>
      <c r="M14" s="59">
        <v>1</v>
      </c>
      <c r="N14" s="60"/>
      <c r="P14" s="68" t="str">
        <f t="array" ref="P14">IFERROR(INDEX($C$5:$C$40,MATCH(0,COUNTIF($P$4:P13,$C$5:$C$40),0)),"")</f>
        <v/>
      </c>
      <c r="Q14" s="59"/>
      <c r="R14" s="60"/>
    </row>
    <row r="15" spans="1:18">
      <c r="A15" s="135" t="str">
        <f>general!G15:G60</f>
        <v>11.DES2</v>
      </c>
      <c r="B15" s="121"/>
      <c r="C15" s="121"/>
      <c r="D15" s="131">
        <v>400</v>
      </c>
      <c r="E15" s="131">
        <v>1500</v>
      </c>
      <c r="F15" s="131">
        <v>400</v>
      </c>
      <c r="G15" s="131">
        <v>4</v>
      </c>
      <c r="H15" s="79">
        <v>3</v>
      </c>
      <c r="L15" s="68" t="str">
        <f t="array" ref="L15">IFERROR(INDEX($B$5:$B$40,MATCH(0,COUNTIF($L$4:L14,$B$5:$B$40),0)),"")</f>
        <v/>
      </c>
      <c r="M15" s="70"/>
      <c r="N15" s="61"/>
      <c r="P15" s="68" t="str">
        <f t="array" ref="P15">IFERROR(INDEX($C$5:$C$40,MATCH(0,COUNTIF($P$4:P14,$C$5:$C$40),0)),"")</f>
        <v/>
      </c>
      <c r="Q15" s="70"/>
      <c r="R15" s="61"/>
    </row>
    <row r="16" spans="1:18">
      <c r="A16" s="135" t="str">
        <f>general!G16:G61</f>
        <v>12.ClS2</v>
      </c>
      <c r="B16" s="121" t="s">
        <v>256</v>
      </c>
      <c r="C16" s="121"/>
      <c r="D16" s="131">
        <v>400</v>
      </c>
      <c r="E16" s="131">
        <v>1500</v>
      </c>
      <c r="F16" s="131">
        <v>400</v>
      </c>
      <c r="G16" s="131">
        <v>3</v>
      </c>
      <c r="H16" s="79">
        <v>1</v>
      </c>
      <c r="L16" s="68" t="str">
        <f t="array" ref="L16">IFERROR(INDEX($B$5:$B$40,MATCH(0,COUNTIF($L$4:L15,$B$5:$B$40),0)),"")</f>
        <v/>
      </c>
      <c r="M16" s="59"/>
      <c r="N16" s="60"/>
      <c r="P16" s="68" t="str">
        <f t="array" ref="P16">IFERROR(INDEX($C$5:$C$40,MATCH(0,COUNTIF($P$4:P15,$C$5:$C$40),0)),"")</f>
        <v/>
      </c>
      <c r="Q16" s="59"/>
      <c r="R16" s="60"/>
    </row>
    <row r="17" spans="1:18">
      <c r="A17" s="141" t="str">
        <f>general!G17:G62</f>
        <v>13.QC-Le</v>
      </c>
      <c r="B17" s="122"/>
      <c r="C17" s="122" t="s">
        <v>265</v>
      </c>
      <c r="D17" s="130"/>
      <c r="E17" s="132">
        <v>12000</v>
      </c>
      <c r="F17" s="130"/>
      <c r="G17" s="132">
        <v>20</v>
      </c>
      <c r="H17" s="79">
        <v>2</v>
      </c>
      <c r="L17" s="68" t="str">
        <f t="array" ref="L17">IFERROR(INDEX($B$5:$B$40,MATCH(0,COUNTIF($L$4:L16,$B$5:$B$40),0)),"")</f>
        <v/>
      </c>
      <c r="M17" s="59"/>
      <c r="N17" s="60"/>
      <c r="P17" s="68" t="str">
        <f t="array" ref="P17">IFERROR(INDEX($C$5:$C$40,MATCH(0,COUNTIF($P$4:P16,$C$5:$C$40),0)),"")</f>
        <v/>
      </c>
      <c r="Q17" s="59"/>
      <c r="R17" s="60"/>
    </row>
    <row r="18" spans="1:18" s="12" customFormat="1">
      <c r="A18" s="141" t="str">
        <f>general!G18:G63</f>
        <v>14.QC-An</v>
      </c>
      <c r="B18" s="122"/>
      <c r="C18" s="122" t="s">
        <v>265</v>
      </c>
      <c r="D18" s="130"/>
      <c r="E18" s="132">
        <v>12000</v>
      </c>
      <c r="F18" s="130"/>
      <c r="G18" s="132">
        <v>20</v>
      </c>
      <c r="H18" s="79">
        <v>5</v>
      </c>
      <c r="I18"/>
      <c r="J18"/>
      <c r="K18"/>
      <c r="L18" s="71" t="str">
        <f t="array" ref="L18">IFERROR(INDEX($B$5:$B$40,MATCH(0,COUNTIF($L$4:L17,$B$5:$B$40),0)),"")</f>
        <v/>
      </c>
      <c r="M18" s="73"/>
      <c r="N18" s="75"/>
      <c r="P18" s="71" t="str">
        <f t="array" ref="P18">IFERROR(INDEX($C$5:$C$40,MATCH(0,COUNTIF($P$4:P17,$C$5:$C$40),0)),"")</f>
        <v/>
      </c>
      <c r="Q18" s="73"/>
      <c r="R18" s="75"/>
    </row>
    <row r="19" spans="1:18" s="12" customFormat="1">
      <c r="A19" s="141" t="str">
        <f>general!G19:G64</f>
        <v>15.QC-S1_S2</v>
      </c>
      <c r="B19" s="122"/>
      <c r="C19" s="122" t="s">
        <v>265</v>
      </c>
      <c r="D19" s="130"/>
      <c r="E19" s="132">
        <v>12000</v>
      </c>
      <c r="F19" s="130"/>
      <c r="G19" s="132">
        <v>20</v>
      </c>
      <c r="H19" s="79">
        <v>15</v>
      </c>
      <c r="I19"/>
      <c r="J19"/>
      <c r="K19"/>
      <c r="L19" s="71" t="str">
        <f t="array" ref="L19">IFERROR(INDEX($B$5:$B$40,MATCH(0,COUNTIF($L$4:L18,$B$5:$B$40),0)),"")</f>
        <v/>
      </c>
      <c r="M19" s="73"/>
      <c r="N19" s="75"/>
      <c r="P19" s="71" t="str">
        <f t="array" ref="P19">IFERROR(INDEX($C$5:$C$40,MATCH(0,COUNTIF($P$4:P18,$C$5:$C$40),0)),"")</f>
        <v/>
      </c>
      <c r="Q19" s="73"/>
      <c r="R19" s="75"/>
    </row>
    <row r="20" spans="1:18" s="12" customFormat="1">
      <c r="A20" s="142" t="str">
        <f>general!G20:G65</f>
        <v>16.CLG1</v>
      </c>
      <c r="B20" s="123"/>
      <c r="C20" s="123"/>
      <c r="D20" s="133">
        <v>5000</v>
      </c>
      <c r="E20" s="133">
        <v>12000</v>
      </c>
      <c r="F20" s="133">
        <v>5000</v>
      </c>
      <c r="G20" s="133">
        <v>2</v>
      </c>
      <c r="H20" s="79">
        <v>1</v>
      </c>
      <c r="I20"/>
      <c r="J20"/>
      <c r="K20"/>
      <c r="L20" s="71" t="str">
        <f t="array" ref="L20">IFERROR(INDEX($B$5:$B$40,MATCH(0,COUNTIF($L$4:L19,$B$5:$B$40),0)),"")</f>
        <v/>
      </c>
      <c r="M20" s="73"/>
      <c r="N20" s="75"/>
      <c r="P20" s="71" t="str">
        <f t="array" ref="P20">IFERROR(INDEX($C$5:$C$40,MATCH(0,COUNTIF($P$4:P19,$C$5:$C$40),0)),"")</f>
        <v/>
      </c>
      <c r="Q20" s="73"/>
      <c r="R20" s="75"/>
    </row>
    <row r="21" spans="1:18" s="12" customFormat="1">
      <c r="A21" s="142" t="str">
        <f>general!G21:G66</f>
        <v>17.CTG1</v>
      </c>
      <c r="B21" s="123" t="s">
        <v>50</v>
      </c>
      <c r="C21" s="123"/>
      <c r="D21" s="133">
        <v>5000</v>
      </c>
      <c r="E21" s="133">
        <v>12000</v>
      </c>
      <c r="F21" s="133">
        <v>5000</v>
      </c>
      <c r="G21" s="133">
        <v>2</v>
      </c>
      <c r="H21" s="79">
        <v>2</v>
      </c>
      <c r="I21"/>
      <c r="J21"/>
      <c r="K21"/>
      <c r="L21" s="71" t="str">
        <f t="array" ref="L21">IFERROR(INDEX($B$5:$B$40,MATCH(0,COUNTIF($L$4:L20,$B$5:$B$40),0)),"")</f>
        <v/>
      </c>
      <c r="M21" s="73"/>
      <c r="N21" s="75"/>
      <c r="P21" s="71" t="str">
        <f t="array" ref="P21">IFERROR(INDEX($C$5:$C$40,MATCH(0,COUNTIF($P$4:P20,$C$5:$C$40),0)),"")</f>
        <v/>
      </c>
      <c r="Q21" s="73"/>
      <c r="R21" s="75"/>
    </row>
    <row r="22" spans="1:18" s="13" customFormat="1">
      <c r="A22" s="142" t="str">
        <f>general!G22:G67</f>
        <v>18.CLG2</v>
      </c>
      <c r="B22" s="123"/>
      <c r="C22" s="123"/>
      <c r="D22" s="133">
        <v>5000</v>
      </c>
      <c r="E22" s="133">
        <v>12000</v>
      </c>
      <c r="F22" s="133">
        <v>5000</v>
      </c>
      <c r="G22" s="133">
        <v>2</v>
      </c>
      <c r="H22" s="79">
        <v>1</v>
      </c>
      <c r="I22"/>
      <c r="J22"/>
      <c r="K22"/>
      <c r="L22" s="72" t="str">
        <f t="array" ref="L22">IFERROR(INDEX($B$5:$B$40,MATCH(0,COUNTIF($L$4:L21,$B$5:$B$40),0)),"")</f>
        <v/>
      </c>
      <c r="M22" s="74"/>
      <c r="N22" s="76"/>
      <c r="P22" s="72" t="str">
        <f t="array" ref="P22">IFERROR(INDEX($C$5:$C$40,MATCH(0,COUNTIF($P$4:P21,$C$5:$C$40),0)),"")</f>
        <v/>
      </c>
      <c r="Q22" s="74"/>
      <c r="R22" s="76"/>
    </row>
    <row r="23" spans="1:18" s="13" customFormat="1">
      <c r="A23" s="142" t="str">
        <f>general!G23:G68</f>
        <v>19.CTG2</v>
      </c>
      <c r="B23" s="123" t="s">
        <v>50</v>
      </c>
      <c r="C23" s="123"/>
      <c r="D23" s="133">
        <v>5000</v>
      </c>
      <c r="E23" s="133">
        <v>12000</v>
      </c>
      <c r="F23" s="133">
        <v>5000</v>
      </c>
      <c r="G23" s="133">
        <v>2</v>
      </c>
      <c r="H23" s="79">
        <v>2</v>
      </c>
      <c r="I23"/>
      <c r="J23"/>
      <c r="K23"/>
      <c r="L23" s="72" t="str">
        <f t="array" ref="L23">IFERROR(INDEX($B$5:$B$40,MATCH(0,COUNTIF($L$4:L22,$B$5:$B$40),0)),"")</f>
        <v/>
      </c>
      <c r="M23" s="74"/>
      <c r="N23" s="76"/>
      <c r="P23" s="72" t="str">
        <f t="array" ref="P23">IFERROR(INDEX($C$5:$C$40,MATCH(0,COUNTIF($P$4:P22,$C$5:$C$40),0)),"")</f>
        <v/>
      </c>
      <c r="Q23" s="74"/>
      <c r="R23" s="76"/>
    </row>
    <row r="24" spans="1:18" s="13" customFormat="1">
      <c r="A24" s="141" t="str">
        <f>general!G24:G69</f>
        <v>20.QC-FQA</v>
      </c>
      <c r="B24" s="120"/>
      <c r="C24" s="120"/>
      <c r="D24" s="130"/>
      <c r="E24" s="130">
        <v>12000</v>
      </c>
      <c r="F24" s="130"/>
      <c r="G24" s="130">
        <v>20</v>
      </c>
      <c r="H24" s="79">
        <v>15</v>
      </c>
      <c r="I24"/>
      <c r="J24"/>
      <c r="K24"/>
      <c r="L24" s="72" t="str">
        <f t="array" ref="L24">IFERROR(INDEX($B$5:$B$40,MATCH(0,COUNTIF($L$4:L23,$B$5:$B$40),0)),"")</f>
        <v/>
      </c>
      <c r="M24" s="74"/>
      <c r="N24" s="76"/>
      <c r="P24" s="72" t="str">
        <f t="array" ref="P24">IFERROR(INDEX($C$5:$C$40,MATCH(0,COUNTIF($P$4:P23,$C$5:$C$40),0)),"")</f>
        <v/>
      </c>
      <c r="Q24" s="74"/>
      <c r="R24" s="76"/>
    </row>
    <row r="25" spans="1:18" s="13" customFormat="1">
      <c r="A25" s="141" t="str">
        <f>general!G25:G70</f>
        <v>21.QC-PKG</v>
      </c>
      <c r="B25" s="120"/>
      <c r="C25" s="120"/>
      <c r="D25" s="130"/>
      <c r="E25" s="130">
        <v>12000</v>
      </c>
      <c r="F25" s="130"/>
      <c r="G25" s="130">
        <v>20</v>
      </c>
      <c r="H25" s="79">
        <v>15</v>
      </c>
      <c r="I25"/>
      <c r="J25"/>
      <c r="K25"/>
      <c r="L25" s="72" t="str">
        <f t="array" ref="L25">IFERROR(INDEX($B$5:$B$40,MATCH(0,COUNTIF($L$4:L24,$B$5:$B$40),0)),"")</f>
        <v/>
      </c>
      <c r="M25" s="74"/>
      <c r="N25" s="76"/>
      <c r="P25" s="72" t="str">
        <f t="array" ref="P25">IFERROR(INDEX($C$5:$C$40,MATCH(0,COUNTIF($P$4:P24,$C$5:$C$40),0)),"")</f>
        <v/>
      </c>
      <c r="Q25" s="74"/>
      <c r="R25" s="76"/>
    </row>
    <row r="26" spans="1:18">
      <c r="A26" s="142">
        <f>general!G26:G71</f>
        <v>0</v>
      </c>
      <c r="B26" s="124"/>
      <c r="C26" s="124"/>
      <c r="D26" s="134"/>
      <c r="E26" s="134"/>
      <c r="F26" s="134"/>
      <c r="G26" s="134"/>
      <c r="H26" s="79"/>
      <c r="L26" s="69" t="str">
        <f t="array" ref="L26">IFERROR(INDEX($B$5:$B$40,MATCH(0,COUNTIF($L$4:L25,$B$5:$B$40),0)),"")</f>
        <v/>
      </c>
      <c r="M26" s="70"/>
      <c r="N26" s="61"/>
      <c r="P26" s="69" t="str">
        <f t="array" ref="P26">IFERROR(INDEX($C$5:$C$40,MATCH(0,COUNTIF($P$4:P25,$C$5:$C$40),0)),"")</f>
        <v/>
      </c>
      <c r="Q26" s="70"/>
      <c r="R26" s="61"/>
    </row>
    <row r="27" spans="1:18">
      <c r="A27" s="142">
        <f>general!G27:G72</f>
        <v>0</v>
      </c>
      <c r="B27" s="124"/>
      <c r="C27" s="124"/>
      <c r="D27" s="134"/>
      <c r="E27" s="134"/>
      <c r="F27" s="134"/>
      <c r="G27" s="134"/>
      <c r="H27" s="79"/>
    </row>
    <row r="28" spans="1:18">
      <c r="A28" s="142">
        <f>general!G28:G73</f>
        <v>0</v>
      </c>
      <c r="B28" s="124"/>
      <c r="C28" s="124"/>
      <c r="D28" s="134"/>
      <c r="E28" s="134"/>
      <c r="F28" s="134"/>
      <c r="G28" s="134"/>
      <c r="H28" s="79"/>
    </row>
    <row r="29" spans="1:18">
      <c r="A29" s="142">
        <f>general!G29:G74</f>
        <v>0</v>
      </c>
      <c r="B29" s="124"/>
      <c r="C29" s="124"/>
      <c r="D29" s="134"/>
      <c r="E29" s="134"/>
      <c r="F29" s="134"/>
      <c r="G29" s="134"/>
      <c r="H29" s="79"/>
    </row>
    <row r="30" spans="1:18">
      <c r="A30" s="140">
        <f>general!G30:G75</f>
        <v>0</v>
      </c>
      <c r="B30" s="79"/>
      <c r="C30" s="79"/>
      <c r="D30" s="130"/>
      <c r="E30" s="130"/>
      <c r="F30" s="130"/>
      <c r="G30" s="116"/>
      <c r="H30" s="79"/>
    </row>
    <row r="31" spans="1:18">
      <c r="A31" s="140">
        <f>general!G31:G76</f>
        <v>0</v>
      </c>
      <c r="B31" s="79"/>
      <c r="C31" s="79"/>
      <c r="D31" s="130"/>
      <c r="E31" s="130"/>
      <c r="F31" s="130"/>
      <c r="G31" s="116"/>
      <c r="H31" s="79"/>
    </row>
    <row r="32" spans="1:18">
      <c r="A32" s="140">
        <f>general!G32:G77</f>
        <v>0</v>
      </c>
      <c r="B32" s="79"/>
      <c r="C32" s="79"/>
      <c r="D32" s="116"/>
      <c r="E32" s="116"/>
      <c r="F32" s="116"/>
      <c r="G32" s="116"/>
      <c r="H32" s="79"/>
      <c r="L32" s="77" t="s">
        <v>413</v>
      </c>
      <c r="M32" s="77"/>
    </row>
    <row r="33" spans="1:8">
      <c r="A33" s="140">
        <f>general!G33:G78</f>
        <v>0</v>
      </c>
      <c r="B33" s="79"/>
      <c r="C33" s="79"/>
      <c r="D33" s="116"/>
      <c r="E33" s="116"/>
      <c r="F33" s="116"/>
      <c r="G33" s="116"/>
      <c r="H33" s="79"/>
    </row>
    <row r="34" spans="1:8">
      <c r="A34" s="140">
        <f>general!G34:G79</f>
        <v>0</v>
      </c>
      <c r="B34" s="79"/>
      <c r="C34" s="79"/>
      <c r="D34" s="116"/>
      <c r="E34" s="116"/>
      <c r="F34" s="116"/>
      <c r="G34" s="116"/>
      <c r="H34" s="79"/>
    </row>
    <row r="35" spans="1:8">
      <c r="A35" s="140">
        <f>general!G35:G80</f>
        <v>0</v>
      </c>
      <c r="B35" s="79"/>
      <c r="C35" s="79"/>
      <c r="D35" s="116"/>
      <c r="E35" s="116"/>
      <c r="F35" s="116"/>
      <c r="G35" s="116"/>
      <c r="H35" s="79"/>
    </row>
    <row r="36" spans="1:8">
      <c r="A36" s="140">
        <f>general!G36:G81</f>
        <v>0</v>
      </c>
      <c r="B36" s="79"/>
      <c r="C36" s="79"/>
      <c r="D36" s="116"/>
      <c r="E36" s="116"/>
      <c r="F36" s="116"/>
      <c r="G36" s="116"/>
      <c r="H36" s="79"/>
    </row>
    <row r="37" spans="1:8">
      <c r="A37" s="140">
        <f>general!G37:G82</f>
        <v>0</v>
      </c>
      <c r="B37" s="79"/>
      <c r="C37" s="79"/>
      <c r="D37" s="116"/>
      <c r="E37" s="116"/>
      <c r="F37" s="116"/>
      <c r="G37" s="116"/>
      <c r="H37" s="79"/>
    </row>
    <row r="38" spans="1:8">
      <c r="A38" s="140">
        <f>general!G38:G83</f>
        <v>0</v>
      </c>
      <c r="B38" s="79"/>
      <c r="C38" s="79"/>
      <c r="D38" s="116"/>
      <c r="E38" s="116"/>
      <c r="F38" s="116"/>
      <c r="G38" s="116"/>
      <c r="H38" s="79"/>
    </row>
    <row r="39" spans="1:8">
      <c r="A39" s="140">
        <f>general!G39:G84</f>
        <v>0</v>
      </c>
      <c r="B39" s="79"/>
      <c r="C39" s="79"/>
      <c r="D39" s="116"/>
      <c r="E39" s="116"/>
      <c r="F39" s="116"/>
      <c r="G39" s="116"/>
      <c r="H39" s="79"/>
    </row>
    <row r="40" spans="1:8">
      <c r="A40" s="140">
        <f>general!G40:G85</f>
        <v>0</v>
      </c>
      <c r="B40" s="79"/>
      <c r="C40" s="79"/>
      <c r="D40" s="116"/>
      <c r="E40" s="116"/>
      <c r="F40" s="116"/>
      <c r="G40" s="116"/>
      <c r="H40" s="79"/>
    </row>
    <row r="41" spans="1:8">
      <c r="A41" s="140">
        <f>general!G41:G86</f>
        <v>0</v>
      </c>
      <c r="B41" s="79"/>
      <c r="C41" s="79"/>
      <c r="D41" s="116"/>
      <c r="E41" s="116"/>
      <c r="F41" s="116"/>
      <c r="G41" s="116"/>
      <c r="H41" s="79"/>
    </row>
    <row r="42" spans="1:8">
      <c r="A42" s="136">
        <f>general!G42:G87</f>
        <v>0</v>
      </c>
      <c r="B42" s="79"/>
      <c r="C42" s="79"/>
      <c r="D42" s="116"/>
      <c r="E42" s="116"/>
      <c r="F42" s="116"/>
      <c r="G42" s="116"/>
      <c r="H42" s="79"/>
    </row>
    <row r="43" spans="1:8">
      <c r="A43" s="136">
        <f>general!G43:G88</f>
        <v>0</v>
      </c>
      <c r="B43" s="79"/>
      <c r="C43" s="79"/>
      <c r="D43" s="116"/>
      <c r="E43" s="116"/>
      <c r="F43" s="116"/>
      <c r="G43" s="116"/>
      <c r="H43" s="79"/>
    </row>
    <row r="44" spans="1:8">
      <c r="A44" s="136">
        <f>general!G44:G89</f>
        <v>0</v>
      </c>
      <c r="B44" s="79"/>
      <c r="C44" s="79"/>
      <c r="D44" s="116"/>
      <c r="E44" s="116"/>
      <c r="F44" s="116"/>
      <c r="G44" s="116"/>
      <c r="H44" s="79"/>
    </row>
    <row r="45" spans="1:8">
      <c r="A45" s="136">
        <f>general!G45:G90</f>
        <v>0</v>
      </c>
      <c r="B45" s="79"/>
      <c r="C45" s="79"/>
      <c r="D45" s="116"/>
      <c r="E45" s="116"/>
      <c r="F45" s="116"/>
      <c r="G45" s="116"/>
      <c r="H45" s="79"/>
    </row>
    <row r="46" spans="1:8">
      <c r="A46" s="137">
        <f>general!G46:G91</f>
        <v>0</v>
      </c>
      <c r="B46" s="138"/>
      <c r="C46" s="138"/>
      <c r="D46" s="139"/>
      <c r="E46" s="139"/>
      <c r="F46" s="139"/>
      <c r="G46" s="139"/>
      <c r="H46" s="79"/>
    </row>
    <row r="47" spans="1:8">
      <c r="A47" s="183">
        <f>general!G47:G92</f>
        <v>0</v>
      </c>
      <c r="B47" s="79"/>
      <c r="C47" s="79"/>
      <c r="D47" s="116"/>
      <c r="E47" s="116"/>
      <c r="F47" s="116"/>
      <c r="G47" s="116"/>
      <c r="H47" s="79"/>
    </row>
    <row r="48" spans="1:8">
      <c r="A48" s="183">
        <f>general!G48:G93</f>
        <v>0</v>
      </c>
      <c r="B48" s="79"/>
      <c r="C48" s="79"/>
      <c r="D48" s="116"/>
      <c r="E48" s="116"/>
      <c r="F48" s="116"/>
      <c r="G48" s="116"/>
      <c r="H48" s="79"/>
    </row>
    <row r="49" spans="1:8">
      <c r="A49" s="183">
        <f>general!G49:G94</f>
        <v>0</v>
      </c>
      <c r="B49" s="79"/>
      <c r="C49" s="79"/>
      <c r="D49" s="116"/>
      <c r="E49" s="116"/>
      <c r="F49" s="116"/>
      <c r="G49" s="116"/>
      <c r="H49" s="79"/>
    </row>
    <row r="50" spans="1:8">
      <c r="A50" s="183">
        <f>general!G50:G95</f>
        <v>0</v>
      </c>
      <c r="B50" s="79"/>
      <c r="C50" s="79"/>
      <c r="D50" s="116"/>
      <c r="E50" s="116"/>
      <c r="F50" s="116"/>
      <c r="G50" s="116"/>
      <c r="H50" s="138"/>
    </row>
  </sheetData>
  <mergeCells count="2">
    <mergeCell ref="D3:E3"/>
    <mergeCell ref="F3:G3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5"/>
  <sheetViews>
    <sheetView workbookViewId="0">
      <selection activeCell="C9" sqref="C9"/>
    </sheetView>
  </sheetViews>
  <sheetFormatPr defaultRowHeight="15"/>
  <sheetData>
    <row r="2" spans="1:1">
      <c r="A2" t="s">
        <v>296</v>
      </c>
    </row>
    <row r="3" spans="1:1">
      <c r="A3" t="s">
        <v>293</v>
      </c>
    </row>
    <row r="4" spans="1:1">
      <c r="A4" t="s">
        <v>290</v>
      </c>
    </row>
    <row r="5" spans="1:1">
      <c r="A5" t="s">
        <v>294</v>
      </c>
    </row>
    <row r="6" spans="1:1">
      <c r="A6" t="s">
        <v>284</v>
      </c>
    </row>
    <row r="7" spans="1:1">
      <c r="A7" t="s">
        <v>299</v>
      </c>
    </row>
    <row r="8" spans="1:1">
      <c r="A8" t="s">
        <v>281</v>
      </c>
    </row>
    <row r="9" spans="1:1">
      <c r="A9" t="s">
        <v>282</v>
      </c>
    </row>
    <row r="10" spans="1:1">
      <c r="A10" t="s">
        <v>283</v>
      </c>
    </row>
    <row r="11" spans="1:1">
      <c r="A11" t="s">
        <v>286</v>
      </c>
    </row>
    <row r="12" spans="1:1">
      <c r="A12" t="s">
        <v>285</v>
      </c>
    </row>
    <row r="13" spans="1:1">
      <c r="A13" t="s">
        <v>438</v>
      </c>
    </row>
    <row r="14" spans="1:1">
      <c r="A14" t="s">
        <v>325</v>
      </c>
    </row>
    <row r="15" spans="1:1">
      <c r="A15" t="s">
        <v>439</v>
      </c>
    </row>
    <row r="16" spans="1:1">
      <c r="A16" t="s">
        <v>320</v>
      </c>
    </row>
    <row r="17" spans="1:1">
      <c r="A17" t="s">
        <v>326</v>
      </c>
    </row>
    <row r="18" spans="1:1">
      <c r="A18" t="s">
        <v>327</v>
      </c>
    </row>
    <row r="19" spans="1:1">
      <c r="A19" t="s">
        <v>328</v>
      </c>
    </row>
    <row r="20" spans="1:1">
      <c r="A20" t="s">
        <v>295</v>
      </c>
    </row>
    <row r="21" spans="1:1">
      <c r="A21" t="s">
        <v>291</v>
      </c>
    </row>
    <row r="22" spans="1:1">
      <c r="A22" t="s">
        <v>329</v>
      </c>
    </row>
    <row r="23" spans="1:1">
      <c r="A23" t="s">
        <v>369</v>
      </c>
    </row>
    <row r="24" spans="1:1">
      <c r="A24" t="s">
        <v>307</v>
      </c>
    </row>
    <row r="25" spans="1:1">
      <c r="A25" t="s">
        <v>330</v>
      </c>
    </row>
    <row r="26" spans="1:1">
      <c r="A26" t="s">
        <v>331</v>
      </c>
    </row>
    <row r="27" spans="1:1">
      <c r="A27" t="s">
        <v>337</v>
      </c>
    </row>
    <row r="28" spans="1:1">
      <c r="A28" t="s">
        <v>440</v>
      </c>
    </row>
    <row r="29" spans="1:1">
      <c r="A29" t="s">
        <v>342</v>
      </c>
    </row>
    <row r="30" spans="1:1">
      <c r="A30" t="s">
        <v>441</v>
      </c>
    </row>
    <row r="31" spans="1:1">
      <c r="A31" t="s">
        <v>296</v>
      </c>
    </row>
    <row r="32" spans="1:1">
      <c r="A32" t="s">
        <v>293</v>
      </c>
    </row>
    <row r="33" spans="1:1">
      <c r="A33" t="s">
        <v>290</v>
      </c>
    </row>
    <row r="34" spans="1:1">
      <c r="A34" t="s">
        <v>294</v>
      </c>
    </row>
    <row r="35" spans="1:1">
      <c r="A35" t="s">
        <v>287</v>
      </c>
    </row>
    <row r="36" spans="1:1">
      <c r="A36" t="s">
        <v>288</v>
      </c>
    </row>
    <row r="37" spans="1:1">
      <c r="A37" t="s">
        <v>442</v>
      </c>
    </row>
    <row r="38" spans="1:1">
      <c r="A38" t="s">
        <v>291</v>
      </c>
    </row>
    <row r="39" spans="1:1">
      <c r="A39" t="s">
        <v>292</v>
      </c>
    </row>
    <row r="40" spans="1:1">
      <c r="A40" t="s">
        <v>366</v>
      </c>
    </row>
    <row r="41" spans="1:1">
      <c r="A41" t="s">
        <v>350</v>
      </c>
    </row>
    <row r="42" spans="1:1">
      <c r="A42" t="s">
        <v>351</v>
      </c>
    </row>
    <row r="43" spans="1:1">
      <c r="A43" t="s">
        <v>352</v>
      </c>
    </row>
    <row r="44" spans="1:1">
      <c r="A44" t="s">
        <v>353</v>
      </c>
    </row>
    <row r="45" spans="1:1">
      <c r="A45" t="s">
        <v>354</v>
      </c>
    </row>
    <row r="46" spans="1:1">
      <c r="A46" t="s">
        <v>443</v>
      </c>
    </row>
    <row r="47" spans="1:1">
      <c r="A47" t="s">
        <v>297</v>
      </c>
    </row>
    <row r="48" spans="1:1">
      <c r="A48" t="s">
        <v>356</v>
      </c>
    </row>
    <row r="49" spans="1:1">
      <c r="A49" t="s">
        <v>357</v>
      </c>
    </row>
    <row r="50" spans="1:1">
      <c r="A50" t="s">
        <v>358</v>
      </c>
    </row>
    <row r="51" spans="1:1">
      <c r="A51" t="s">
        <v>359</v>
      </c>
    </row>
    <row r="52" spans="1:1">
      <c r="A52" t="s">
        <v>360</v>
      </c>
    </row>
    <row r="53" spans="1:1">
      <c r="A53" t="s">
        <v>361</v>
      </c>
    </row>
    <row r="54" spans="1:1">
      <c r="A54" t="s">
        <v>362</v>
      </c>
    </row>
    <row r="55" spans="1:1">
      <c r="A55" t="s">
        <v>363</v>
      </c>
    </row>
    <row r="56" spans="1:1">
      <c r="A56" t="s">
        <v>364</v>
      </c>
    </row>
    <row r="57" spans="1:1">
      <c r="A57" t="s">
        <v>365</v>
      </c>
    </row>
    <row r="58" spans="1:1">
      <c r="A58" t="s">
        <v>367</v>
      </c>
    </row>
    <row r="59" spans="1:1">
      <c r="A59" t="s">
        <v>298</v>
      </c>
    </row>
    <row r="60" spans="1:1">
      <c r="A60" t="s">
        <v>369</v>
      </c>
    </row>
    <row r="61" spans="1:1">
      <c r="A61" t="s">
        <v>370</v>
      </c>
    </row>
    <row r="62" spans="1:1">
      <c r="A62" t="s">
        <v>371</v>
      </c>
    </row>
    <row r="63" spans="1:1">
      <c r="A63" t="s">
        <v>298</v>
      </c>
    </row>
    <row r="64" spans="1:1">
      <c r="A64" t="s">
        <v>307</v>
      </c>
    </row>
    <row r="65" spans="1:1">
      <c r="A65" t="s">
        <v>312</v>
      </c>
    </row>
    <row r="66" spans="1:1">
      <c r="A66" t="s">
        <v>314</v>
      </c>
    </row>
    <row r="67" spans="1:1">
      <c r="A67" t="s">
        <v>284</v>
      </c>
    </row>
    <row r="68" spans="1:1">
      <c r="A68" t="s">
        <v>299</v>
      </c>
    </row>
    <row r="69" spans="1:1">
      <c r="A69" t="s">
        <v>281</v>
      </c>
    </row>
    <row r="70" spans="1:1">
      <c r="A70" t="s">
        <v>282</v>
      </c>
    </row>
    <row r="71" spans="1:1">
      <c r="A71" t="s">
        <v>283</v>
      </c>
    </row>
    <row r="72" spans="1:1">
      <c r="A72" t="s">
        <v>286</v>
      </c>
    </row>
    <row r="73" spans="1:1">
      <c r="A73" t="s">
        <v>285</v>
      </c>
    </row>
    <row r="74" spans="1:1">
      <c r="A74" t="s">
        <v>438</v>
      </c>
    </row>
    <row r="75" spans="1:1">
      <c r="A75" t="s">
        <v>372</v>
      </c>
    </row>
    <row r="76" spans="1:1">
      <c r="A76" t="s">
        <v>325</v>
      </c>
    </row>
    <row r="77" spans="1:1">
      <c r="A77" t="s">
        <v>444</v>
      </c>
    </row>
    <row r="78" spans="1:1">
      <c r="A78" t="s">
        <v>445</v>
      </c>
    </row>
    <row r="79" spans="1:1">
      <c r="A79" t="s">
        <v>446</v>
      </c>
    </row>
    <row r="80" spans="1:1">
      <c r="A80" t="s">
        <v>447</v>
      </c>
    </row>
    <row r="81" spans="1:1">
      <c r="A81" t="s">
        <v>448</v>
      </c>
    </row>
    <row r="82" spans="1:1">
      <c r="A82" t="s">
        <v>334</v>
      </c>
    </row>
    <row r="83" spans="1:1">
      <c r="A83" t="s">
        <v>449</v>
      </c>
    </row>
    <row r="84" spans="1:1">
      <c r="A84" t="s">
        <v>331</v>
      </c>
    </row>
    <row r="85" spans="1:1">
      <c r="A85" t="s">
        <v>323</v>
      </c>
    </row>
    <row r="86" spans="1:1">
      <c r="A86" t="s">
        <v>387</v>
      </c>
    </row>
    <row r="87" spans="1:1">
      <c r="A87" t="s">
        <v>398</v>
      </c>
    </row>
    <row r="88" spans="1:1">
      <c r="A88" t="s">
        <v>450</v>
      </c>
    </row>
    <row r="89" spans="1:1">
      <c r="A89" t="s">
        <v>451</v>
      </c>
    </row>
    <row r="90" spans="1:1">
      <c r="A90" t="s">
        <v>346</v>
      </c>
    </row>
    <row r="91" spans="1:1">
      <c r="A91" t="s">
        <v>342</v>
      </c>
    </row>
    <row r="92" spans="1:1">
      <c r="A92" t="s">
        <v>296</v>
      </c>
    </row>
    <row r="93" spans="1:1">
      <c r="A93" t="s">
        <v>293</v>
      </c>
    </row>
    <row r="94" spans="1:1">
      <c r="A94" t="s">
        <v>290</v>
      </c>
    </row>
    <row r="95" spans="1:1">
      <c r="A95" t="s">
        <v>294</v>
      </c>
    </row>
    <row r="96" spans="1:1">
      <c r="A96" t="s">
        <v>382</v>
      </c>
    </row>
    <row r="97" spans="1:1">
      <c r="A97" t="s">
        <v>452</v>
      </c>
    </row>
    <row r="98" spans="1:1">
      <c r="A98" t="s">
        <v>284</v>
      </c>
    </row>
    <row r="99" spans="1:1">
      <c r="A99" t="s">
        <v>376</v>
      </c>
    </row>
    <row r="100" spans="1:1">
      <c r="A100" t="s">
        <v>318</v>
      </c>
    </row>
    <row r="101" spans="1:1">
      <c r="A101" t="s">
        <v>319</v>
      </c>
    </row>
    <row r="102" spans="1:1">
      <c r="A102" t="s">
        <v>306</v>
      </c>
    </row>
    <row r="103" spans="1:1">
      <c r="A103" t="s">
        <v>274</v>
      </c>
    </row>
    <row r="104" spans="1:1">
      <c r="A104" t="s">
        <v>310</v>
      </c>
    </row>
    <row r="105" spans="1:1">
      <c r="A105" t="s">
        <v>271</v>
      </c>
    </row>
    <row r="106" spans="1:1">
      <c r="A106" t="s">
        <v>266</v>
      </c>
    </row>
    <row r="107" spans="1:1">
      <c r="A107" t="s">
        <v>267</v>
      </c>
    </row>
    <row r="108" spans="1:1">
      <c r="A108" t="s">
        <v>268</v>
      </c>
    </row>
    <row r="109" spans="1:1">
      <c r="A109" t="s">
        <v>453</v>
      </c>
    </row>
    <row r="110" spans="1:1">
      <c r="A110" t="s">
        <v>313</v>
      </c>
    </row>
    <row r="111" spans="1:1">
      <c r="A111" t="s">
        <v>302</v>
      </c>
    </row>
    <row r="112" spans="1:1">
      <c r="A112" t="s">
        <v>295</v>
      </c>
    </row>
    <row r="113" spans="1:1">
      <c r="A113" t="s">
        <v>322</v>
      </c>
    </row>
    <row r="114" spans="1:1">
      <c r="A114" t="s">
        <v>308</v>
      </c>
    </row>
    <row r="115" spans="1:1">
      <c r="A115" t="s">
        <v>317</v>
      </c>
    </row>
    <row r="116" spans="1:1">
      <c r="A116" t="s">
        <v>316</v>
      </c>
    </row>
    <row r="117" spans="1:1">
      <c r="A117" t="s">
        <v>454</v>
      </c>
    </row>
    <row r="118" spans="1:1">
      <c r="A118" t="s">
        <v>332</v>
      </c>
    </row>
    <row r="119" spans="1:1">
      <c r="A119" t="s">
        <v>455</v>
      </c>
    </row>
    <row r="120" spans="1:1">
      <c r="A120" t="s">
        <v>456</v>
      </c>
    </row>
    <row r="121" spans="1:1">
      <c r="A121" t="s">
        <v>457</v>
      </c>
    </row>
    <row r="122" spans="1:1">
      <c r="A122" t="s">
        <v>303</v>
      </c>
    </row>
    <row r="123" spans="1:1">
      <c r="A123" t="s">
        <v>458</v>
      </c>
    </row>
    <row r="124" spans="1:1">
      <c r="A124" t="s">
        <v>449</v>
      </c>
    </row>
    <row r="125" spans="1:1">
      <c r="A125" t="s">
        <v>341</v>
      </c>
    </row>
    <row r="126" spans="1:1">
      <c r="A126" t="s">
        <v>386</v>
      </c>
    </row>
    <row r="127" spans="1:1">
      <c r="A127" t="s">
        <v>341</v>
      </c>
    </row>
    <row r="128" spans="1:1">
      <c r="A128" t="s">
        <v>331</v>
      </c>
    </row>
    <row r="129" spans="1:1">
      <c r="A129" t="s">
        <v>459</v>
      </c>
    </row>
    <row r="130" spans="1:1">
      <c r="A130" t="s">
        <v>336</v>
      </c>
    </row>
    <row r="131" spans="1:1">
      <c r="A131" t="s">
        <v>305</v>
      </c>
    </row>
    <row r="132" spans="1:1">
      <c r="A132" t="s">
        <v>460</v>
      </c>
    </row>
    <row r="133" spans="1:1">
      <c r="A133" t="s">
        <v>461</v>
      </c>
    </row>
    <row r="134" spans="1:1">
      <c r="A134" t="s">
        <v>462</v>
      </c>
    </row>
    <row r="135" spans="1:1">
      <c r="A135" t="s">
        <v>345</v>
      </c>
    </row>
    <row r="136" spans="1:1">
      <c r="A136" t="s">
        <v>396</v>
      </c>
    </row>
    <row r="137" spans="1:1">
      <c r="A137" t="s">
        <v>463</v>
      </c>
    </row>
    <row r="138" spans="1:1">
      <c r="A138" t="s">
        <v>464</v>
      </c>
    </row>
    <row r="139" spans="1:1">
      <c r="A139" t="s">
        <v>465</v>
      </c>
    </row>
    <row r="140" spans="1:1">
      <c r="A140" t="s">
        <v>466</v>
      </c>
    </row>
    <row r="141" spans="1:1">
      <c r="A141" t="s">
        <v>272</v>
      </c>
    </row>
    <row r="142" spans="1:1">
      <c r="A142" t="s">
        <v>467</v>
      </c>
    </row>
    <row r="143" spans="1:1">
      <c r="A143" t="s">
        <v>340</v>
      </c>
    </row>
    <row r="144" spans="1:1">
      <c r="A144" t="s">
        <v>343</v>
      </c>
    </row>
    <row r="145" spans="1:1">
      <c r="A145" t="s">
        <v>344</v>
      </c>
    </row>
    <row r="146" spans="1:1">
      <c r="A146" t="s">
        <v>333</v>
      </c>
    </row>
    <row r="147" spans="1:1">
      <c r="A147" t="s">
        <v>349</v>
      </c>
    </row>
    <row r="148" spans="1:1">
      <c r="A148" t="s">
        <v>468</v>
      </c>
    </row>
    <row r="149" spans="1:1">
      <c r="A149" t="s">
        <v>304</v>
      </c>
    </row>
    <row r="150" spans="1:1">
      <c r="A150" t="s">
        <v>378</v>
      </c>
    </row>
    <row r="151" spans="1:1">
      <c r="A151" t="s">
        <v>321</v>
      </c>
    </row>
    <row r="152" spans="1:1">
      <c r="A152" t="s">
        <v>347</v>
      </c>
    </row>
    <row r="153" spans="1:1">
      <c r="A153" t="s">
        <v>381</v>
      </c>
    </row>
    <row r="154" spans="1:1">
      <c r="A154" t="s">
        <v>469</v>
      </c>
    </row>
    <row r="155" spans="1:1">
      <c r="A155" t="s">
        <v>379</v>
      </c>
    </row>
    <row r="156" spans="1:1">
      <c r="A156" t="s">
        <v>441</v>
      </c>
    </row>
    <row r="157" spans="1:1">
      <c r="A157" t="s">
        <v>328</v>
      </c>
    </row>
    <row r="158" spans="1:1">
      <c r="A158" t="s">
        <v>339</v>
      </c>
    </row>
    <row r="159" spans="1:1">
      <c r="A159" t="s">
        <v>470</v>
      </c>
    </row>
    <row r="160" spans="1:1">
      <c r="A160" t="s">
        <v>377</v>
      </c>
    </row>
    <row r="161" spans="1:1">
      <c r="A161" t="s">
        <v>374</v>
      </c>
    </row>
    <row r="162" spans="1:1">
      <c r="A162" t="s">
        <v>384</v>
      </c>
    </row>
    <row r="163" spans="1:1">
      <c r="A163" t="s">
        <v>390</v>
      </c>
    </row>
    <row r="164" spans="1:1">
      <c r="A164" t="s">
        <v>375</v>
      </c>
    </row>
    <row r="165" spans="1:1">
      <c r="A165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34"/>
  <sheetViews>
    <sheetView zoomScale="55" zoomScaleNormal="55" workbookViewId="0">
      <pane ySplit="4" topLeftCell="A5" activePane="bottomLeft" state="frozen"/>
      <selection pane="bottomLeft" activeCell="T25" sqref="J22:T25"/>
    </sheetView>
  </sheetViews>
  <sheetFormatPr defaultRowHeight="15"/>
  <cols>
    <col min="1" max="1" width="8.5" bestFit="1" customWidth="1"/>
    <col min="2" max="2" width="10.5" customWidth="1"/>
    <col min="3" max="10" width="10.875" customWidth="1"/>
    <col min="11" max="11" width="11.625" customWidth="1"/>
    <col min="12" max="12" width="11.25" customWidth="1"/>
    <col min="13" max="20" width="11.625" customWidth="1"/>
    <col min="21" max="21" width="12" customWidth="1"/>
    <col min="22" max="22" width="11.625" customWidth="1"/>
    <col min="23" max="31" width="12" customWidth="1"/>
    <col min="32" max="32" width="11.625" customWidth="1"/>
    <col min="33" max="37" width="12" customWidth="1"/>
    <col min="38" max="41" width="11.25" customWidth="1"/>
    <col min="42" max="42" width="10.875" customWidth="1"/>
    <col min="43" max="43" width="11.25" customWidth="1"/>
  </cols>
  <sheetData>
    <row r="2" spans="1:43" s="7" customFormat="1">
      <c r="A2" s="7" t="s">
        <v>35</v>
      </c>
    </row>
    <row r="3" spans="1:43" ht="15.75" thickBot="1"/>
    <row r="4" spans="1:43">
      <c r="A4" s="86" t="s">
        <v>1</v>
      </c>
      <c r="B4" s="145" t="str">
        <f t="array" ref="B4">TRANSPOSE(Running!B4:AQ4)</f>
        <v>01.GrS1</v>
      </c>
      <c r="C4" s="145" t="str">
        <f t="array" ref="C4">TRANSPOSE(Running!C4:AR4)</f>
        <v>02.POS1</v>
      </c>
      <c r="D4" s="145" t="str">
        <f t="array" ref="D4">TRANSPOSE(Running!D4:AS4)</f>
        <v>03.QC-S1</v>
      </c>
      <c r="E4" s="145" t="str">
        <f t="array" ref="E4">TRANSPOSE(Running!E4:AT4)</f>
        <v>04.QC-IRR</v>
      </c>
      <c r="F4" s="145" t="str">
        <f t="array" ref="F4">TRANSPOSE(Running!F4:AU4)</f>
        <v>05.QC-E</v>
      </c>
      <c r="G4" s="145" t="str">
        <f t="array" ref="G4">TRANSPOSE(Running!G4:AV4)</f>
        <v>06.MOS2</v>
      </c>
      <c r="H4" s="145" t="str">
        <f t="array" ref="H4">TRANSPOSE(Running!H4:AW4)</f>
        <v>07.GrS2-R</v>
      </c>
      <c r="I4" s="145" t="str">
        <f t="array" ref="I4">TRANSPOSE(Running!I4:AX4)</f>
        <v>08.GrS2-F</v>
      </c>
      <c r="J4" s="145" t="str">
        <f t="array" ref="J4">TRANSPOSE(Running!J4:AY4)</f>
        <v>09.POS2-R</v>
      </c>
      <c r="K4" s="145" t="str">
        <f t="array" ref="K4">TRANSPOSE(Running!K4:AZ4)</f>
        <v>10.POS2-F</v>
      </c>
      <c r="L4" s="145" t="str">
        <f t="array" ref="L4">TRANSPOSE(Running!L4:BA4)</f>
        <v>11.DES2</v>
      </c>
      <c r="M4" s="145" t="str">
        <f t="array" ref="M4">TRANSPOSE(Running!M4:BB4)</f>
        <v>12.ClS2</v>
      </c>
      <c r="N4" s="145" t="str">
        <f t="array" ref="N4">TRANSPOSE(Running!N4:BC4)</f>
        <v>13.QC-Le</v>
      </c>
      <c r="O4" s="145" t="str">
        <f t="array" ref="O4">TRANSPOSE(Running!O4:BD4)</f>
        <v>14.QC-An</v>
      </c>
      <c r="P4" s="145" t="str">
        <f t="array" ref="P4">TRANSPOSE(Running!P4:BE4)</f>
        <v>15.QC-S1_S2</v>
      </c>
      <c r="Q4" s="145" t="str">
        <f t="array" ref="Q4">TRANSPOSE(Running!Q4:BF4)</f>
        <v>16.CLG1</v>
      </c>
      <c r="R4" s="145" t="str">
        <f t="array" ref="R4">TRANSPOSE(Running!R4:BG4)</f>
        <v>17.CTG1</v>
      </c>
      <c r="S4" s="145" t="str">
        <f t="array" ref="S4">TRANSPOSE(Running!S4:BH4)</f>
        <v>18.CLG2</v>
      </c>
      <c r="T4" s="145" t="str">
        <f t="array" ref="T4">TRANSPOSE(Running!T4:BI4)</f>
        <v>19.CTG2</v>
      </c>
      <c r="U4" s="145" t="str">
        <f t="array" ref="U4">TRANSPOSE(Running!U4:BJ4)</f>
        <v>20.QC-FQA</v>
      </c>
      <c r="V4" s="145" t="str">
        <f t="array" ref="V4">TRANSPOSE(Running!V4:BK4)</f>
        <v>21.QC-PKG</v>
      </c>
      <c r="W4" s="145">
        <f t="array" ref="W4">TRANSPOSE(Running!W4:BL4)</f>
        <v>0</v>
      </c>
      <c r="X4" s="145">
        <f t="array" ref="X4">TRANSPOSE(Running!X4:BM4)</f>
        <v>0</v>
      </c>
      <c r="Y4" s="145">
        <f t="array" ref="Y4">TRANSPOSE(Running!Y4:BN4)</f>
        <v>0</v>
      </c>
      <c r="Z4" s="145">
        <f t="array" ref="Z4">TRANSPOSE(Running!Z4:BO4)</f>
        <v>0</v>
      </c>
      <c r="AA4" s="145">
        <f t="array" ref="AA4">TRANSPOSE(Running!AA4:BP4)</f>
        <v>0</v>
      </c>
      <c r="AB4" s="145">
        <f t="array" ref="AB4">TRANSPOSE(Running!AB4:BQ4)</f>
        <v>0</v>
      </c>
      <c r="AC4" s="145">
        <f t="array" ref="AC4">TRANSPOSE(Running!AC4:BR4)</f>
        <v>0</v>
      </c>
      <c r="AD4" s="145">
        <f t="array" ref="AD4">TRANSPOSE(Running!AD4:BS4)</f>
        <v>0</v>
      </c>
      <c r="AE4" s="145">
        <f t="array" ref="AE4">TRANSPOSE(Running!AE4:BT4)</f>
        <v>0</v>
      </c>
      <c r="AF4" s="145">
        <f t="array" ref="AF4">TRANSPOSE(Running!AF4:BU4)</f>
        <v>0</v>
      </c>
      <c r="AG4" s="145">
        <f t="array" ref="AG4">TRANSPOSE(Running!AG4:BV4)</f>
        <v>0</v>
      </c>
      <c r="AH4" s="145">
        <f t="array" ref="AH4">TRANSPOSE(Running!AH4:BW4)</f>
        <v>0</v>
      </c>
      <c r="AI4" s="145">
        <f t="array" ref="AI4">TRANSPOSE(Running!AI4:BX4)</f>
        <v>0</v>
      </c>
      <c r="AJ4" s="145">
        <f t="array" ref="AJ4">TRANSPOSE(Running!AJ4:BY4)</f>
        <v>0</v>
      </c>
      <c r="AK4" s="145">
        <f t="array" ref="AK4">TRANSPOSE(Running!AK4:BZ4)</f>
        <v>0</v>
      </c>
      <c r="AL4" s="145"/>
      <c r="AM4" s="145"/>
      <c r="AN4" s="145"/>
      <c r="AO4" s="145"/>
      <c r="AP4" s="145"/>
      <c r="AQ4" s="147"/>
    </row>
    <row r="5" spans="1:43">
      <c r="A5" s="129" t="str">
        <f>Table13[[#This Row],[Worker]]</f>
        <v>30655</v>
      </c>
      <c r="B5" s="6">
        <v>0.81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1"/>
      <c r="AM5" s="1"/>
      <c r="AN5" s="1"/>
      <c r="AO5" s="1"/>
      <c r="AP5" s="1"/>
      <c r="AQ5" s="117"/>
    </row>
    <row r="6" spans="1:43">
      <c r="A6" s="129" t="str">
        <f>Table13[[#This Row],[Worker]]</f>
        <v>30668</v>
      </c>
      <c r="B6" s="6">
        <v>0.7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1"/>
      <c r="AM6" s="1"/>
      <c r="AN6" s="1"/>
      <c r="AO6" s="1"/>
      <c r="AP6" s="1"/>
      <c r="AQ6" s="117"/>
    </row>
    <row r="7" spans="1:43">
      <c r="A7" s="129" t="str">
        <f>Table13[[#This Row],[Worker]]</f>
        <v>30639</v>
      </c>
      <c r="B7" s="6">
        <v>0</v>
      </c>
      <c r="C7" s="6">
        <v>0.76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1"/>
      <c r="AM7" s="1"/>
      <c r="AN7" s="1"/>
      <c r="AO7" s="1"/>
      <c r="AP7" s="1"/>
      <c r="AQ7" s="117"/>
    </row>
    <row r="8" spans="1:43">
      <c r="A8" s="129" t="str">
        <f>Table13[[#This Row],[Worker]]</f>
        <v>30640</v>
      </c>
      <c r="B8" s="6">
        <v>0</v>
      </c>
      <c r="C8" s="6">
        <v>0.87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1"/>
      <c r="AM8" s="1"/>
      <c r="AN8" s="1"/>
      <c r="AO8" s="1"/>
      <c r="AP8" s="1"/>
      <c r="AQ8" s="117"/>
    </row>
    <row r="9" spans="1:43">
      <c r="A9" s="129" t="str">
        <f>Table13[[#This Row],[Worker]]</f>
        <v>30641</v>
      </c>
      <c r="B9" s="6">
        <v>0</v>
      </c>
      <c r="C9" s="6">
        <v>0.79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1"/>
      <c r="AM9" s="1"/>
      <c r="AN9" s="1"/>
      <c r="AO9" s="1"/>
      <c r="AP9" s="1"/>
      <c r="AQ9" s="117"/>
    </row>
    <row r="10" spans="1:43">
      <c r="A10" s="129" t="str">
        <f>Table13[[#This Row],[Worker]]</f>
        <v>30409</v>
      </c>
      <c r="B10" s="6">
        <v>0</v>
      </c>
      <c r="C10" s="6">
        <v>0</v>
      </c>
      <c r="D10" s="6">
        <v>0.95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1"/>
      <c r="AM10" s="1"/>
      <c r="AN10" s="1"/>
      <c r="AO10" s="1"/>
      <c r="AP10" s="1"/>
      <c r="AQ10" s="117"/>
    </row>
    <row r="11" spans="1:43">
      <c r="A11" s="129" t="str">
        <f>Table13[[#This Row],[Worker]]</f>
        <v>30654</v>
      </c>
      <c r="B11" s="6">
        <v>0</v>
      </c>
      <c r="C11" s="6">
        <v>0</v>
      </c>
      <c r="D11" s="6">
        <v>0</v>
      </c>
      <c r="E11" s="6">
        <v>0.92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1"/>
      <c r="AM11" s="1"/>
      <c r="AN11" s="1"/>
      <c r="AO11" s="1"/>
      <c r="AP11" s="1"/>
      <c r="AQ11" s="117"/>
    </row>
    <row r="12" spans="1:43">
      <c r="A12" s="129" t="str">
        <f>Table13[[#This Row],[Worker]]</f>
        <v>30336</v>
      </c>
      <c r="B12" s="6">
        <v>0</v>
      </c>
      <c r="C12" s="6">
        <v>0</v>
      </c>
      <c r="D12" s="6">
        <v>0</v>
      </c>
      <c r="E12" s="6">
        <v>0</v>
      </c>
      <c r="F12" s="6">
        <v>0.95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1"/>
      <c r="AM12" s="1"/>
      <c r="AN12" s="1"/>
      <c r="AO12" s="1"/>
      <c r="AP12" s="1"/>
      <c r="AQ12" s="117"/>
    </row>
    <row r="13" spans="1:43">
      <c r="A13" s="129" t="str">
        <f>Table13[[#This Row],[Worker]]</f>
        <v>30326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0.9</v>
      </c>
      <c r="H13" s="6">
        <v>0</v>
      </c>
      <c r="I13" s="6">
        <v>0</v>
      </c>
      <c r="J13" s="6">
        <v>0.77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1"/>
      <c r="AM13" s="1"/>
      <c r="AN13" s="1"/>
      <c r="AO13" s="1"/>
      <c r="AP13" s="1"/>
      <c r="AQ13" s="117"/>
    </row>
    <row r="14" spans="1:43">
      <c r="A14" s="129" t="str">
        <f>Table13[[#This Row],[Worker]]</f>
        <v>30392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0.64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1"/>
      <c r="AM14" s="1"/>
      <c r="AN14" s="1"/>
      <c r="AO14" s="1"/>
      <c r="AP14" s="1"/>
      <c r="AQ14" s="117"/>
    </row>
    <row r="15" spans="1:43">
      <c r="A15" s="129" t="str">
        <f>Table13[[#This Row],[Worker]]</f>
        <v>30695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0.56000000000000005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1"/>
      <c r="AM15" s="1"/>
      <c r="AN15" s="1"/>
      <c r="AO15" s="1"/>
      <c r="AP15" s="1"/>
      <c r="AQ15" s="117"/>
    </row>
    <row r="16" spans="1:43">
      <c r="A16" s="129" t="str">
        <f>Table13[[#This Row],[Worker]]</f>
        <v>30188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0.56999999999999995</v>
      </c>
      <c r="J16" s="6">
        <v>0</v>
      </c>
      <c r="K16" s="6">
        <v>0.74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1"/>
      <c r="AM16" s="1"/>
      <c r="AN16" s="1"/>
      <c r="AO16" s="1"/>
      <c r="AP16" s="1"/>
      <c r="AQ16" s="117"/>
    </row>
    <row r="17" spans="1:43">
      <c r="A17" s="129" t="str">
        <f>Table13[[#This Row],[Worker]]</f>
        <v>30599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0.9</v>
      </c>
      <c r="J17" s="6">
        <v>0.83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1"/>
      <c r="AM17" s="1"/>
      <c r="AN17" s="1"/>
      <c r="AO17" s="1"/>
      <c r="AP17" s="1"/>
      <c r="AQ17" s="117"/>
    </row>
    <row r="18" spans="1:43">
      <c r="A18" s="129" t="str">
        <f>Table13[[#This Row],[Worker]]</f>
        <v>27472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0.91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1"/>
      <c r="AM18" s="1"/>
      <c r="AN18" s="1"/>
      <c r="AO18" s="1"/>
      <c r="AP18" s="1"/>
      <c r="AQ18" s="117"/>
    </row>
    <row r="19" spans="1:43">
      <c r="A19" s="129" t="str">
        <f>Table13[[#This Row],[Worker]]</f>
        <v>30220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0.86</v>
      </c>
      <c r="M19" s="6">
        <v>0</v>
      </c>
      <c r="N19" s="6">
        <v>0</v>
      </c>
      <c r="O19" s="6">
        <v>0.96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1"/>
      <c r="AM19" s="1"/>
      <c r="AN19" s="1"/>
      <c r="AO19" s="1"/>
      <c r="AP19" s="1"/>
      <c r="AQ19" s="117"/>
    </row>
    <row r="20" spans="1:43">
      <c r="A20" s="129" t="str">
        <f>Table13[[#This Row],[Worker]]</f>
        <v>30250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0.87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0.96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1"/>
      <c r="AM20" s="1"/>
      <c r="AN20" s="1"/>
      <c r="AO20" s="1"/>
      <c r="AP20" s="1"/>
      <c r="AQ20" s="117"/>
    </row>
    <row r="21" spans="1:43">
      <c r="A21" s="129" t="str">
        <f>Table13[[#This Row],[Worker]]</f>
        <v>30113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1"/>
      <c r="AM21" s="1"/>
      <c r="AN21" s="1"/>
      <c r="AO21" s="1"/>
      <c r="AP21" s="1"/>
      <c r="AQ21" s="117"/>
    </row>
    <row r="22" spans="1:43">
      <c r="A22" s="129" t="str">
        <f>Table13[[#This Row],[Worker]]</f>
        <v>30842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0.65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1"/>
      <c r="AM22" s="1"/>
      <c r="AN22" s="1"/>
      <c r="AO22" s="1"/>
      <c r="AP22" s="1"/>
      <c r="AQ22" s="117"/>
    </row>
    <row r="23" spans="1:43">
      <c r="A23" s="129" t="str">
        <f>Table13[[#This Row],[Worker]]</f>
        <v>30666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0.74</v>
      </c>
      <c r="N23" s="6">
        <v>0.55000000000000004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1"/>
      <c r="AM23" s="1"/>
      <c r="AN23" s="1"/>
      <c r="AO23" s="1"/>
      <c r="AP23" s="1"/>
      <c r="AQ23" s="117"/>
    </row>
    <row r="24" spans="1:43">
      <c r="A24" s="129" t="str">
        <f>Table13[[#This Row],[Worker]]</f>
        <v>30683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0.84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1"/>
      <c r="AM24" s="1"/>
      <c r="AN24" s="1"/>
      <c r="AO24" s="1"/>
      <c r="AP24" s="1"/>
      <c r="AQ24" s="117"/>
    </row>
    <row r="25" spans="1:43">
      <c r="A25" s="129" t="str">
        <f>Table13[[#This Row],[Worker]]</f>
        <v>30798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0.68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0.71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1"/>
      <c r="AM25" s="1"/>
      <c r="AN25" s="1"/>
      <c r="AO25" s="1"/>
      <c r="AP25" s="1"/>
      <c r="AQ25" s="117"/>
    </row>
    <row r="26" spans="1:43">
      <c r="A26" s="129" t="str">
        <f>Table13[[#This Row],[Worker]]</f>
        <v>31154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0.59</v>
      </c>
      <c r="O26" s="6">
        <v>0.88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1"/>
      <c r="AM26" s="1"/>
      <c r="AN26" s="1"/>
      <c r="AO26" s="1"/>
      <c r="AP26" s="1"/>
      <c r="AQ26" s="117"/>
    </row>
    <row r="27" spans="1:43">
      <c r="A27" s="129" t="str">
        <f>Table13[[#This Row],[Worker]]</f>
        <v>30241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0.88</v>
      </c>
      <c r="P27" s="6">
        <v>0</v>
      </c>
      <c r="Q27" s="6">
        <v>0.6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1"/>
      <c r="AM27" s="1"/>
      <c r="AN27" s="1"/>
      <c r="AO27" s="1"/>
      <c r="AP27" s="1"/>
      <c r="AQ27" s="117"/>
    </row>
    <row r="28" spans="1:43">
      <c r="A28" s="129" t="str">
        <f>Table13[[#This Row],[Worker]]</f>
        <v>30307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0.56999999999999995</v>
      </c>
      <c r="Q28" s="6">
        <v>0</v>
      </c>
      <c r="R28" s="6">
        <v>0.91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1"/>
      <c r="AM28" s="1"/>
      <c r="AN28" s="1"/>
      <c r="AO28" s="1"/>
      <c r="AP28" s="1"/>
      <c r="AQ28" s="117"/>
    </row>
    <row r="29" spans="1:43">
      <c r="A29" s="129" t="str">
        <f>Table13[[#This Row],[Worker]]</f>
        <v>30387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0.82</v>
      </c>
      <c r="Q29" s="6">
        <v>0</v>
      </c>
      <c r="R29" s="6">
        <v>0.55000000000000004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1"/>
      <c r="AM29" s="1"/>
      <c r="AN29" s="1"/>
      <c r="AO29" s="1"/>
      <c r="AP29" s="1"/>
      <c r="AQ29" s="117"/>
    </row>
    <row r="30" spans="1:43">
      <c r="A30" s="129" t="str">
        <f>Table13[[#This Row],[Worker]]</f>
        <v>30745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0.85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1"/>
      <c r="AM30" s="1"/>
      <c r="AN30" s="1"/>
      <c r="AO30" s="1"/>
      <c r="AP30" s="1"/>
      <c r="AQ30" s="117"/>
    </row>
    <row r="31" spans="1:43">
      <c r="A31" s="129" t="str">
        <f>Table13[[#This Row],[Worker]]</f>
        <v>30108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0.73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1"/>
      <c r="AM31" s="1"/>
      <c r="AN31" s="1"/>
      <c r="AO31" s="1"/>
      <c r="AP31" s="1"/>
      <c r="AQ31" s="117"/>
    </row>
    <row r="32" spans="1:43">
      <c r="A32" s="129" t="str">
        <f>Table13[[#This Row],[Worker]]</f>
        <v>30374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0.72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1"/>
      <c r="AM32" s="1"/>
      <c r="AN32" s="1"/>
      <c r="AO32" s="1"/>
      <c r="AP32" s="1"/>
      <c r="AQ32" s="117"/>
    </row>
    <row r="33" spans="1:43">
      <c r="A33" s="129" t="str">
        <f>Table13[[#This Row],[Worker]]</f>
        <v>30382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0.63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1"/>
      <c r="AM33" s="1"/>
      <c r="AN33" s="1"/>
      <c r="AO33" s="1"/>
      <c r="AP33" s="1"/>
      <c r="AQ33" s="117"/>
    </row>
    <row r="34" spans="1:43">
      <c r="A34" s="129" t="str">
        <f>Table13[[#This Row],[Worker]]</f>
        <v>30830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0.98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1"/>
      <c r="AM34" s="1"/>
      <c r="AN34" s="1"/>
      <c r="AO34" s="1"/>
      <c r="AP34" s="1"/>
      <c r="AQ34" s="117"/>
    </row>
    <row r="35" spans="1:43">
      <c r="A35" s="129" t="str">
        <f>Table13[[#This Row],[Worker]]</f>
        <v>30997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0.87</v>
      </c>
      <c r="U35" s="6">
        <v>0.87</v>
      </c>
      <c r="V35" s="6">
        <v>0.87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1"/>
      <c r="AM35" s="1"/>
      <c r="AN35" s="1"/>
      <c r="AO35" s="1"/>
      <c r="AP35" s="1"/>
      <c r="AQ35" s="117"/>
    </row>
    <row r="36" spans="1:43">
      <c r="A36" s="129" t="str">
        <f>Table13[[#This Row],[Worker]]</f>
        <v>31142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0.62</v>
      </c>
      <c r="U36" s="6">
        <v>0.87</v>
      </c>
      <c r="V36" s="6">
        <v>0.87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1"/>
      <c r="AM36" s="1"/>
      <c r="AN36" s="1"/>
      <c r="AO36" s="1"/>
      <c r="AP36" s="1"/>
      <c r="AQ36" s="117"/>
    </row>
    <row r="37" spans="1:43">
      <c r="A37" s="129" t="str">
        <f>Table13[[#This Row],[Worker]]</f>
        <v>31193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0.93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1"/>
      <c r="AM37" s="1"/>
      <c r="AN37" s="1"/>
      <c r="AO37" s="1"/>
      <c r="AP37" s="1"/>
      <c r="AQ37" s="117"/>
    </row>
    <row r="38" spans="1:43">
      <c r="A38" s="129">
        <f>Table13[[#This Row],[Worker]]</f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17"/>
    </row>
    <row r="39" spans="1:43">
      <c r="A39" s="129">
        <f>Table13[[#This Row],[Worker]]</f>
        <v>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17"/>
    </row>
    <row r="40" spans="1:43">
      <c r="A40" s="129">
        <f>Table13[[#This Row],[Worker]]</f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17"/>
    </row>
    <row r="41" spans="1:43">
      <c r="A41" s="129">
        <f>Table13[[#This Row],[Worker]]</f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17"/>
    </row>
    <row r="42" spans="1:43">
      <c r="A42" s="129">
        <f>Table13[[#This Row],[Worker]]</f>
        <v>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17"/>
    </row>
    <row r="43" spans="1:43">
      <c r="A43" s="129">
        <f>Table13[[#This Row],[Worker]]</f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17"/>
    </row>
    <row r="44" spans="1:43">
      <c r="A44" s="129">
        <f>Table13[[#This Row],[Worker]]</f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17"/>
    </row>
    <row r="45" spans="1:43">
      <c r="A45" s="129">
        <f>Table13[[#This Row],[Worker]]</f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17"/>
    </row>
    <row r="46" spans="1:43">
      <c r="A46" s="129">
        <f>Table13[[#This Row],[Worker]]</f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17"/>
    </row>
    <row r="47" spans="1:43">
      <c r="A47" s="129">
        <f>Table13[[#This Row],[Worker]]</f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17"/>
    </row>
    <row r="48" spans="1:43">
      <c r="A48" s="129">
        <f>Table13[[#This Row],[Worker]]</f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17"/>
    </row>
    <row r="49" spans="1:43">
      <c r="A49" s="129">
        <f>Table13[[#This Row],[Worker]]</f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17"/>
    </row>
    <row r="50" spans="1:43">
      <c r="A50" s="129">
        <f>Table13[[#This Row],[Worker]]</f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17"/>
    </row>
    <row r="51" spans="1:43">
      <c r="A51" s="129">
        <f>Table13[[#This Row],[Worker]]</f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17"/>
    </row>
    <row r="52" spans="1:43">
      <c r="A52" s="129">
        <f>Table13[[#This Row],[Worker]]</f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17"/>
    </row>
    <row r="53" spans="1:43">
      <c r="A53" s="129">
        <f>Table13[[#This Row],[Worker]]</f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17"/>
    </row>
    <row r="54" spans="1:43">
      <c r="A54" s="129">
        <f>Table13[[#This Row],[Worker]]</f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17"/>
    </row>
    <row r="55" spans="1:43">
      <c r="A55" s="129">
        <f>Table13[[#This Row],[Worker]]</f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17"/>
    </row>
    <row r="56" spans="1:43">
      <c r="A56" s="129">
        <f>Table13[[#This Row],[Worker]]</f>
        <v>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17"/>
    </row>
    <row r="57" spans="1:43">
      <c r="A57" s="129">
        <f>Table13[[#This Row],[Worker]]</f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17"/>
    </row>
    <row r="58" spans="1:43">
      <c r="A58" s="129">
        <f>Table13[[#This Row],[Worker]]</f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17"/>
    </row>
    <row r="59" spans="1:43">
      <c r="A59" s="129">
        <f>Table13[[#This Row],[Worker]]</f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17"/>
    </row>
    <row r="60" spans="1:43">
      <c r="A60" s="129">
        <f>Table13[[#This Row],[Worker]]</f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17"/>
    </row>
    <row r="61" spans="1:43">
      <c r="A61" s="129">
        <f>Table13[[#This Row],[Worker]]</f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17"/>
    </row>
    <row r="62" spans="1:43">
      <c r="A62" s="129">
        <f>Table13[[#This Row],[Worker]]</f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17"/>
    </row>
    <row r="63" spans="1:43">
      <c r="A63" s="129">
        <f>Table13[[#This Row],[Worker]]</f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17"/>
    </row>
    <row r="64" spans="1:43">
      <c r="A64" s="129">
        <f>Table13[[#This Row],[Worker]]</f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17"/>
    </row>
    <row r="65" spans="1:43">
      <c r="A65" s="129">
        <f>Table13[[#This Row],[Worker]]</f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17"/>
    </row>
    <row r="66" spans="1:43">
      <c r="A66" s="129">
        <f>Table13[[#This Row],[Worker]]</f>
        <v>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17"/>
    </row>
    <row r="67" spans="1:43">
      <c r="A67" s="129">
        <f>Table13[[#This Row],[Worker]]</f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17"/>
    </row>
    <row r="68" spans="1:43">
      <c r="A68" s="129">
        <f>Table13[[#This Row],[Worker]]</f>
        <v>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17"/>
    </row>
    <row r="69" spans="1:43">
      <c r="A69" s="129">
        <f>Table13[[#This Row],[Worker]]</f>
        <v>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17"/>
    </row>
    <row r="70" spans="1:43">
      <c r="A70" s="129">
        <f>Table13[[#This Row],[Worker]]</f>
        <v>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17"/>
    </row>
    <row r="71" spans="1:43">
      <c r="A71" s="129">
        <f>Table13[[#This Row],[Worker]]</f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17"/>
    </row>
    <row r="72" spans="1:43">
      <c r="A72" s="129">
        <f>Table13[[#This Row],[Worker]]</f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17"/>
    </row>
    <row r="73" spans="1:43">
      <c r="A73" s="129">
        <f>Table13[[#This Row],[Worker]]</f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17"/>
    </row>
    <row r="74" spans="1:43">
      <c r="A74" s="129">
        <f>Table13[[#This Row],[Worker]]</f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17"/>
    </row>
    <row r="75" spans="1:43">
      <c r="A75" s="129">
        <f>Table13[[#This Row],[Worker]]</f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17"/>
    </row>
    <row r="76" spans="1:43">
      <c r="A76" s="129">
        <f>Table13[[#This Row],[Worker]]</f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17"/>
    </row>
    <row r="77" spans="1:43">
      <c r="A77" s="129">
        <f>Table13[[#This Row],[Worker]]</f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17"/>
    </row>
    <row r="78" spans="1:43">
      <c r="A78" s="129">
        <f>Table13[[#This Row],[Worker]]</f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17"/>
    </row>
    <row r="79" spans="1:43">
      <c r="A79" s="129">
        <f>Table13[[#This Row],[Worker]]</f>
        <v>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17"/>
    </row>
    <row r="80" spans="1:43">
      <c r="A80" s="129">
        <f>Table13[[#This Row],[Worker]]</f>
        <v>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17"/>
    </row>
    <row r="81" spans="1:43">
      <c r="A81" s="129">
        <f>Table13[[#This Row],[Worker]]</f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17"/>
    </row>
    <row r="82" spans="1:43">
      <c r="A82" s="129">
        <f>Table13[[#This Row],[Worker]]</f>
        <v>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17"/>
    </row>
    <row r="83" spans="1:43">
      <c r="A83" s="129">
        <f>Table13[[#This Row],[Worker]]</f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17"/>
    </row>
    <row r="84" spans="1:43">
      <c r="A84" s="129">
        <f>Table13[[#This Row],[Worker]]</f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17"/>
    </row>
    <row r="85" spans="1:43">
      <c r="A85" s="129">
        <f>Table13[[#This Row],[Worker]]</f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17"/>
    </row>
    <row r="86" spans="1:43">
      <c r="A86" s="129">
        <f>Table13[[#This Row],[Worker]]</f>
        <v>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17"/>
    </row>
    <row r="87" spans="1:43">
      <c r="A87" s="129">
        <f>Table13[[#This Row],[Worker]]</f>
        <v>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17"/>
    </row>
    <row r="88" spans="1:43">
      <c r="A88" s="129">
        <f>Table13[[#This Row],[Worker]]</f>
        <v>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17"/>
    </row>
    <row r="89" spans="1:43">
      <c r="A89" s="129">
        <f>Table13[[#This Row],[Worker]]</f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17"/>
    </row>
    <row r="90" spans="1:43">
      <c r="A90" s="129">
        <f>Table13[[#This Row],[Worker]]</f>
        <v>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17"/>
    </row>
    <row r="91" spans="1:43">
      <c r="A91" s="129">
        <f>Table13[[#This Row],[Worker]]</f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17"/>
    </row>
    <row r="92" spans="1:43">
      <c r="A92" s="129">
        <f>Table13[[#This Row],[Worker]]</f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17"/>
    </row>
    <row r="93" spans="1:43">
      <c r="A93" s="129">
        <f>Table13[[#This Row],[Worker]]</f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17"/>
    </row>
    <row r="94" spans="1:43">
      <c r="A94" s="129">
        <f>Table13[[#This Row],[Worker]]</f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17"/>
    </row>
    <row r="95" spans="1:43">
      <c r="A95" s="129">
        <f>Table13[[#This Row],[Worker]]</f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17"/>
    </row>
    <row r="96" spans="1:43">
      <c r="A96" s="129">
        <f>Table13[[#This Row],[Worker]]</f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17"/>
    </row>
    <row r="97" spans="1:43">
      <c r="A97" s="129">
        <f>Table13[[#This Row],[Worker]]</f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17"/>
    </row>
    <row r="98" spans="1:43">
      <c r="A98" s="129">
        <f>Table13[[#This Row],[Worker]]</f>
        <v>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17"/>
    </row>
    <row r="99" spans="1:43">
      <c r="A99" s="129">
        <f>Table13[[#This Row],[Worker]]</f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17"/>
    </row>
    <row r="100" spans="1:43">
      <c r="A100" s="129">
        <f>Table13[[#This Row],[Worker]]</f>
        <v>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17"/>
    </row>
    <row r="101" spans="1:43">
      <c r="A101" s="129">
        <f>Table13[[#This Row],[Worker]]</f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17"/>
    </row>
    <row r="102" spans="1:43">
      <c r="A102" s="129">
        <f>Table13[[#This Row],[Worker]]</f>
        <v>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17"/>
    </row>
    <row r="103" spans="1:43">
      <c r="A103" s="129">
        <f>Table13[[#This Row],[Worker]]</f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17"/>
    </row>
    <row r="104" spans="1:43">
      <c r="A104" s="129">
        <f>Table13[[#This Row],[Worker]]</f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17"/>
    </row>
    <row r="105" spans="1:43">
      <c r="A105" s="129">
        <f>Table13[[#This Row],[Worker]]</f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17"/>
    </row>
    <row r="106" spans="1:43">
      <c r="A106" s="129">
        <f>Table13[[#This Row],[Worker]]</f>
        <v>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17"/>
    </row>
    <row r="107" spans="1:43">
      <c r="A107" s="129">
        <f>Table13[[#This Row],[Worker]]</f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17"/>
    </row>
    <row r="108" spans="1:43">
      <c r="A108" s="129">
        <f>Table13[[#This Row],[Worker]]</f>
        <v>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17"/>
    </row>
    <row r="109" spans="1:43">
      <c r="A109" s="129">
        <f>Table13[[#This Row],[Worker]]</f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17"/>
    </row>
    <row r="110" spans="1:43">
      <c r="A110" s="129">
        <f>Table13[[#This Row],[Worker]]</f>
        <v>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17"/>
    </row>
    <row r="111" spans="1:43">
      <c r="A111" s="129">
        <f>Table13[[#This Row],[Worker]]</f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17"/>
    </row>
    <row r="112" spans="1:43">
      <c r="A112" s="129">
        <f>Table13[[#This Row],[Worker]]</f>
        <v>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17"/>
    </row>
    <row r="113" spans="1:43">
      <c r="A113" s="129">
        <f>Table13[[#This Row],[Worker]]</f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17"/>
    </row>
    <row r="114" spans="1:43">
      <c r="A114" s="129">
        <f>Table13[[#This Row],[Worker]]</f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17"/>
    </row>
    <row r="115" spans="1:43">
      <c r="A115" s="129">
        <f>Table13[[#This Row],[Worker]]</f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17"/>
    </row>
    <row r="116" spans="1:43">
      <c r="A116" s="129">
        <f>Table13[[#This Row],[Worker]]</f>
        <v>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17"/>
    </row>
    <row r="117" spans="1:43">
      <c r="A117" s="129">
        <f>Table13[[#This Row],[Worker]]</f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17"/>
    </row>
    <row r="118" spans="1:43">
      <c r="A118" s="129">
        <f>Table13[[#This Row],[Worker]]</f>
        <v>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17"/>
    </row>
    <row r="119" spans="1:43">
      <c r="A119" s="129">
        <f>Table13[[#This Row],[Worker]]</f>
        <v>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17"/>
    </row>
    <row r="120" spans="1:43">
      <c r="A120" s="129">
        <f>Table13[[#This Row],[Worker]]</f>
        <v>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17"/>
    </row>
    <row r="121" spans="1:43">
      <c r="A121" s="129">
        <f>Table13[[#This Row],[Worker]]</f>
        <v>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17"/>
    </row>
    <row r="122" spans="1:43">
      <c r="A122" s="129">
        <f>Table13[[#This Row],[Worker]]</f>
        <v>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17"/>
    </row>
    <row r="123" spans="1:43">
      <c r="A123" s="129">
        <f>Table13[[#This Row],[Worker]]</f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17"/>
    </row>
    <row r="124" spans="1:43">
      <c r="A124" s="129">
        <f>Table13[[#This Row],[Worker]]</f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17"/>
    </row>
    <row r="125" spans="1:43">
      <c r="A125" s="129">
        <f>Table13[[#This Row],[Worker]]</f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17"/>
    </row>
    <row r="126" spans="1:43">
      <c r="A126" s="129">
        <f>Table13[[#This Row],[Worker]]</f>
        <v>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17"/>
    </row>
    <row r="127" spans="1:43">
      <c r="A127" s="129">
        <f>Table13[[#This Row],[Worker]]</f>
        <v>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17"/>
    </row>
    <row r="128" spans="1:43">
      <c r="A128" s="129">
        <f>Table13[[#This Row],[Worker]]</f>
        <v>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17"/>
    </row>
    <row r="129" spans="1:43">
      <c r="A129" s="129">
        <f>Table13[[#This Row],[Worker]]</f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17"/>
    </row>
    <row r="130" spans="1:43">
      <c r="A130" s="129">
        <f>Table13[[#This Row],[Worker]]</f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17"/>
    </row>
    <row r="131" spans="1:43">
      <c r="A131" s="129">
        <f>Table13[[#This Row],[Worker]]</f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17"/>
    </row>
    <row r="132" spans="1:43">
      <c r="A132" s="129">
        <f>Table13[[#This Row],[Worker]]</f>
        <v>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17"/>
    </row>
    <row r="133" spans="1:43">
      <c r="A133" s="129">
        <f>Table13[[#This Row],[Worker]]</f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17"/>
    </row>
    <row r="134" spans="1:43">
      <c r="A134" s="129">
        <f>Table13[[#This Row],[Worker]]</f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17"/>
    </row>
    <row r="135" spans="1:43">
      <c r="A135" s="129">
        <f>Table13[[#This Row],[Worker]]</f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17"/>
    </row>
    <row r="136" spans="1:43">
      <c r="A136" s="129">
        <f>Table13[[#This Row],[Worker]]</f>
        <v>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17"/>
    </row>
    <row r="137" spans="1:43">
      <c r="A137" s="129">
        <f>Table13[[#This Row],[Worker]]</f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17"/>
    </row>
    <row r="138" spans="1:43">
      <c r="A138" s="129">
        <f>Table13[[#This Row],[Worker]]</f>
        <v>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17"/>
    </row>
    <row r="139" spans="1:43">
      <c r="A139" s="129">
        <f>Table13[[#This Row],[Worker]]</f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17"/>
    </row>
    <row r="140" spans="1:43">
      <c r="A140" s="129">
        <f>Table13[[#This Row],[Worker]]</f>
        <v>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17"/>
    </row>
    <row r="141" spans="1:43">
      <c r="A141" s="129">
        <f>Table13[[#This Row],[Worker]]</f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17"/>
    </row>
    <row r="142" spans="1:43">
      <c r="A142" s="129">
        <f>Table13[[#This Row],[Worker]]</f>
        <v>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17"/>
    </row>
    <row r="143" spans="1:43">
      <c r="A143" s="129">
        <f>Table13[[#This Row],[Worker]]</f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17"/>
    </row>
    <row r="144" spans="1:43">
      <c r="A144" s="129">
        <f>Table13[[#This Row],[Worker]]</f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17"/>
    </row>
    <row r="145" spans="1:43">
      <c r="A145" s="129">
        <f>Table13[[#This Row],[Worker]]</f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17"/>
    </row>
    <row r="146" spans="1:43">
      <c r="A146" s="129">
        <f>Table13[[#This Row],[Worker]]</f>
        <v>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17"/>
    </row>
    <row r="147" spans="1:43">
      <c r="A147" s="129">
        <f>Table13[[#This Row],[Worker]]</f>
        <v>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17"/>
    </row>
    <row r="148" spans="1:43">
      <c r="A148" s="129">
        <f>Table13[[#This Row],[Worker]]</f>
        <v>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17"/>
    </row>
    <row r="149" spans="1:43">
      <c r="A149" s="129">
        <f>Table13[[#This Row],[Worker]]</f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17"/>
    </row>
    <row r="150" spans="1:43">
      <c r="A150" s="129">
        <f>Table13[[#This Row],[Worker]]</f>
        <v>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17"/>
    </row>
    <row r="151" spans="1:43">
      <c r="A151" s="129">
        <f>Table13[[#This Row],[Worker]]</f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17"/>
    </row>
    <row r="152" spans="1:43">
      <c r="A152" s="129">
        <f>Table13[[#This Row],[Worker]]</f>
        <v>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17"/>
    </row>
    <row r="153" spans="1:43">
      <c r="A153" s="129">
        <f>Table13[[#This Row],[Worker]]</f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17"/>
    </row>
    <row r="154" spans="1:43">
      <c r="A154" s="129">
        <f>Table13[[#This Row],[Worker]]</f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17"/>
    </row>
    <row r="155" spans="1:43">
      <c r="A155" s="129">
        <f>Table13[[#This Row],[Worker]]</f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17"/>
    </row>
    <row r="156" spans="1:43">
      <c r="A156" s="129">
        <f>Table13[[#This Row],[Worker]]</f>
        <v>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17"/>
    </row>
    <row r="157" spans="1:43">
      <c r="A157" s="129">
        <f>Table13[[#This Row],[Worker]]</f>
        <v>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17"/>
    </row>
    <row r="158" spans="1:43">
      <c r="A158" s="129">
        <f>Table13[[#This Row],[Worker]]</f>
        <v>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17"/>
    </row>
    <row r="159" spans="1:43">
      <c r="A159" s="129">
        <f>Table13[[#This Row],[Worker]]</f>
        <v>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17"/>
    </row>
    <row r="160" spans="1:43">
      <c r="A160" s="129">
        <f>Table13[[#This Row],[Worker]]</f>
        <v>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17"/>
    </row>
    <row r="161" spans="1:43">
      <c r="A161" s="129">
        <f>Table13[[#This Row],[Worker]]</f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17"/>
    </row>
    <row r="162" spans="1:43">
      <c r="A162" s="129">
        <f>Table13[[#This Row],[Worker]]</f>
        <v>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17"/>
    </row>
    <row r="163" spans="1:43">
      <c r="A163" s="129">
        <f>Table13[[#This Row],[Worker]]</f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17"/>
    </row>
    <row r="164" spans="1:43">
      <c r="A164" s="129">
        <f>Table13[[#This Row],[Worker]]</f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17"/>
    </row>
    <row r="165" spans="1:43">
      <c r="A165" s="129">
        <f>Table13[[#This Row],[Worker]]</f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17"/>
    </row>
    <row r="166" spans="1:43">
      <c r="A166" s="129">
        <f>Table13[[#This Row],[Worker]]</f>
        <v>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17"/>
    </row>
    <row r="167" spans="1:43">
      <c r="A167" s="129">
        <f>Table13[[#This Row],[Worker]]</f>
        <v>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17"/>
    </row>
    <row r="168" spans="1:43">
      <c r="A168" s="129">
        <f>Table13[[#This Row],[Worker]]</f>
        <v>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17"/>
    </row>
    <row r="169" spans="1:43">
      <c r="A169" s="129">
        <f>Table13[[#This Row],[Worker]]</f>
        <v>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17"/>
    </row>
    <row r="170" spans="1:43">
      <c r="A170" s="129">
        <f>Table13[[#This Row],[Worker]]</f>
        <v>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17"/>
    </row>
    <row r="171" spans="1:43">
      <c r="A171" s="129">
        <f>Table13[[#This Row],[Worker]]</f>
        <v>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17"/>
    </row>
    <row r="172" spans="1:43">
      <c r="A172" s="129">
        <f>Table13[[#This Row],[Worker]]</f>
        <v>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17"/>
    </row>
    <row r="173" spans="1:43">
      <c r="A173" s="129">
        <f>Table13[[#This Row],[Worker]]</f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17"/>
    </row>
    <row r="174" spans="1:43">
      <c r="A174" s="129">
        <f>Table13[[#This Row],[Worker]]</f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17"/>
    </row>
    <row r="175" spans="1:43">
      <c r="A175" s="129">
        <f>Table13[[#This Row],[Worker]]</f>
        <v>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17"/>
    </row>
    <row r="176" spans="1:43">
      <c r="A176" s="129">
        <f>Table13[[#This Row],[Worker]]</f>
        <v>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17"/>
    </row>
    <row r="177" spans="1:43">
      <c r="A177" s="129">
        <f>Table13[[#This Row],[Worker]]</f>
        <v>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17"/>
    </row>
    <row r="178" spans="1:43">
      <c r="A178" s="129">
        <f>Table13[[#This Row],[Worker]]</f>
        <v>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17"/>
    </row>
    <row r="179" spans="1:43">
      <c r="A179" s="129">
        <f>Table13[[#This Row],[Worker]]</f>
        <v>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17"/>
    </row>
    <row r="180" spans="1:43">
      <c r="A180" s="129">
        <f>Table13[[#This Row],[Worker]]</f>
        <v>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17"/>
    </row>
    <row r="181" spans="1:43">
      <c r="A181" s="129">
        <f>Table13[[#This Row],[Worker]]</f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17"/>
    </row>
    <row r="182" spans="1:43">
      <c r="A182" s="129">
        <f>Table13[[#This Row],[Worker]]</f>
        <v>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17"/>
    </row>
    <row r="183" spans="1:43">
      <c r="A183" s="129">
        <f>Table13[[#This Row],[Worker]]</f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17"/>
    </row>
    <row r="184" spans="1:43">
      <c r="A184" s="129">
        <f>Table13[[#This Row],[Worker]]</f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17"/>
    </row>
    <row r="185" spans="1:43">
      <c r="A185" s="129">
        <f>Table13[[#This Row],[Worker]]</f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17"/>
    </row>
    <row r="186" spans="1:43">
      <c r="A186" s="129">
        <f>Table13[[#This Row],[Worker]]</f>
        <v>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17"/>
    </row>
    <row r="187" spans="1:43">
      <c r="A187" s="129">
        <f>Table13[[#This Row],[Worker]]</f>
        <v>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17"/>
    </row>
    <row r="188" spans="1:43">
      <c r="A188" s="129">
        <f>Table13[[#This Row],[Worker]]</f>
        <v>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17"/>
    </row>
    <row r="189" spans="1:43">
      <c r="A189" s="129">
        <f>Table13[[#This Row],[Worker]]</f>
        <v>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17"/>
    </row>
    <row r="190" spans="1:43">
      <c r="A190" s="129">
        <f>Table13[[#This Row],[Worker]]</f>
        <v>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17"/>
    </row>
    <row r="191" spans="1:43">
      <c r="A191" s="129">
        <f>Table13[[#This Row],[Worker]]</f>
        <v>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17"/>
    </row>
    <row r="192" spans="1:43">
      <c r="A192" s="129">
        <f>Table13[[#This Row],[Worker]]</f>
        <v>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17"/>
    </row>
    <row r="193" spans="1:43">
      <c r="A193" s="129">
        <f>Table13[[#This Row],[Worker]]</f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17"/>
    </row>
    <row r="194" spans="1:43">
      <c r="A194" s="129">
        <f>Table13[[#This Row],[Worker]]</f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17"/>
    </row>
    <row r="195" spans="1:43">
      <c r="A195" s="129">
        <f>Table13[[#This Row],[Worker]]</f>
        <v>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17"/>
    </row>
    <row r="196" spans="1:43">
      <c r="A196" s="129">
        <f>Table13[[#This Row],[Worker]]</f>
        <v>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17"/>
    </row>
    <row r="197" spans="1:43">
      <c r="A197" s="129">
        <f>Table13[[#This Row],[Worker]]</f>
        <v>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17"/>
    </row>
    <row r="198" spans="1:43">
      <c r="A198" s="129">
        <f>Table13[[#This Row],[Worker]]</f>
        <v>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17"/>
    </row>
    <row r="199" spans="1:43">
      <c r="A199" s="129">
        <f>Table13[[#This Row],[Worker]]</f>
        <v>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17"/>
    </row>
    <row r="200" spans="1:43">
      <c r="A200" s="129">
        <f>Table13[[#This Row],[Worker]]</f>
        <v>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17"/>
    </row>
    <row r="201" spans="1:43">
      <c r="A201" s="129">
        <f>Table13[[#This Row],[Worker]]</f>
        <v>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17"/>
    </row>
    <row r="202" spans="1:43">
      <c r="A202" s="129">
        <f>Table13[[#This Row],[Worker]]</f>
        <v>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17"/>
    </row>
    <row r="203" spans="1:43">
      <c r="A203" s="129">
        <f>Table13[[#This Row],[Worker]]</f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17"/>
    </row>
    <row r="204" spans="1:43">
      <c r="A204" s="129">
        <f>Table13[[#This Row],[Worker]]</f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17"/>
    </row>
    <row r="205" spans="1:43">
      <c r="A205" s="129">
        <f>Table13[[#This Row],[Worker]]</f>
        <v>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17"/>
    </row>
    <row r="206" spans="1:43">
      <c r="A206" s="129">
        <f>Table13[[#This Row],[Worker]]</f>
        <v>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17"/>
    </row>
    <row r="207" spans="1:43">
      <c r="A207" s="129">
        <f>Table13[[#This Row],[Worker]]</f>
        <v>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17"/>
    </row>
    <row r="208" spans="1:43">
      <c r="A208" s="129">
        <f>Table13[[#This Row],[Worker]]</f>
        <v>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17"/>
    </row>
    <row r="209" spans="1:43">
      <c r="A209" s="129">
        <f>Table13[[#This Row],[Worker]]</f>
        <v>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17"/>
    </row>
    <row r="210" spans="1:43">
      <c r="A210" s="129">
        <f>Table13[[#This Row],[Worker]]</f>
        <v>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17"/>
    </row>
    <row r="211" spans="1:43">
      <c r="A211" s="129">
        <f>Table13[[#This Row],[Worker]]</f>
        <v>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17"/>
    </row>
    <row r="212" spans="1:43">
      <c r="A212" s="129">
        <f>Table13[[#This Row],[Worker]]</f>
        <v>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17"/>
    </row>
    <row r="213" spans="1:43">
      <c r="A213" s="129">
        <f>Table13[[#This Row],[Worker]]</f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17"/>
    </row>
    <row r="214" spans="1:43">
      <c r="A214" s="129">
        <f>Table13[[#This Row],[Worker]]</f>
        <v>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17"/>
    </row>
    <row r="215" spans="1:43">
      <c r="A215" s="129">
        <f>Table13[[#This Row],[Worker]]</f>
        <v>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17"/>
    </row>
    <row r="216" spans="1:43">
      <c r="A216" s="129">
        <f>Table13[[#This Row],[Worker]]</f>
        <v>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17"/>
    </row>
    <row r="217" spans="1:43">
      <c r="A217" s="129">
        <f>Table13[[#This Row],[Worker]]</f>
        <v>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17"/>
    </row>
    <row r="218" spans="1:43">
      <c r="A218" s="129">
        <f>Table13[[#This Row],[Worker]]</f>
        <v>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17"/>
    </row>
    <row r="219" spans="1:43">
      <c r="A219" s="129">
        <f>Table13[[#This Row],[Worker]]</f>
        <v>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17"/>
    </row>
    <row r="220" spans="1:43">
      <c r="A220" s="129">
        <f>Table13[[#This Row],[Worker]]</f>
        <v>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17"/>
    </row>
    <row r="221" spans="1:43">
      <c r="A221" s="129">
        <f>Table13[[#This Row],[Worker]]</f>
        <v>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17"/>
    </row>
    <row r="222" spans="1:43">
      <c r="A222" s="129">
        <f>Table13[[#This Row],[Worker]]</f>
        <v>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17"/>
    </row>
    <row r="223" spans="1:43">
      <c r="A223" s="129">
        <f>Table13[[#This Row],[Worker]]</f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17"/>
    </row>
    <row r="224" spans="1:43">
      <c r="A224" s="129">
        <f>Table13[[#This Row],[Worker]]</f>
        <v>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17"/>
    </row>
    <row r="225" spans="1:43">
      <c r="A225" s="129">
        <f>Table13[[#This Row],[Worker]]</f>
        <v>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17"/>
    </row>
    <row r="226" spans="1:43">
      <c r="A226" s="129">
        <f>Table13[[#This Row],[Worker]]</f>
        <v>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17"/>
    </row>
    <row r="227" spans="1:43">
      <c r="A227" s="129">
        <f>Table13[[#This Row],[Worker]]</f>
        <v>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17"/>
    </row>
    <row r="228" spans="1:43">
      <c r="A228" s="129">
        <f>Table13[[#This Row],[Worker]]</f>
        <v>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17"/>
    </row>
    <row r="229" spans="1:43">
      <c r="A229" s="129">
        <f>Table13[[#This Row],[Worker]]</f>
        <v>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17"/>
    </row>
    <row r="230" spans="1:43">
      <c r="A230" s="129">
        <f>Table13[[#This Row],[Worker]]</f>
        <v>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17"/>
    </row>
    <row r="231" spans="1:43">
      <c r="A231" s="129">
        <f>Table13[[#This Row],[Worker]]</f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17"/>
    </row>
    <row r="232" spans="1:43">
      <c r="A232" s="129">
        <f>Table13[[#This Row],[Worker]]</f>
        <v>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17"/>
    </row>
    <row r="233" spans="1:43">
      <c r="A233" s="129">
        <f>Table13[[#This Row],[Worker]]</f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17"/>
    </row>
    <row r="234" spans="1:43">
      <c r="A234" s="129">
        <f>Table13[[#This Row],[Worker]]</f>
        <v>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17"/>
    </row>
    <row r="235" spans="1:43">
      <c r="A235" s="129">
        <f>Table13[[#This Row],[Worker]]</f>
        <v>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17"/>
    </row>
    <row r="236" spans="1:43">
      <c r="A236" s="129">
        <f>Table13[[#This Row],[Worker]]</f>
        <v>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17"/>
    </row>
    <row r="237" spans="1:43">
      <c r="A237" s="129">
        <f>Table13[[#This Row],[Worker]]</f>
        <v>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17"/>
    </row>
    <row r="238" spans="1:43">
      <c r="A238" s="129">
        <f>Table13[[#This Row],[Worker]]</f>
        <v>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17"/>
    </row>
    <row r="239" spans="1:43">
      <c r="A239" s="129">
        <f>Table13[[#This Row],[Worker]]</f>
        <v>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17"/>
    </row>
    <row r="240" spans="1:43">
      <c r="A240" s="129">
        <f>Table13[[#This Row],[Worker]]</f>
        <v>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17"/>
    </row>
    <row r="241" spans="1:43">
      <c r="A241" s="129">
        <f>Table13[[#This Row],[Worker]]</f>
        <v>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17"/>
    </row>
    <row r="242" spans="1:43">
      <c r="A242" s="129">
        <f>Table13[[#This Row],[Worker]]</f>
        <v>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17"/>
    </row>
    <row r="243" spans="1:43">
      <c r="A243" s="129">
        <f>Table13[[#This Row],[Worker]]</f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17"/>
    </row>
    <row r="244" spans="1:43">
      <c r="A244" s="129">
        <f>Table13[[#This Row],[Worker]]</f>
        <v>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17"/>
    </row>
    <row r="245" spans="1:43">
      <c r="A245" s="129">
        <f>Table13[[#This Row],[Worker]]</f>
        <v>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17"/>
    </row>
    <row r="246" spans="1:43">
      <c r="A246" s="129">
        <f>Table13[[#This Row],[Worker]]</f>
        <v>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17"/>
    </row>
    <row r="247" spans="1:43">
      <c r="A247" s="129">
        <f>Table13[[#This Row],[Worker]]</f>
        <v>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17"/>
    </row>
    <row r="248" spans="1:43">
      <c r="A248" s="129">
        <f>Table13[[#This Row],[Worker]]</f>
        <v>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17"/>
    </row>
    <row r="249" spans="1:43">
      <c r="A249" s="129">
        <f>Table13[[#This Row],[Worker]]</f>
        <v>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17"/>
    </row>
    <row r="250" spans="1:43">
      <c r="A250" s="129">
        <f>Table13[[#This Row],[Worker]]</f>
        <v>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17"/>
    </row>
    <row r="251" spans="1:43">
      <c r="A251" s="129">
        <f>Table13[[#This Row],[Worker]]</f>
        <v>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17"/>
    </row>
    <row r="252" spans="1:43">
      <c r="A252" s="129">
        <f>Table13[[#This Row],[Worker]]</f>
        <v>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17"/>
    </row>
    <row r="253" spans="1:43">
      <c r="A253" s="129">
        <f>Table13[[#This Row],[Worker]]</f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17"/>
    </row>
    <row r="254" spans="1:43">
      <c r="A254" s="129">
        <f>Table13[[#This Row],[Worker]]</f>
        <v>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17"/>
    </row>
    <row r="255" spans="1:43">
      <c r="A255" s="129">
        <f>Table13[[#This Row],[Worker]]</f>
        <v>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17"/>
    </row>
    <row r="256" spans="1:43">
      <c r="A256" s="129">
        <f>Table13[[#This Row],[Worker]]</f>
        <v>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17"/>
    </row>
    <row r="257" spans="1:43">
      <c r="A257" s="129">
        <f>Table13[[#This Row],[Worker]]</f>
        <v>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17"/>
    </row>
    <row r="258" spans="1:43">
      <c r="A258" s="129">
        <f>Table13[[#This Row],[Worker]]</f>
        <v>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17"/>
    </row>
    <row r="259" spans="1:43">
      <c r="A259" s="129">
        <f>Table13[[#This Row],[Worker]]</f>
        <v>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17"/>
    </row>
    <row r="260" spans="1:43">
      <c r="A260" s="129">
        <f>Table13[[#This Row],[Worker]]</f>
        <v>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17"/>
    </row>
    <row r="261" spans="1:43">
      <c r="A261" s="129">
        <f>Table13[[#This Row],[Worker]]</f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17"/>
    </row>
    <row r="262" spans="1:43">
      <c r="A262" s="129">
        <f>Table13[[#This Row],[Worker]]</f>
        <v>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17"/>
    </row>
    <row r="263" spans="1:43">
      <c r="A263" s="129">
        <f>Table13[[#This Row],[Worker]]</f>
        <v>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17"/>
    </row>
    <row r="264" spans="1:43">
      <c r="A264" s="129">
        <f>Table13[[#This Row],[Worker]]</f>
        <v>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17"/>
    </row>
    <row r="265" spans="1:43">
      <c r="A265" s="129">
        <f>Table13[[#This Row],[Worker]]</f>
        <v>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17"/>
    </row>
    <row r="266" spans="1:43">
      <c r="A266" s="129">
        <f>Table13[[#This Row],[Worker]]</f>
        <v>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17"/>
    </row>
    <row r="267" spans="1:43">
      <c r="A267" s="129">
        <f>Table13[[#This Row],[Worker]]</f>
        <v>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17"/>
    </row>
    <row r="268" spans="1:43">
      <c r="A268" s="129">
        <f>Table13[[#This Row],[Worker]]</f>
        <v>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17"/>
    </row>
    <row r="269" spans="1:43">
      <c r="A269" s="129">
        <f>Table13[[#This Row],[Worker]]</f>
        <v>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17"/>
    </row>
    <row r="270" spans="1:43">
      <c r="A270" s="129">
        <f>Table13[[#This Row],[Worker]]</f>
        <v>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17"/>
    </row>
    <row r="271" spans="1:43">
      <c r="A271" s="129">
        <f>Table13[[#This Row],[Worker]]</f>
        <v>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17"/>
    </row>
    <row r="272" spans="1:43">
      <c r="A272" s="129">
        <f>Table13[[#This Row],[Worker]]</f>
        <v>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17"/>
    </row>
    <row r="273" spans="1:43">
      <c r="A273" s="129">
        <f>Table13[[#This Row],[Worker]]</f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17"/>
    </row>
    <row r="274" spans="1:43">
      <c r="A274" s="129">
        <f>Table13[[#This Row],[Worker]]</f>
        <v>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17"/>
    </row>
    <row r="275" spans="1:43">
      <c r="A275" s="129">
        <f>Table13[[#This Row],[Worker]]</f>
        <v>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17"/>
    </row>
    <row r="276" spans="1:43">
      <c r="A276" s="129">
        <f>Table13[[#This Row],[Worker]]</f>
        <v>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17"/>
    </row>
    <row r="277" spans="1:43">
      <c r="A277" s="129">
        <f>Table13[[#This Row],[Worker]]</f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17"/>
    </row>
    <row r="278" spans="1:43">
      <c r="A278" s="129">
        <f>Table13[[#This Row],[Worker]]</f>
        <v>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17"/>
    </row>
    <row r="279" spans="1:43">
      <c r="A279" s="129">
        <f>Table13[[#This Row],[Worker]]</f>
        <v>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17"/>
    </row>
    <row r="280" spans="1:43">
      <c r="A280" s="129">
        <f>Table13[[#This Row],[Worker]]</f>
        <v>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17"/>
    </row>
    <row r="281" spans="1:43">
      <c r="A281" s="129">
        <f>Table13[[#This Row],[Worker]]</f>
        <v>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17"/>
    </row>
    <row r="282" spans="1:43">
      <c r="A282" s="129">
        <f>Table13[[#This Row],[Worker]]</f>
        <v>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17"/>
    </row>
    <row r="283" spans="1:43">
      <c r="A283" s="129">
        <f>Table13[[#This Row],[Worker]]</f>
        <v>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17"/>
    </row>
    <row r="284" spans="1:43">
      <c r="A284" s="129">
        <f>Table13[[#This Row],[Worker]]</f>
        <v>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17"/>
    </row>
    <row r="285" spans="1:43">
      <c r="A285" s="129">
        <f>Table13[[#This Row],[Worker]]</f>
        <v>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17"/>
    </row>
    <row r="286" spans="1:43">
      <c r="A286" s="129">
        <f>Table13[[#This Row],[Worker]]</f>
        <v>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17"/>
    </row>
    <row r="287" spans="1:43">
      <c r="A287" s="129">
        <f>Table13[[#This Row],[Worker]]</f>
        <v>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17"/>
    </row>
    <row r="288" spans="1:43">
      <c r="A288" s="129">
        <f>Table13[[#This Row],[Worker]]</f>
        <v>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17"/>
    </row>
    <row r="289" spans="1:43">
      <c r="A289" s="129">
        <f>Table13[[#This Row],[Worker]]</f>
        <v>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17"/>
    </row>
    <row r="290" spans="1:43">
      <c r="A290" s="129">
        <f>Table13[[#This Row],[Worker]]</f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17"/>
    </row>
    <row r="291" spans="1:43">
      <c r="A291" s="129">
        <f>Table13[[#This Row],[Worker]]</f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17"/>
    </row>
    <row r="292" spans="1:43">
      <c r="A292" s="129">
        <f>Table13[[#This Row],[Worker]]</f>
        <v>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17"/>
    </row>
    <row r="293" spans="1:43">
      <c r="A293" s="129">
        <f>Table13[[#This Row],[Worker]]</f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17"/>
    </row>
    <row r="294" spans="1:43">
      <c r="A294" s="129">
        <f>Table13[[#This Row],[Worker]]</f>
        <v>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17"/>
    </row>
    <row r="295" spans="1:43">
      <c r="A295" s="129">
        <f>Table13[[#This Row],[Worker]]</f>
        <v>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17"/>
    </row>
    <row r="296" spans="1:43">
      <c r="A296" s="129">
        <f>Table13[[#This Row],[Worker]]</f>
        <v>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17"/>
    </row>
    <row r="297" spans="1:43">
      <c r="A297" s="129">
        <f>Table13[[#This Row],[Worker]]</f>
        <v>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17"/>
    </row>
    <row r="298" spans="1:43">
      <c r="A298" s="129">
        <f>Table13[[#This Row],[Worker]]</f>
        <v>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17"/>
    </row>
    <row r="299" spans="1:43">
      <c r="A299" s="129">
        <f>Table13[[#This Row],[Worker]]</f>
        <v>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17"/>
    </row>
    <row r="300" spans="1:43">
      <c r="A300" s="129">
        <f>Table13[[#This Row],[Worker]]</f>
        <v>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17"/>
    </row>
    <row r="301" spans="1:43">
      <c r="A301" s="129">
        <f>Table13[[#This Row],[Worker]]</f>
        <v>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17"/>
    </row>
    <row r="302" spans="1:43">
      <c r="A302" s="129">
        <f>Table13[[#This Row],[Worker]]</f>
        <v>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17"/>
    </row>
    <row r="303" spans="1:43">
      <c r="A303" s="129">
        <f>Table13[[#This Row],[Worker]]</f>
        <v>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17"/>
    </row>
    <row r="304" spans="1:43">
      <c r="A304" s="129">
        <f>Table13[[#This Row],[Worker]]</f>
        <v>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17"/>
    </row>
    <row r="305" spans="1:43">
      <c r="A305" s="129">
        <f>Table13[[#This Row],[Worker]]</f>
        <v>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17"/>
    </row>
    <row r="306" spans="1:43">
      <c r="A306" s="129">
        <f>Table13[[#This Row],[Worker]]</f>
        <v>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17"/>
    </row>
    <row r="307" spans="1:43">
      <c r="A307" s="129">
        <f>Table13[[#This Row],[Worker]]</f>
        <v>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17"/>
    </row>
    <row r="308" spans="1:43">
      <c r="A308" s="129">
        <f>Table13[[#This Row],[Worker]]</f>
        <v>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17"/>
    </row>
    <row r="309" spans="1:43">
      <c r="A309" s="129">
        <f>Table13[[#This Row],[Worker]]</f>
        <v>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17"/>
    </row>
    <row r="310" spans="1:43">
      <c r="A310" s="129">
        <f>Table13[[#This Row],[Worker]]</f>
        <v>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17"/>
    </row>
    <row r="311" spans="1:43">
      <c r="A311" s="129">
        <f>Table13[[#This Row],[Worker]]</f>
        <v>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17"/>
    </row>
    <row r="312" spans="1:43">
      <c r="A312" s="129">
        <f>Table13[[#This Row],[Worker]]</f>
        <v>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17"/>
    </row>
    <row r="313" spans="1:43">
      <c r="A313" s="129">
        <f>Table13[[#This Row],[Worker]]</f>
        <v>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17"/>
    </row>
    <row r="314" spans="1:43">
      <c r="A314" s="129">
        <f>Table13[[#This Row],[Worker]]</f>
        <v>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17"/>
    </row>
    <row r="315" spans="1:43">
      <c r="A315" s="129">
        <f>Table13[[#This Row],[Worker]]</f>
        <v>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17"/>
    </row>
    <row r="316" spans="1:43">
      <c r="A316" s="129">
        <f>Table13[[#This Row],[Worker]]</f>
        <v>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17"/>
    </row>
    <row r="317" spans="1:43">
      <c r="A317" s="129">
        <f>Table13[[#This Row],[Worker]]</f>
        <v>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17"/>
    </row>
    <row r="318" spans="1:43">
      <c r="A318" s="129">
        <f>Table13[[#This Row],[Worker]]</f>
        <v>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17"/>
    </row>
    <row r="319" spans="1:43">
      <c r="A319" s="129">
        <f>Table13[[#This Row],[Worker]]</f>
        <v>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17"/>
    </row>
    <row r="320" spans="1:43">
      <c r="A320" s="129">
        <f>Table13[[#This Row],[Worker]]</f>
        <v>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17"/>
    </row>
    <row r="321" spans="1:43">
      <c r="A321" s="129">
        <f>Table13[[#This Row],[Worker]]</f>
        <v>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17"/>
    </row>
    <row r="322" spans="1:43">
      <c r="A322" s="129">
        <f>Table13[[#This Row],[Worker]]</f>
        <v>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17"/>
    </row>
    <row r="323" spans="1:43">
      <c r="A323" s="129">
        <f>Table13[[#This Row],[Worker]]</f>
        <v>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17"/>
    </row>
    <row r="324" spans="1:43">
      <c r="A324" s="129">
        <f>Table13[[#This Row],[Worker]]</f>
        <v>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17"/>
    </row>
    <row r="325" spans="1:43">
      <c r="A325" s="129">
        <f>Table13[[#This Row],[Worker]]</f>
        <v>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17"/>
    </row>
    <row r="326" spans="1:43">
      <c r="A326" s="129">
        <f>Table13[[#This Row],[Worker]]</f>
        <v>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17"/>
    </row>
    <row r="327" spans="1:43">
      <c r="A327" s="129">
        <f>Table13[[#This Row],[Worker]]</f>
        <v>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17"/>
    </row>
    <row r="328" spans="1:43">
      <c r="A328" s="129">
        <f>Table13[[#This Row],[Worker]]</f>
        <v>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17"/>
    </row>
    <row r="329" spans="1:43">
      <c r="A329" s="129">
        <f>Table13[[#This Row],[Worker]]</f>
        <v>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17"/>
    </row>
    <row r="330" spans="1:43">
      <c r="A330" s="129">
        <f>Table13[[#This Row],[Worker]]</f>
        <v>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17"/>
    </row>
    <row r="331" spans="1:43">
      <c r="A331" s="129">
        <f>Table13[[#This Row],[Worker]]</f>
        <v>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17"/>
    </row>
    <row r="332" spans="1:43">
      <c r="A332" s="129">
        <f>Table13[[#This Row],[Worker]]</f>
        <v>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17"/>
    </row>
    <row r="333" spans="1:43">
      <c r="A333" s="129">
        <f>Table13[[#This Row],[Worker]]</f>
        <v>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17"/>
    </row>
    <row r="334" spans="1:43" ht="15.75" thickBot="1">
      <c r="A334" s="146">
        <f>Table13[[#This Row],[Worker]]</f>
        <v>0</v>
      </c>
      <c r="B334" s="143"/>
      <c r="C334" s="143"/>
      <c r="D334" s="143"/>
      <c r="E334" s="143"/>
      <c r="F334" s="143"/>
      <c r="G334" s="143"/>
      <c r="H334" s="143"/>
      <c r="I334" s="143"/>
      <c r="J334" s="143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  <c r="AA334" s="143"/>
      <c r="AB334" s="143"/>
      <c r="AC334" s="143"/>
      <c r="AD334" s="143"/>
      <c r="AE334" s="143"/>
      <c r="AF334" s="143"/>
      <c r="AG334" s="143"/>
      <c r="AH334" s="143"/>
      <c r="AI334" s="143"/>
      <c r="AJ334" s="143"/>
      <c r="AK334" s="143"/>
      <c r="AL334" s="143"/>
      <c r="AM334" s="143"/>
      <c r="AN334" s="143"/>
      <c r="AO334" s="143"/>
      <c r="AP334" s="143"/>
      <c r="AQ334" s="144"/>
    </row>
  </sheetData>
  <conditionalFormatting sqref="A1:A334 A501:A1048576">
    <cfRule type="duplicateValues" dxfId="66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2:XFD206"/>
  <sheetViews>
    <sheetView zoomScale="70" zoomScaleNormal="70" workbookViewId="0">
      <selection activeCell="T12" sqref="A12:T14"/>
    </sheetView>
  </sheetViews>
  <sheetFormatPr defaultRowHeight="15"/>
  <cols>
    <col min="1" max="1" width="9.75" bestFit="1" customWidth="1"/>
    <col min="2" max="2" width="9.875" customWidth="1"/>
    <col min="3" max="10" width="10.125" customWidth="1"/>
    <col min="11" max="11" width="10.875" customWidth="1"/>
    <col min="12" max="12" width="10.5" customWidth="1"/>
    <col min="13" max="20" width="10.875" customWidth="1"/>
    <col min="21" max="21" width="11.25" customWidth="1"/>
    <col min="22" max="22" width="10.875" customWidth="1"/>
    <col min="23" max="31" width="11.25" customWidth="1"/>
    <col min="32" max="32" width="10.875" customWidth="1"/>
    <col min="33" max="41" width="11.25" customWidth="1"/>
    <col min="42" max="42" width="10.875" customWidth="1"/>
    <col min="43" max="43" width="11.25" customWidth="1"/>
  </cols>
  <sheetData>
    <row r="2" spans="1:43" s="7" customFormat="1">
      <c r="A2" s="7" t="s">
        <v>37</v>
      </c>
      <c r="V2" s="10" t="s">
        <v>58</v>
      </c>
    </row>
    <row r="3" spans="1:43" ht="15.75" thickBot="1"/>
    <row r="4" spans="1:43">
      <c r="A4" s="86" t="s">
        <v>0</v>
      </c>
      <c r="B4" s="87" t="str">
        <f t="array" ref="B4">TRANSPOSE(Running!B4:AQ4)</f>
        <v>01.GrS1</v>
      </c>
      <c r="C4" s="87" t="str">
        <f t="array" ref="C4">TRANSPOSE(Running!C4:AR4)</f>
        <v>02.POS1</v>
      </c>
      <c r="D4" s="87" t="str">
        <f t="array" ref="D4">TRANSPOSE(Running!D4:AS4)</f>
        <v>03.QC-S1</v>
      </c>
      <c r="E4" s="87" t="str">
        <f t="array" ref="E4">TRANSPOSE(Running!E4:AT4)</f>
        <v>04.QC-IRR</v>
      </c>
      <c r="F4" s="87" t="str">
        <f t="array" ref="F4">TRANSPOSE(Running!F4:AU4)</f>
        <v>05.QC-E</v>
      </c>
      <c r="G4" s="87" t="str">
        <f t="array" ref="G4">TRANSPOSE(Running!G4:AV4)</f>
        <v>06.MOS2</v>
      </c>
      <c r="H4" s="87" t="str">
        <f t="array" ref="H4">TRANSPOSE(Running!H4:AW4)</f>
        <v>07.GrS2-R</v>
      </c>
      <c r="I4" s="87" t="str">
        <f t="array" ref="I4">TRANSPOSE(Running!I4:AX4)</f>
        <v>08.GrS2-F</v>
      </c>
      <c r="J4" s="87" t="str">
        <f t="array" ref="J4">TRANSPOSE(Running!J4:AY4)</f>
        <v>09.POS2-R</v>
      </c>
      <c r="K4" s="87" t="str">
        <f t="array" ref="K4">TRANSPOSE(Running!K4:AZ4)</f>
        <v>10.POS2-F</v>
      </c>
      <c r="L4" s="87" t="str">
        <f t="array" ref="L4">TRANSPOSE(Running!L4:BA4)</f>
        <v>11.DES2</v>
      </c>
      <c r="M4" s="87" t="str">
        <f t="array" ref="M4">TRANSPOSE(Running!M4:BB4)</f>
        <v>12.ClS2</v>
      </c>
      <c r="N4" s="87" t="str">
        <f t="array" ref="N4">TRANSPOSE(Running!N4:BC4)</f>
        <v>13.QC-Le</v>
      </c>
      <c r="O4" s="87" t="str">
        <f t="array" ref="O4">TRANSPOSE(Running!O4:BD4)</f>
        <v>14.QC-An</v>
      </c>
      <c r="P4" s="87" t="str">
        <f t="array" ref="P4">TRANSPOSE(Running!P4:BE4)</f>
        <v>15.QC-S1_S2</v>
      </c>
      <c r="Q4" s="87" t="str">
        <f t="array" ref="Q4">TRANSPOSE(Running!Q4:BF4)</f>
        <v>16.CLG1</v>
      </c>
      <c r="R4" s="87" t="str">
        <f t="array" ref="R4">TRANSPOSE(Running!R4:BG4)</f>
        <v>17.CTG1</v>
      </c>
      <c r="S4" s="87" t="str">
        <f t="array" ref="S4">TRANSPOSE(Running!S4:BH4)</f>
        <v>18.CLG2</v>
      </c>
      <c r="T4" s="87" t="str">
        <f t="array" ref="T4">TRANSPOSE(Running!T4:BI4)</f>
        <v>19.CTG2</v>
      </c>
      <c r="U4" s="87" t="str">
        <f t="array" ref="U4">TRANSPOSE(Running!U4:BJ4)</f>
        <v>20.QC-FQA</v>
      </c>
      <c r="V4" s="87" t="str">
        <f t="array" ref="V4">TRANSPOSE(Running!V4:BK4)</f>
        <v>21.QC-PKG</v>
      </c>
      <c r="W4" s="87">
        <f t="array" ref="W4">TRANSPOSE(Running!W4:BL4)</f>
        <v>0</v>
      </c>
      <c r="X4" s="87">
        <f t="array" ref="X4">TRANSPOSE(Running!X4:BM4)</f>
        <v>0</v>
      </c>
      <c r="Y4" s="87">
        <f t="array" ref="Y4">TRANSPOSE(Running!Y4:BN4)</f>
        <v>0</v>
      </c>
      <c r="Z4" s="87">
        <f t="array" ref="Z4">TRANSPOSE(Running!Z4:BO4)</f>
        <v>0</v>
      </c>
      <c r="AA4" s="87">
        <f t="array" ref="AA4">TRANSPOSE(Running!AA4:BP4)</f>
        <v>0</v>
      </c>
      <c r="AB4" s="87">
        <f t="array" ref="AB4">TRANSPOSE(Running!AB4:BQ4)</f>
        <v>0</v>
      </c>
      <c r="AC4" s="87">
        <f t="array" ref="AC4">TRANSPOSE(Running!AC4:BR4)</f>
        <v>0</v>
      </c>
      <c r="AD4" s="87">
        <f t="array" ref="AD4">TRANSPOSE(Running!AD4:BS4)</f>
        <v>0</v>
      </c>
      <c r="AE4" s="87">
        <f t="array" ref="AE4">TRANSPOSE(Running!AE4:BT4)</f>
        <v>0</v>
      </c>
      <c r="AF4" s="87">
        <f t="array" ref="AF4">TRANSPOSE(Running!AF4:BU4)</f>
        <v>0</v>
      </c>
      <c r="AG4" s="87">
        <f t="array" ref="AG4">TRANSPOSE(Running!AG4:BV4)</f>
        <v>0</v>
      </c>
      <c r="AH4" s="87">
        <f t="array" ref="AH4">TRANSPOSE(Running!AH4:BW4)</f>
        <v>0</v>
      </c>
      <c r="AI4" s="87">
        <f t="array" ref="AI4">TRANSPOSE(Running!AI4:BX4)</f>
        <v>0</v>
      </c>
      <c r="AJ4" s="87">
        <f t="array" ref="AJ4">TRANSPOSE(Running!AJ4:BY4)</f>
        <v>0</v>
      </c>
      <c r="AK4" s="87">
        <f t="array" ref="AK4">TRANSPOSE(Running!AK4:BZ4)</f>
        <v>0</v>
      </c>
      <c r="AL4" s="127"/>
      <c r="AM4" s="127"/>
      <c r="AN4" s="127"/>
      <c r="AO4" s="127"/>
      <c r="AP4" s="127"/>
      <c r="AQ4" s="128"/>
    </row>
    <row r="5" spans="1:43">
      <c r="A5" s="129">
        <f>tblZ_part[[#This Row],[Part]]</f>
        <v>30103753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17"/>
    </row>
    <row r="6" spans="1:43">
      <c r="A6" s="129">
        <f>tblZ_part[[#This Row],[Part]]</f>
        <v>30103786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17"/>
    </row>
    <row r="7" spans="1:43">
      <c r="A7" s="129">
        <f>tblZ_part[[#This Row],[Part]]</f>
        <v>30103801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17"/>
    </row>
    <row r="8" spans="1:43">
      <c r="A8" s="129">
        <f>tblZ_part[[#This Row],[Part]]</f>
        <v>30238079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17"/>
    </row>
    <row r="9" spans="1:43">
      <c r="A9" s="129">
        <f>tblZ_part[[#This Row],[Part]]</f>
        <v>30248669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17"/>
    </row>
    <row r="10" spans="1:43">
      <c r="A10" s="129">
        <f>tblZ_part[[#This Row],[Part]]</f>
        <v>30255599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17"/>
    </row>
    <row r="11" spans="1:43">
      <c r="A11" s="129">
        <f>tblZ_part[[#This Row],[Part]]</f>
        <v>30255865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17"/>
    </row>
    <row r="12" spans="1:43">
      <c r="A12" s="129">
        <f>tblZ_part[[#This Row],[Part]]</f>
        <v>30256899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17"/>
    </row>
    <row r="13" spans="1:43">
      <c r="A13" s="129">
        <f>tblZ_part[[#This Row],[Part]]</f>
        <v>30256958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17"/>
    </row>
    <row r="14" spans="1:43">
      <c r="A14" s="129">
        <f>tblZ_part[[#This Row],[Part]]</f>
        <v>30274734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17"/>
    </row>
    <row r="15" spans="1:43">
      <c r="A15" s="129">
        <f>tblZ_part[[#This Row],[Part]]</f>
        <v>30293647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17"/>
    </row>
    <row r="16" spans="1:43">
      <c r="A16" s="129">
        <f>tblZ_part[[#This Row],[Part]]</f>
        <v>30297135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17"/>
    </row>
    <row r="17" spans="1:16384">
      <c r="A17" s="129">
        <f>tblZ_part[[#This Row],[Part]]</f>
        <v>30297881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17"/>
    </row>
    <row r="18" spans="1:16384">
      <c r="A18" s="129">
        <f>tblZ_part[[#This Row],[Part]]</f>
        <v>30313264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17"/>
    </row>
    <row r="19" spans="1:16384">
      <c r="A19" s="129">
        <f>tblZ_part[[#This Row],[Part]]</f>
        <v>30313345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17"/>
    </row>
    <row r="20" spans="1:16384">
      <c r="A20" s="129">
        <f>tblZ_part[[#This Row],[Part]]</f>
        <v>30321494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17"/>
    </row>
    <row r="21" spans="1:16384">
      <c r="A21" s="129">
        <f>tblZ_part[[#This Row],[Part]]</f>
        <v>30331073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17"/>
    </row>
    <row r="22" spans="1:16384">
      <c r="A22" s="129">
        <f>tblZ_part[[#This Row],[Part]]</f>
        <v>30339200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17"/>
    </row>
    <row r="23" spans="1:16384">
      <c r="A23" s="129">
        <f>tblZ_part[[#This Row],[Part]]</f>
        <v>30342952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17"/>
    </row>
    <row r="24" spans="1:16384">
      <c r="A24" s="129">
        <f>tblZ_part[[#This Row],[Part]]</f>
        <v>30390173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17"/>
    </row>
    <row r="25" spans="1:16384">
      <c r="A25" s="129">
        <f>tblZ_part[[#This Row],[Part]]</f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1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  <c r="AMM25" s="7"/>
      <c r="AMN25" s="7"/>
      <c r="AMO25" s="7"/>
      <c r="AMP25" s="7"/>
      <c r="AMQ25" s="7"/>
      <c r="AMR25" s="7"/>
      <c r="AMS25" s="7"/>
      <c r="AMT25" s="7"/>
      <c r="AMU25" s="7"/>
      <c r="AMV25" s="7"/>
      <c r="AMW25" s="7"/>
      <c r="AMX25" s="7"/>
      <c r="AMY25" s="7"/>
      <c r="AMZ25" s="7"/>
      <c r="ANA25" s="7"/>
      <c r="ANB25" s="7"/>
      <c r="ANC25" s="7"/>
      <c r="AND25" s="7"/>
      <c r="ANE25" s="7"/>
      <c r="ANF25" s="7"/>
      <c r="ANG25" s="7"/>
      <c r="ANH25" s="7"/>
      <c r="ANI25" s="7"/>
      <c r="ANJ25" s="7"/>
      <c r="ANK25" s="7"/>
      <c r="ANL25" s="7"/>
      <c r="ANM25" s="7"/>
      <c r="ANN25" s="7"/>
      <c r="ANO25" s="7"/>
      <c r="ANP25" s="7"/>
      <c r="ANQ25" s="7"/>
      <c r="ANR25" s="7"/>
      <c r="ANS25" s="7"/>
      <c r="ANT25" s="7"/>
      <c r="ANU25" s="7"/>
      <c r="ANV25" s="7"/>
      <c r="ANW25" s="7"/>
      <c r="ANX25" s="7"/>
      <c r="ANY25" s="7"/>
      <c r="ANZ25" s="7"/>
      <c r="AOA25" s="7"/>
      <c r="AOB25" s="7"/>
      <c r="AOC25" s="7"/>
      <c r="AOD25" s="7"/>
      <c r="AOE25" s="7"/>
      <c r="AOF25" s="7"/>
      <c r="AOG25" s="7"/>
      <c r="AOH25" s="7"/>
      <c r="AOI25" s="7"/>
      <c r="AOJ25" s="7"/>
      <c r="AOK25" s="7"/>
      <c r="AOL25" s="7"/>
      <c r="AOM25" s="7"/>
      <c r="AON25" s="7"/>
      <c r="AOO25" s="7"/>
      <c r="AOP25" s="7"/>
      <c r="AOQ25" s="7"/>
      <c r="AOR25" s="7"/>
      <c r="AOS25" s="7"/>
      <c r="AOT25" s="7"/>
      <c r="AOU25" s="7"/>
      <c r="AOV25" s="7"/>
      <c r="AOW25" s="7"/>
      <c r="AOX25" s="7"/>
      <c r="AOY25" s="7"/>
      <c r="AOZ25" s="7"/>
      <c r="APA25" s="7"/>
      <c r="APB25" s="7"/>
      <c r="APC25" s="7"/>
      <c r="APD25" s="7"/>
      <c r="APE25" s="7"/>
      <c r="APF25" s="7"/>
      <c r="APG25" s="7"/>
      <c r="APH25" s="7"/>
      <c r="API25" s="7"/>
      <c r="APJ25" s="7"/>
      <c r="APK25" s="7"/>
      <c r="APL25" s="7"/>
      <c r="APM25" s="7"/>
      <c r="APN25" s="7"/>
      <c r="APO25" s="7"/>
      <c r="APP25" s="7"/>
      <c r="APQ25" s="7"/>
      <c r="APR25" s="7"/>
      <c r="APS25" s="7"/>
      <c r="APT25" s="7"/>
      <c r="APU25" s="7"/>
      <c r="APV25" s="7"/>
      <c r="APW25" s="7"/>
      <c r="APX25" s="7"/>
      <c r="APY25" s="7"/>
      <c r="APZ25" s="7"/>
      <c r="AQA25" s="7"/>
      <c r="AQB25" s="7"/>
      <c r="AQC25" s="7"/>
      <c r="AQD25" s="7"/>
      <c r="AQE25" s="7"/>
      <c r="AQF25" s="7"/>
      <c r="AQG25" s="7"/>
      <c r="AQH25" s="7"/>
      <c r="AQI25" s="7"/>
      <c r="AQJ25" s="7"/>
      <c r="AQK25" s="7"/>
      <c r="AQL25" s="7"/>
      <c r="AQM25" s="7"/>
      <c r="AQN25" s="7"/>
      <c r="AQO25" s="7"/>
      <c r="AQP25" s="7"/>
      <c r="AQQ25" s="7"/>
      <c r="AQR25" s="7"/>
      <c r="AQS25" s="7"/>
      <c r="AQT25" s="7"/>
      <c r="AQU25" s="7"/>
      <c r="AQV25" s="7"/>
      <c r="AQW25" s="7"/>
      <c r="AQX25" s="7"/>
      <c r="AQY25" s="7"/>
      <c r="AQZ25" s="7"/>
      <c r="ARA25" s="7"/>
      <c r="ARB25" s="7"/>
      <c r="ARC25" s="7"/>
      <c r="ARD25" s="7"/>
      <c r="ARE25" s="7"/>
      <c r="ARF25" s="7"/>
      <c r="ARG25" s="7"/>
      <c r="ARH25" s="7"/>
      <c r="ARI25" s="7"/>
      <c r="ARJ25" s="7"/>
      <c r="ARK25" s="7"/>
      <c r="ARL25" s="7"/>
      <c r="ARM25" s="7"/>
      <c r="ARN25" s="7"/>
      <c r="ARO25" s="7"/>
      <c r="ARP25" s="7"/>
      <c r="ARQ25" s="7"/>
      <c r="ARR25" s="7"/>
      <c r="ARS25" s="7"/>
      <c r="ART25" s="7"/>
      <c r="ARU25" s="7"/>
      <c r="ARV25" s="7"/>
      <c r="ARW25" s="7"/>
      <c r="ARX25" s="7"/>
      <c r="ARY25" s="7"/>
      <c r="ARZ25" s="7"/>
      <c r="ASA25" s="7"/>
      <c r="ASB25" s="7"/>
      <c r="ASC25" s="7"/>
      <c r="ASD25" s="7"/>
      <c r="ASE25" s="7"/>
      <c r="ASF25" s="7"/>
      <c r="ASG25" s="7"/>
      <c r="ASH25" s="7"/>
      <c r="ASI25" s="7"/>
      <c r="ASJ25" s="7"/>
      <c r="ASK25" s="7"/>
      <c r="ASL25" s="7"/>
      <c r="ASM25" s="7"/>
      <c r="ASN25" s="7"/>
      <c r="ASO25" s="7"/>
      <c r="ASP25" s="7"/>
      <c r="ASQ25" s="7"/>
      <c r="ASR25" s="7"/>
      <c r="ASS25" s="7"/>
      <c r="AST25" s="7"/>
      <c r="ASU25" s="7"/>
      <c r="ASV25" s="7"/>
      <c r="ASW25" s="7"/>
      <c r="ASX25" s="7"/>
      <c r="ASY25" s="7"/>
      <c r="ASZ25" s="7"/>
      <c r="ATA25" s="7"/>
      <c r="ATB25" s="7"/>
      <c r="ATC25" s="7"/>
      <c r="ATD25" s="7"/>
      <c r="ATE25" s="7"/>
      <c r="ATF25" s="7"/>
      <c r="ATG25" s="7"/>
      <c r="ATH25" s="7"/>
      <c r="ATI25" s="7"/>
      <c r="ATJ25" s="7"/>
      <c r="ATK25" s="7"/>
      <c r="ATL25" s="7"/>
      <c r="ATM25" s="7"/>
      <c r="ATN25" s="7"/>
      <c r="ATO25" s="7"/>
      <c r="ATP25" s="7"/>
      <c r="ATQ25" s="7"/>
      <c r="ATR25" s="7"/>
      <c r="ATS25" s="7"/>
      <c r="ATT25" s="7"/>
      <c r="ATU25" s="7"/>
      <c r="ATV25" s="7"/>
      <c r="ATW25" s="7"/>
      <c r="ATX25" s="7"/>
      <c r="ATY25" s="7"/>
      <c r="ATZ25" s="7"/>
      <c r="AUA25" s="7"/>
      <c r="AUB25" s="7"/>
      <c r="AUC25" s="7"/>
      <c r="AUD25" s="7"/>
      <c r="AUE25" s="7"/>
      <c r="AUF25" s="7"/>
      <c r="AUG25" s="7"/>
      <c r="AUH25" s="7"/>
      <c r="AUI25" s="7"/>
      <c r="AUJ25" s="7"/>
      <c r="AUK25" s="7"/>
      <c r="AUL25" s="7"/>
      <c r="AUM25" s="7"/>
      <c r="AUN25" s="7"/>
      <c r="AUO25" s="7"/>
      <c r="AUP25" s="7"/>
      <c r="AUQ25" s="7"/>
      <c r="AUR25" s="7"/>
      <c r="AUS25" s="7"/>
      <c r="AUT25" s="7"/>
      <c r="AUU25" s="7"/>
      <c r="AUV25" s="7"/>
      <c r="AUW25" s="7"/>
      <c r="AUX25" s="7"/>
      <c r="AUY25" s="7"/>
      <c r="AUZ25" s="7"/>
      <c r="AVA25" s="7"/>
      <c r="AVB25" s="7"/>
      <c r="AVC25" s="7"/>
      <c r="AVD25" s="7"/>
      <c r="AVE25" s="7"/>
      <c r="AVF25" s="7"/>
      <c r="AVG25" s="7"/>
      <c r="AVH25" s="7"/>
      <c r="AVI25" s="7"/>
      <c r="AVJ25" s="7"/>
      <c r="AVK25" s="7"/>
      <c r="AVL25" s="7"/>
      <c r="AVM25" s="7"/>
      <c r="AVN25" s="7"/>
      <c r="AVO25" s="7"/>
      <c r="AVP25" s="7"/>
      <c r="AVQ25" s="7"/>
      <c r="AVR25" s="7"/>
      <c r="AVS25" s="7"/>
      <c r="AVT25" s="7"/>
      <c r="AVU25" s="7"/>
      <c r="AVV25" s="7"/>
      <c r="AVW25" s="7"/>
      <c r="AVX25" s="7"/>
      <c r="AVY25" s="7"/>
      <c r="AVZ25" s="7"/>
      <c r="AWA25" s="7"/>
      <c r="AWB25" s="7"/>
      <c r="AWC25" s="7"/>
      <c r="AWD25" s="7"/>
      <c r="AWE25" s="7"/>
      <c r="AWF25" s="7"/>
      <c r="AWG25" s="7"/>
      <c r="AWH25" s="7"/>
      <c r="AWI25" s="7"/>
      <c r="AWJ25" s="7"/>
      <c r="AWK25" s="7"/>
      <c r="AWL25" s="7"/>
      <c r="AWM25" s="7"/>
      <c r="AWN25" s="7"/>
      <c r="AWO25" s="7"/>
      <c r="AWP25" s="7"/>
      <c r="AWQ25" s="7"/>
      <c r="AWR25" s="7"/>
      <c r="AWS25" s="7"/>
      <c r="AWT25" s="7"/>
      <c r="AWU25" s="7"/>
      <c r="AWV25" s="7"/>
      <c r="AWW25" s="7"/>
      <c r="AWX25" s="7"/>
      <c r="AWY25" s="7"/>
      <c r="AWZ25" s="7"/>
      <c r="AXA25" s="7"/>
      <c r="AXB25" s="7"/>
      <c r="AXC25" s="7"/>
      <c r="AXD25" s="7"/>
      <c r="AXE25" s="7"/>
      <c r="AXF25" s="7"/>
      <c r="AXG25" s="7"/>
      <c r="AXH25" s="7"/>
      <c r="AXI25" s="7"/>
      <c r="AXJ25" s="7"/>
      <c r="AXK25" s="7"/>
      <c r="AXL25" s="7"/>
      <c r="AXM25" s="7"/>
      <c r="AXN25" s="7"/>
      <c r="AXO25" s="7"/>
      <c r="AXP25" s="7"/>
      <c r="AXQ25" s="7"/>
      <c r="AXR25" s="7"/>
      <c r="AXS25" s="7"/>
      <c r="AXT25" s="7"/>
      <c r="AXU25" s="7"/>
      <c r="AXV25" s="7"/>
      <c r="AXW25" s="7"/>
      <c r="AXX25" s="7"/>
      <c r="AXY25" s="7"/>
      <c r="AXZ25" s="7"/>
      <c r="AYA25" s="7"/>
      <c r="AYB25" s="7"/>
      <c r="AYC25" s="7"/>
      <c r="AYD25" s="7"/>
      <c r="AYE25" s="7"/>
      <c r="AYF25" s="7"/>
      <c r="AYG25" s="7"/>
      <c r="AYH25" s="7"/>
      <c r="AYI25" s="7"/>
      <c r="AYJ25" s="7"/>
      <c r="AYK25" s="7"/>
      <c r="AYL25" s="7"/>
      <c r="AYM25" s="7"/>
      <c r="AYN25" s="7"/>
      <c r="AYO25" s="7"/>
      <c r="AYP25" s="7"/>
      <c r="AYQ25" s="7"/>
      <c r="AYR25" s="7"/>
      <c r="AYS25" s="7"/>
      <c r="AYT25" s="7"/>
      <c r="AYU25" s="7"/>
      <c r="AYV25" s="7"/>
      <c r="AYW25" s="7"/>
      <c r="AYX25" s="7"/>
      <c r="AYY25" s="7"/>
      <c r="AYZ25" s="7"/>
      <c r="AZA25" s="7"/>
      <c r="AZB25" s="7"/>
      <c r="AZC25" s="7"/>
      <c r="AZD25" s="7"/>
      <c r="AZE25" s="7"/>
      <c r="AZF25" s="7"/>
      <c r="AZG25" s="7"/>
      <c r="AZH25" s="7"/>
      <c r="AZI25" s="7"/>
      <c r="AZJ25" s="7"/>
      <c r="AZK25" s="7"/>
      <c r="AZL25" s="7"/>
      <c r="AZM25" s="7"/>
      <c r="AZN25" s="7"/>
      <c r="AZO25" s="7"/>
      <c r="AZP25" s="7"/>
      <c r="AZQ25" s="7"/>
      <c r="AZR25" s="7"/>
      <c r="AZS25" s="7"/>
      <c r="AZT25" s="7"/>
      <c r="AZU25" s="7"/>
      <c r="AZV25" s="7"/>
      <c r="AZW25" s="7"/>
      <c r="AZX25" s="7"/>
      <c r="AZY25" s="7"/>
      <c r="AZZ25" s="7"/>
      <c r="BAA25" s="7"/>
      <c r="BAB25" s="7"/>
      <c r="BAC25" s="7"/>
      <c r="BAD25" s="7"/>
      <c r="BAE25" s="7"/>
      <c r="BAF25" s="7"/>
      <c r="BAG25" s="7"/>
      <c r="BAH25" s="7"/>
      <c r="BAI25" s="7"/>
      <c r="BAJ25" s="7"/>
      <c r="BAK25" s="7"/>
      <c r="BAL25" s="7"/>
      <c r="BAM25" s="7"/>
      <c r="BAN25" s="7"/>
      <c r="BAO25" s="7"/>
      <c r="BAP25" s="7"/>
      <c r="BAQ25" s="7"/>
      <c r="BAR25" s="7"/>
      <c r="BAS25" s="7"/>
      <c r="BAT25" s="7"/>
      <c r="BAU25" s="7"/>
      <c r="BAV25" s="7"/>
      <c r="BAW25" s="7"/>
      <c r="BAX25" s="7"/>
      <c r="BAY25" s="7"/>
      <c r="BAZ25" s="7"/>
      <c r="BBA25" s="7"/>
      <c r="BBB25" s="7"/>
      <c r="BBC25" s="7"/>
      <c r="BBD25" s="7"/>
      <c r="BBE25" s="7"/>
      <c r="BBF25" s="7"/>
      <c r="BBG25" s="7"/>
      <c r="BBH25" s="7"/>
      <c r="BBI25" s="7"/>
      <c r="BBJ25" s="7"/>
      <c r="BBK25" s="7"/>
      <c r="BBL25" s="7"/>
      <c r="BBM25" s="7"/>
      <c r="BBN25" s="7"/>
      <c r="BBO25" s="7"/>
      <c r="BBP25" s="7"/>
      <c r="BBQ25" s="7"/>
      <c r="BBR25" s="7"/>
      <c r="BBS25" s="7"/>
      <c r="BBT25" s="7"/>
      <c r="BBU25" s="7"/>
      <c r="BBV25" s="7"/>
      <c r="BBW25" s="7"/>
      <c r="BBX25" s="7"/>
      <c r="BBY25" s="7"/>
      <c r="BBZ25" s="7"/>
      <c r="BCA25" s="7"/>
      <c r="BCB25" s="7"/>
      <c r="BCC25" s="7"/>
      <c r="BCD25" s="7"/>
      <c r="BCE25" s="7"/>
      <c r="BCF25" s="7"/>
      <c r="BCG25" s="7"/>
      <c r="BCH25" s="7"/>
      <c r="BCI25" s="7"/>
      <c r="BCJ25" s="7"/>
      <c r="BCK25" s="7"/>
      <c r="BCL25" s="7"/>
      <c r="BCM25" s="7"/>
      <c r="BCN25" s="7"/>
      <c r="BCO25" s="7"/>
      <c r="BCP25" s="7"/>
      <c r="BCQ25" s="7"/>
      <c r="BCR25" s="7"/>
      <c r="BCS25" s="7"/>
      <c r="BCT25" s="7"/>
      <c r="BCU25" s="7"/>
      <c r="BCV25" s="7"/>
      <c r="BCW25" s="7"/>
      <c r="BCX25" s="7"/>
      <c r="BCY25" s="7"/>
      <c r="BCZ25" s="7"/>
      <c r="BDA25" s="7"/>
      <c r="BDB25" s="7"/>
      <c r="BDC25" s="7"/>
      <c r="BDD25" s="7"/>
      <c r="BDE25" s="7"/>
      <c r="BDF25" s="7"/>
      <c r="BDG25" s="7"/>
      <c r="BDH25" s="7"/>
      <c r="BDI25" s="7"/>
      <c r="BDJ25" s="7"/>
      <c r="BDK25" s="7"/>
      <c r="BDL25" s="7"/>
      <c r="BDM25" s="7"/>
      <c r="BDN25" s="7"/>
      <c r="BDO25" s="7"/>
      <c r="BDP25" s="7"/>
      <c r="BDQ25" s="7"/>
      <c r="BDR25" s="7"/>
      <c r="BDS25" s="7"/>
      <c r="BDT25" s="7"/>
      <c r="BDU25" s="7"/>
      <c r="BDV25" s="7"/>
      <c r="BDW25" s="7"/>
      <c r="BDX25" s="7"/>
      <c r="BDY25" s="7"/>
      <c r="BDZ25" s="7"/>
      <c r="BEA25" s="7"/>
      <c r="BEB25" s="7"/>
      <c r="BEC25" s="7"/>
      <c r="BED25" s="7"/>
      <c r="BEE25" s="7"/>
      <c r="BEF25" s="7"/>
      <c r="BEG25" s="7"/>
      <c r="BEH25" s="7"/>
      <c r="BEI25" s="7"/>
      <c r="BEJ25" s="7"/>
      <c r="BEK25" s="7"/>
      <c r="BEL25" s="7"/>
      <c r="BEM25" s="7"/>
      <c r="BEN25" s="7"/>
      <c r="BEO25" s="7"/>
      <c r="BEP25" s="7"/>
      <c r="BEQ25" s="7"/>
      <c r="BER25" s="7"/>
      <c r="BES25" s="7"/>
      <c r="BET25" s="7"/>
      <c r="BEU25" s="7"/>
      <c r="BEV25" s="7"/>
      <c r="BEW25" s="7"/>
      <c r="BEX25" s="7"/>
      <c r="BEY25" s="7"/>
      <c r="BEZ25" s="7"/>
      <c r="BFA25" s="7"/>
      <c r="BFB25" s="7"/>
      <c r="BFC25" s="7"/>
      <c r="BFD25" s="7"/>
      <c r="BFE25" s="7"/>
      <c r="BFF25" s="7"/>
      <c r="BFG25" s="7"/>
      <c r="BFH25" s="7"/>
      <c r="BFI25" s="7"/>
      <c r="BFJ25" s="7"/>
      <c r="BFK25" s="7"/>
      <c r="BFL25" s="7"/>
      <c r="BFM25" s="7"/>
      <c r="BFN25" s="7"/>
      <c r="BFO25" s="7"/>
      <c r="BFP25" s="7"/>
      <c r="BFQ25" s="7"/>
      <c r="BFR25" s="7"/>
      <c r="BFS25" s="7"/>
      <c r="BFT25" s="7"/>
      <c r="BFU25" s="7"/>
      <c r="BFV25" s="7"/>
      <c r="BFW25" s="7"/>
      <c r="BFX25" s="7"/>
      <c r="BFY25" s="7"/>
      <c r="BFZ25" s="7"/>
      <c r="BGA25" s="7"/>
      <c r="BGB25" s="7"/>
      <c r="BGC25" s="7"/>
      <c r="BGD25" s="7"/>
      <c r="BGE25" s="7"/>
      <c r="BGF25" s="7"/>
      <c r="BGG25" s="7"/>
      <c r="BGH25" s="7"/>
      <c r="BGI25" s="7"/>
      <c r="BGJ25" s="7"/>
      <c r="BGK25" s="7"/>
      <c r="BGL25" s="7"/>
      <c r="BGM25" s="7"/>
      <c r="BGN25" s="7"/>
      <c r="BGO25" s="7"/>
      <c r="BGP25" s="7"/>
      <c r="BGQ25" s="7"/>
      <c r="BGR25" s="7"/>
      <c r="BGS25" s="7"/>
      <c r="BGT25" s="7"/>
      <c r="BGU25" s="7"/>
      <c r="BGV25" s="7"/>
      <c r="BGW25" s="7"/>
      <c r="BGX25" s="7"/>
      <c r="BGY25" s="7"/>
      <c r="BGZ25" s="7"/>
      <c r="BHA25" s="7"/>
      <c r="BHB25" s="7"/>
      <c r="BHC25" s="7"/>
      <c r="BHD25" s="7"/>
      <c r="BHE25" s="7"/>
      <c r="BHF25" s="7"/>
      <c r="BHG25" s="7"/>
      <c r="BHH25" s="7"/>
      <c r="BHI25" s="7"/>
      <c r="BHJ25" s="7"/>
      <c r="BHK25" s="7"/>
      <c r="BHL25" s="7"/>
      <c r="BHM25" s="7"/>
      <c r="BHN25" s="7"/>
      <c r="BHO25" s="7"/>
      <c r="BHP25" s="7"/>
      <c r="BHQ25" s="7"/>
      <c r="BHR25" s="7"/>
      <c r="BHS25" s="7"/>
      <c r="BHT25" s="7"/>
      <c r="BHU25" s="7"/>
      <c r="BHV25" s="7"/>
      <c r="BHW25" s="7"/>
      <c r="BHX25" s="7"/>
      <c r="BHY25" s="7"/>
      <c r="BHZ25" s="7"/>
      <c r="BIA25" s="7"/>
      <c r="BIB25" s="7"/>
      <c r="BIC25" s="7"/>
      <c r="BID25" s="7"/>
      <c r="BIE25" s="7"/>
      <c r="BIF25" s="7"/>
      <c r="BIG25" s="7"/>
      <c r="BIH25" s="7"/>
      <c r="BII25" s="7"/>
      <c r="BIJ25" s="7"/>
      <c r="BIK25" s="7"/>
      <c r="BIL25" s="7"/>
      <c r="BIM25" s="7"/>
      <c r="BIN25" s="7"/>
      <c r="BIO25" s="7"/>
      <c r="BIP25" s="7"/>
      <c r="BIQ25" s="7"/>
      <c r="BIR25" s="7"/>
      <c r="BIS25" s="7"/>
      <c r="BIT25" s="7"/>
      <c r="BIU25" s="7"/>
      <c r="BIV25" s="7"/>
      <c r="BIW25" s="7"/>
      <c r="BIX25" s="7"/>
      <c r="BIY25" s="7"/>
      <c r="BIZ25" s="7"/>
      <c r="BJA25" s="7"/>
      <c r="BJB25" s="7"/>
      <c r="BJC25" s="7"/>
      <c r="BJD25" s="7"/>
      <c r="BJE25" s="7"/>
      <c r="BJF25" s="7"/>
      <c r="BJG25" s="7"/>
      <c r="BJH25" s="7"/>
      <c r="BJI25" s="7"/>
      <c r="BJJ25" s="7"/>
      <c r="BJK25" s="7"/>
      <c r="BJL25" s="7"/>
      <c r="BJM25" s="7"/>
      <c r="BJN25" s="7"/>
      <c r="BJO25" s="7"/>
      <c r="BJP25" s="7"/>
      <c r="BJQ25" s="7"/>
      <c r="BJR25" s="7"/>
      <c r="BJS25" s="7"/>
      <c r="BJT25" s="7"/>
      <c r="BJU25" s="7"/>
      <c r="BJV25" s="7"/>
      <c r="BJW25" s="7"/>
      <c r="BJX25" s="7"/>
      <c r="BJY25" s="7"/>
      <c r="BJZ25" s="7"/>
      <c r="BKA25" s="7"/>
      <c r="BKB25" s="7"/>
      <c r="BKC25" s="7"/>
      <c r="BKD25" s="7"/>
      <c r="BKE25" s="7"/>
      <c r="BKF25" s="7"/>
      <c r="BKG25" s="7"/>
      <c r="BKH25" s="7"/>
      <c r="BKI25" s="7"/>
      <c r="BKJ25" s="7"/>
      <c r="BKK25" s="7"/>
      <c r="BKL25" s="7"/>
      <c r="BKM25" s="7"/>
      <c r="BKN25" s="7"/>
      <c r="BKO25" s="7"/>
      <c r="BKP25" s="7"/>
      <c r="BKQ25" s="7"/>
      <c r="BKR25" s="7"/>
      <c r="BKS25" s="7"/>
      <c r="BKT25" s="7"/>
      <c r="BKU25" s="7"/>
      <c r="BKV25" s="7"/>
      <c r="BKW25" s="7"/>
      <c r="BKX25" s="7"/>
      <c r="BKY25" s="7"/>
      <c r="BKZ25" s="7"/>
      <c r="BLA25" s="7"/>
      <c r="BLB25" s="7"/>
      <c r="BLC25" s="7"/>
      <c r="BLD25" s="7"/>
      <c r="BLE25" s="7"/>
      <c r="BLF25" s="7"/>
      <c r="BLG25" s="7"/>
      <c r="BLH25" s="7"/>
      <c r="BLI25" s="7"/>
      <c r="BLJ25" s="7"/>
      <c r="BLK25" s="7"/>
      <c r="BLL25" s="7"/>
      <c r="BLM25" s="7"/>
      <c r="BLN25" s="7"/>
      <c r="BLO25" s="7"/>
      <c r="BLP25" s="7"/>
      <c r="BLQ25" s="7"/>
      <c r="BLR25" s="7"/>
      <c r="BLS25" s="7"/>
      <c r="BLT25" s="7"/>
      <c r="BLU25" s="7"/>
      <c r="BLV25" s="7"/>
      <c r="BLW25" s="7"/>
      <c r="BLX25" s="7"/>
      <c r="BLY25" s="7"/>
      <c r="BLZ25" s="7"/>
      <c r="BMA25" s="7"/>
      <c r="BMB25" s="7"/>
      <c r="BMC25" s="7"/>
      <c r="BMD25" s="7"/>
      <c r="BME25" s="7"/>
      <c r="BMF25" s="7"/>
      <c r="BMG25" s="7"/>
      <c r="BMH25" s="7"/>
      <c r="BMI25" s="7"/>
      <c r="BMJ25" s="7"/>
      <c r="BMK25" s="7"/>
      <c r="BML25" s="7"/>
      <c r="BMM25" s="7"/>
      <c r="BMN25" s="7"/>
      <c r="BMO25" s="7"/>
      <c r="BMP25" s="7"/>
      <c r="BMQ25" s="7"/>
      <c r="BMR25" s="7"/>
      <c r="BMS25" s="7"/>
      <c r="BMT25" s="7"/>
      <c r="BMU25" s="7"/>
      <c r="BMV25" s="7"/>
      <c r="BMW25" s="7"/>
      <c r="BMX25" s="7"/>
      <c r="BMY25" s="7"/>
      <c r="BMZ25" s="7"/>
      <c r="BNA25" s="7"/>
      <c r="BNB25" s="7"/>
      <c r="BNC25" s="7"/>
      <c r="BND25" s="7"/>
      <c r="BNE25" s="7"/>
      <c r="BNF25" s="7"/>
      <c r="BNG25" s="7"/>
      <c r="BNH25" s="7"/>
      <c r="BNI25" s="7"/>
      <c r="BNJ25" s="7"/>
      <c r="BNK25" s="7"/>
      <c r="BNL25" s="7"/>
      <c r="BNM25" s="7"/>
      <c r="BNN25" s="7"/>
      <c r="BNO25" s="7"/>
      <c r="BNP25" s="7"/>
      <c r="BNQ25" s="7"/>
      <c r="BNR25" s="7"/>
      <c r="BNS25" s="7"/>
      <c r="BNT25" s="7"/>
      <c r="BNU25" s="7"/>
      <c r="BNV25" s="7"/>
      <c r="BNW25" s="7"/>
      <c r="BNX25" s="7"/>
      <c r="BNY25" s="7"/>
      <c r="BNZ25" s="7"/>
      <c r="BOA25" s="7"/>
      <c r="BOB25" s="7"/>
      <c r="BOC25" s="7"/>
      <c r="BOD25" s="7"/>
      <c r="BOE25" s="7"/>
      <c r="BOF25" s="7"/>
      <c r="BOG25" s="7"/>
      <c r="BOH25" s="7"/>
      <c r="BOI25" s="7"/>
      <c r="BOJ25" s="7"/>
      <c r="BOK25" s="7"/>
      <c r="BOL25" s="7"/>
      <c r="BOM25" s="7"/>
      <c r="BON25" s="7"/>
      <c r="BOO25" s="7"/>
      <c r="BOP25" s="7"/>
      <c r="BOQ25" s="7"/>
      <c r="BOR25" s="7"/>
      <c r="BOS25" s="7"/>
      <c r="BOT25" s="7"/>
      <c r="BOU25" s="7"/>
      <c r="BOV25" s="7"/>
      <c r="BOW25" s="7"/>
      <c r="BOX25" s="7"/>
      <c r="BOY25" s="7"/>
      <c r="BOZ25" s="7"/>
      <c r="BPA25" s="7"/>
      <c r="BPB25" s="7"/>
      <c r="BPC25" s="7"/>
      <c r="BPD25" s="7"/>
      <c r="BPE25" s="7"/>
      <c r="BPF25" s="7"/>
      <c r="BPG25" s="7"/>
      <c r="BPH25" s="7"/>
      <c r="BPI25" s="7"/>
      <c r="BPJ25" s="7"/>
      <c r="BPK25" s="7"/>
      <c r="BPL25" s="7"/>
      <c r="BPM25" s="7"/>
      <c r="BPN25" s="7"/>
      <c r="BPO25" s="7"/>
      <c r="BPP25" s="7"/>
      <c r="BPQ25" s="7"/>
      <c r="BPR25" s="7"/>
      <c r="BPS25" s="7"/>
      <c r="BPT25" s="7"/>
      <c r="BPU25" s="7"/>
      <c r="BPV25" s="7"/>
      <c r="BPW25" s="7"/>
      <c r="BPX25" s="7"/>
      <c r="BPY25" s="7"/>
      <c r="BPZ25" s="7"/>
      <c r="BQA25" s="7"/>
      <c r="BQB25" s="7"/>
      <c r="BQC25" s="7"/>
      <c r="BQD25" s="7"/>
      <c r="BQE25" s="7"/>
      <c r="BQF25" s="7"/>
      <c r="BQG25" s="7"/>
      <c r="BQH25" s="7"/>
      <c r="BQI25" s="7"/>
      <c r="BQJ25" s="7"/>
      <c r="BQK25" s="7"/>
      <c r="BQL25" s="7"/>
      <c r="BQM25" s="7"/>
      <c r="BQN25" s="7"/>
      <c r="BQO25" s="7"/>
      <c r="BQP25" s="7"/>
      <c r="BQQ25" s="7"/>
      <c r="BQR25" s="7"/>
      <c r="BQS25" s="7"/>
      <c r="BQT25" s="7"/>
      <c r="BQU25" s="7"/>
      <c r="BQV25" s="7"/>
      <c r="BQW25" s="7"/>
      <c r="BQX25" s="7"/>
      <c r="BQY25" s="7"/>
      <c r="BQZ25" s="7"/>
      <c r="BRA25" s="7"/>
      <c r="BRB25" s="7"/>
      <c r="BRC25" s="7"/>
      <c r="BRD25" s="7"/>
      <c r="BRE25" s="7"/>
      <c r="BRF25" s="7"/>
      <c r="BRG25" s="7"/>
      <c r="BRH25" s="7"/>
      <c r="BRI25" s="7"/>
      <c r="BRJ25" s="7"/>
      <c r="BRK25" s="7"/>
      <c r="BRL25" s="7"/>
      <c r="BRM25" s="7"/>
      <c r="BRN25" s="7"/>
      <c r="BRO25" s="7"/>
      <c r="BRP25" s="7"/>
      <c r="BRQ25" s="7"/>
      <c r="BRR25" s="7"/>
      <c r="BRS25" s="7"/>
      <c r="BRT25" s="7"/>
      <c r="BRU25" s="7"/>
      <c r="BRV25" s="7"/>
      <c r="BRW25" s="7"/>
      <c r="BRX25" s="7"/>
      <c r="BRY25" s="7"/>
      <c r="BRZ25" s="7"/>
      <c r="BSA25" s="7"/>
      <c r="BSB25" s="7"/>
      <c r="BSC25" s="7"/>
      <c r="BSD25" s="7"/>
      <c r="BSE25" s="7"/>
      <c r="BSF25" s="7"/>
      <c r="BSG25" s="7"/>
      <c r="BSH25" s="7"/>
      <c r="BSI25" s="7"/>
      <c r="BSJ25" s="7"/>
      <c r="BSK25" s="7"/>
      <c r="BSL25" s="7"/>
      <c r="BSM25" s="7"/>
      <c r="BSN25" s="7"/>
      <c r="BSO25" s="7"/>
      <c r="BSP25" s="7"/>
      <c r="BSQ25" s="7"/>
      <c r="BSR25" s="7"/>
      <c r="BSS25" s="7"/>
      <c r="BST25" s="7"/>
      <c r="BSU25" s="7"/>
      <c r="BSV25" s="7"/>
      <c r="BSW25" s="7"/>
      <c r="BSX25" s="7"/>
      <c r="BSY25" s="7"/>
      <c r="BSZ25" s="7"/>
      <c r="BTA25" s="7"/>
      <c r="BTB25" s="7"/>
      <c r="BTC25" s="7"/>
      <c r="BTD25" s="7"/>
      <c r="BTE25" s="7"/>
      <c r="BTF25" s="7"/>
      <c r="BTG25" s="7"/>
      <c r="BTH25" s="7"/>
      <c r="BTI25" s="7"/>
      <c r="BTJ25" s="7"/>
      <c r="BTK25" s="7"/>
      <c r="BTL25" s="7"/>
      <c r="BTM25" s="7"/>
      <c r="BTN25" s="7"/>
      <c r="BTO25" s="7"/>
      <c r="BTP25" s="7"/>
      <c r="BTQ25" s="7"/>
      <c r="BTR25" s="7"/>
      <c r="BTS25" s="7"/>
      <c r="BTT25" s="7"/>
      <c r="BTU25" s="7"/>
      <c r="BTV25" s="7"/>
      <c r="BTW25" s="7"/>
      <c r="BTX25" s="7"/>
      <c r="BTY25" s="7"/>
      <c r="BTZ25" s="7"/>
      <c r="BUA25" s="7"/>
      <c r="BUB25" s="7"/>
      <c r="BUC25" s="7"/>
      <c r="BUD25" s="7"/>
      <c r="BUE25" s="7"/>
      <c r="BUF25" s="7"/>
      <c r="BUG25" s="7"/>
      <c r="BUH25" s="7"/>
      <c r="BUI25" s="7"/>
      <c r="BUJ25" s="7"/>
      <c r="BUK25" s="7"/>
      <c r="BUL25" s="7"/>
      <c r="BUM25" s="7"/>
      <c r="BUN25" s="7"/>
      <c r="BUO25" s="7"/>
      <c r="BUP25" s="7"/>
      <c r="BUQ25" s="7"/>
      <c r="BUR25" s="7"/>
      <c r="BUS25" s="7"/>
      <c r="BUT25" s="7"/>
      <c r="BUU25" s="7"/>
      <c r="BUV25" s="7"/>
      <c r="BUW25" s="7"/>
      <c r="BUX25" s="7"/>
      <c r="BUY25" s="7"/>
      <c r="BUZ25" s="7"/>
      <c r="BVA25" s="7"/>
      <c r="BVB25" s="7"/>
      <c r="BVC25" s="7"/>
      <c r="BVD25" s="7"/>
      <c r="BVE25" s="7"/>
      <c r="BVF25" s="7"/>
      <c r="BVG25" s="7"/>
      <c r="BVH25" s="7"/>
      <c r="BVI25" s="7"/>
      <c r="BVJ25" s="7"/>
      <c r="BVK25" s="7"/>
      <c r="BVL25" s="7"/>
      <c r="BVM25" s="7"/>
      <c r="BVN25" s="7"/>
      <c r="BVO25" s="7"/>
      <c r="BVP25" s="7"/>
      <c r="BVQ25" s="7"/>
      <c r="BVR25" s="7"/>
      <c r="BVS25" s="7"/>
      <c r="BVT25" s="7"/>
      <c r="BVU25" s="7"/>
      <c r="BVV25" s="7"/>
      <c r="BVW25" s="7"/>
      <c r="BVX25" s="7"/>
      <c r="BVY25" s="7"/>
      <c r="BVZ25" s="7"/>
      <c r="BWA25" s="7"/>
      <c r="BWB25" s="7"/>
      <c r="BWC25" s="7"/>
      <c r="BWD25" s="7"/>
      <c r="BWE25" s="7"/>
      <c r="BWF25" s="7"/>
      <c r="BWG25" s="7"/>
      <c r="BWH25" s="7"/>
      <c r="BWI25" s="7"/>
      <c r="BWJ25" s="7"/>
      <c r="BWK25" s="7"/>
      <c r="BWL25" s="7"/>
      <c r="BWM25" s="7"/>
      <c r="BWN25" s="7"/>
      <c r="BWO25" s="7"/>
      <c r="BWP25" s="7"/>
      <c r="BWQ25" s="7"/>
      <c r="BWR25" s="7"/>
      <c r="BWS25" s="7"/>
      <c r="BWT25" s="7"/>
      <c r="BWU25" s="7"/>
      <c r="BWV25" s="7"/>
      <c r="BWW25" s="7"/>
      <c r="BWX25" s="7"/>
      <c r="BWY25" s="7"/>
      <c r="BWZ25" s="7"/>
      <c r="BXA25" s="7"/>
      <c r="BXB25" s="7"/>
      <c r="BXC25" s="7"/>
      <c r="BXD25" s="7"/>
      <c r="BXE25" s="7"/>
      <c r="BXF25" s="7"/>
      <c r="BXG25" s="7"/>
      <c r="BXH25" s="7"/>
      <c r="BXI25" s="7"/>
      <c r="BXJ25" s="7"/>
      <c r="BXK25" s="7"/>
      <c r="BXL25" s="7"/>
      <c r="BXM25" s="7"/>
      <c r="BXN25" s="7"/>
      <c r="BXO25" s="7"/>
      <c r="BXP25" s="7"/>
      <c r="BXQ25" s="7"/>
      <c r="BXR25" s="7"/>
      <c r="BXS25" s="7"/>
      <c r="BXT25" s="7"/>
      <c r="BXU25" s="7"/>
      <c r="BXV25" s="7"/>
      <c r="BXW25" s="7"/>
      <c r="BXX25" s="7"/>
      <c r="BXY25" s="7"/>
      <c r="BXZ25" s="7"/>
      <c r="BYA25" s="7"/>
      <c r="BYB25" s="7"/>
      <c r="BYC25" s="7"/>
      <c r="BYD25" s="7"/>
      <c r="BYE25" s="7"/>
      <c r="BYF25" s="7"/>
      <c r="BYG25" s="7"/>
      <c r="BYH25" s="7"/>
      <c r="BYI25" s="7"/>
      <c r="BYJ25" s="7"/>
      <c r="BYK25" s="7"/>
      <c r="BYL25" s="7"/>
      <c r="BYM25" s="7"/>
      <c r="BYN25" s="7"/>
      <c r="BYO25" s="7"/>
      <c r="BYP25" s="7"/>
      <c r="BYQ25" s="7"/>
      <c r="BYR25" s="7"/>
      <c r="BYS25" s="7"/>
      <c r="BYT25" s="7"/>
      <c r="BYU25" s="7"/>
      <c r="BYV25" s="7"/>
      <c r="BYW25" s="7"/>
      <c r="BYX25" s="7"/>
      <c r="BYY25" s="7"/>
      <c r="BYZ25" s="7"/>
      <c r="BZA25" s="7"/>
      <c r="BZB25" s="7"/>
      <c r="BZC25" s="7"/>
      <c r="BZD25" s="7"/>
      <c r="BZE25" s="7"/>
      <c r="BZF25" s="7"/>
      <c r="BZG25" s="7"/>
      <c r="BZH25" s="7"/>
      <c r="BZI25" s="7"/>
      <c r="BZJ25" s="7"/>
      <c r="BZK25" s="7"/>
      <c r="BZL25" s="7"/>
      <c r="BZM25" s="7"/>
      <c r="BZN25" s="7"/>
      <c r="BZO25" s="7"/>
      <c r="BZP25" s="7"/>
      <c r="BZQ25" s="7"/>
      <c r="BZR25" s="7"/>
      <c r="BZS25" s="7"/>
      <c r="BZT25" s="7"/>
      <c r="BZU25" s="7"/>
      <c r="BZV25" s="7"/>
      <c r="BZW25" s="7"/>
      <c r="BZX25" s="7"/>
      <c r="BZY25" s="7"/>
      <c r="BZZ25" s="7"/>
      <c r="CAA25" s="7"/>
      <c r="CAB25" s="7"/>
      <c r="CAC25" s="7"/>
      <c r="CAD25" s="7"/>
      <c r="CAE25" s="7"/>
      <c r="CAF25" s="7"/>
      <c r="CAG25" s="7"/>
      <c r="CAH25" s="7"/>
      <c r="CAI25" s="7"/>
      <c r="CAJ25" s="7"/>
      <c r="CAK25" s="7"/>
      <c r="CAL25" s="7"/>
      <c r="CAM25" s="7"/>
      <c r="CAN25" s="7"/>
      <c r="CAO25" s="7"/>
      <c r="CAP25" s="7"/>
      <c r="CAQ25" s="7"/>
      <c r="CAR25" s="7"/>
      <c r="CAS25" s="7"/>
      <c r="CAT25" s="7"/>
      <c r="CAU25" s="7"/>
      <c r="CAV25" s="7"/>
      <c r="CAW25" s="7"/>
      <c r="CAX25" s="7"/>
      <c r="CAY25" s="7"/>
      <c r="CAZ25" s="7"/>
      <c r="CBA25" s="7"/>
      <c r="CBB25" s="7"/>
      <c r="CBC25" s="7"/>
      <c r="CBD25" s="7"/>
      <c r="CBE25" s="7"/>
      <c r="CBF25" s="7"/>
      <c r="CBG25" s="7"/>
      <c r="CBH25" s="7"/>
      <c r="CBI25" s="7"/>
      <c r="CBJ25" s="7"/>
      <c r="CBK25" s="7"/>
      <c r="CBL25" s="7"/>
      <c r="CBM25" s="7"/>
      <c r="CBN25" s="7"/>
      <c r="CBO25" s="7"/>
      <c r="CBP25" s="7"/>
      <c r="CBQ25" s="7"/>
      <c r="CBR25" s="7"/>
      <c r="CBS25" s="7"/>
      <c r="CBT25" s="7"/>
      <c r="CBU25" s="7"/>
      <c r="CBV25" s="7"/>
      <c r="CBW25" s="7"/>
      <c r="CBX25" s="7"/>
      <c r="CBY25" s="7"/>
      <c r="CBZ25" s="7"/>
      <c r="CCA25" s="7"/>
      <c r="CCB25" s="7"/>
      <c r="CCC25" s="7"/>
      <c r="CCD25" s="7"/>
      <c r="CCE25" s="7"/>
      <c r="CCF25" s="7"/>
      <c r="CCG25" s="7"/>
      <c r="CCH25" s="7"/>
      <c r="CCI25" s="7"/>
      <c r="CCJ25" s="7"/>
      <c r="CCK25" s="7"/>
      <c r="CCL25" s="7"/>
      <c r="CCM25" s="7"/>
      <c r="CCN25" s="7"/>
      <c r="CCO25" s="7"/>
      <c r="CCP25" s="7"/>
      <c r="CCQ25" s="7"/>
      <c r="CCR25" s="7"/>
      <c r="CCS25" s="7"/>
      <c r="CCT25" s="7"/>
      <c r="CCU25" s="7"/>
      <c r="CCV25" s="7"/>
      <c r="CCW25" s="7"/>
      <c r="CCX25" s="7"/>
      <c r="CCY25" s="7"/>
      <c r="CCZ25" s="7"/>
      <c r="CDA25" s="7"/>
      <c r="CDB25" s="7"/>
      <c r="CDC25" s="7"/>
      <c r="CDD25" s="7"/>
      <c r="CDE25" s="7"/>
      <c r="CDF25" s="7"/>
      <c r="CDG25" s="7"/>
      <c r="CDH25" s="7"/>
      <c r="CDI25" s="7"/>
      <c r="CDJ25" s="7"/>
      <c r="CDK25" s="7"/>
      <c r="CDL25" s="7"/>
      <c r="CDM25" s="7"/>
      <c r="CDN25" s="7"/>
      <c r="CDO25" s="7"/>
      <c r="CDP25" s="7"/>
      <c r="CDQ25" s="7"/>
      <c r="CDR25" s="7"/>
      <c r="CDS25" s="7"/>
      <c r="CDT25" s="7"/>
      <c r="CDU25" s="7"/>
      <c r="CDV25" s="7"/>
      <c r="CDW25" s="7"/>
      <c r="CDX25" s="7"/>
      <c r="CDY25" s="7"/>
      <c r="CDZ25" s="7"/>
      <c r="CEA25" s="7"/>
      <c r="CEB25" s="7"/>
      <c r="CEC25" s="7"/>
      <c r="CED25" s="7"/>
      <c r="CEE25" s="7"/>
      <c r="CEF25" s="7"/>
      <c r="CEG25" s="7"/>
      <c r="CEH25" s="7"/>
      <c r="CEI25" s="7"/>
      <c r="CEJ25" s="7"/>
      <c r="CEK25" s="7"/>
      <c r="CEL25" s="7"/>
      <c r="CEM25" s="7"/>
      <c r="CEN25" s="7"/>
      <c r="CEO25" s="7"/>
      <c r="CEP25" s="7"/>
      <c r="CEQ25" s="7"/>
      <c r="CER25" s="7"/>
      <c r="CES25" s="7"/>
      <c r="CET25" s="7"/>
      <c r="CEU25" s="7"/>
      <c r="CEV25" s="7"/>
      <c r="CEW25" s="7"/>
      <c r="CEX25" s="7"/>
      <c r="CEY25" s="7"/>
      <c r="CEZ25" s="7"/>
      <c r="CFA25" s="7"/>
      <c r="CFB25" s="7"/>
      <c r="CFC25" s="7"/>
      <c r="CFD25" s="7"/>
      <c r="CFE25" s="7"/>
      <c r="CFF25" s="7"/>
      <c r="CFG25" s="7"/>
      <c r="CFH25" s="7"/>
      <c r="CFI25" s="7"/>
      <c r="CFJ25" s="7"/>
      <c r="CFK25" s="7"/>
      <c r="CFL25" s="7"/>
      <c r="CFM25" s="7"/>
      <c r="CFN25" s="7"/>
      <c r="CFO25" s="7"/>
      <c r="CFP25" s="7"/>
      <c r="CFQ25" s="7"/>
      <c r="CFR25" s="7"/>
      <c r="CFS25" s="7"/>
      <c r="CFT25" s="7"/>
      <c r="CFU25" s="7"/>
      <c r="CFV25" s="7"/>
      <c r="CFW25" s="7"/>
      <c r="CFX25" s="7"/>
      <c r="CFY25" s="7"/>
      <c r="CFZ25" s="7"/>
      <c r="CGA25" s="7"/>
      <c r="CGB25" s="7"/>
      <c r="CGC25" s="7"/>
      <c r="CGD25" s="7"/>
      <c r="CGE25" s="7"/>
      <c r="CGF25" s="7"/>
      <c r="CGG25" s="7"/>
      <c r="CGH25" s="7"/>
      <c r="CGI25" s="7"/>
      <c r="CGJ25" s="7"/>
      <c r="CGK25" s="7"/>
      <c r="CGL25" s="7"/>
      <c r="CGM25" s="7"/>
      <c r="CGN25" s="7"/>
      <c r="CGO25" s="7"/>
      <c r="CGP25" s="7"/>
      <c r="CGQ25" s="7"/>
      <c r="CGR25" s="7"/>
      <c r="CGS25" s="7"/>
      <c r="CGT25" s="7"/>
      <c r="CGU25" s="7"/>
      <c r="CGV25" s="7"/>
      <c r="CGW25" s="7"/>
      <c r="CGX25" s="7"/>
      <c r="CGY25" s="7"/>
      <c r="CGZ25" s="7"/>
      <c r="CHA25" s="7"/>
      <c r="CHB25" s="7"/>
      <c r="CHC25" s="7"/>
      <c r="CHD25" s="7"/>
      <c r="CHE25" s="7"/>
      <c r="CHF25" s="7"/>
      <c r="CHG25" s="7"/>
      <c r="CHH25" s="7"/>
      <c r="CHI25" s="7"/>
      <c r="CHJ25" s="7"/>
      <c r="CHK25" s="7"/>
      <c r="CHL25" s="7"/>
      <c r="CHM25" s="7"/>
      <c r="CHN25" s="7"/>
      <c r="CHO25" s="7"/>
      <c r="CHP25" s="7"/>
      <c r="CHQ25" s="7"/>
      <c r="CHR25" s="7"/>
      <c r="CHS25" s="7"/>
      <c r="CHT25" s="7"/>
      <c r="CHU25" s="7"/>
      <c r="CHV25" s="7"/>
      <c r="CHW25" s="7"/>
      <c r="CHX25" s="7"/>
      <c r="CHY25" s="7"/>
      <c r="CHZ25" s="7"/>
      <c r="CIA25" s="7"/>
      <c r="CIB25" s="7"/>
      <c r="CIC25" s="7"/>
      <c r="CID25" s="7"/>
      <c r="CIE25" s="7"/>
      <c r="CIF25" s="7"/>
      <c r="CIG25" s="7"/>
      <c r="CIH25" s="7"/>
      <c r="CII25" s="7"/>
      <c r="CIJ25" s="7"/>
      <c r="CIK25" s="7"/>
      <c r="CIL25" s="7"/>
      <c r="CIM25" s="7"/>
      <c r="CIN25" s="7"/>
      <c r="CIO25" s="7"/>
      <c r="CIP25" s="7"/>
      <c r="CIQ25" s="7"/>
      <c r="CIR25" s="7"/>
      <c r="CIS25" s="7"/>
      <c r="CIT25" s="7"/>
      <c r="CIU25" s="7"/>
      <c r="CIV25" s="7"/>
      <c r="CIW25" s="7"/>
      <c r="CIX25" s="7"/>
      <c r="CIY25" s="7"/>
      <c r="CIZ25" s="7"/>
      <c r="CJA25" s="7"/>
      <c r="CJB25" s="7"/>
      <c r="CJC25" s="7"/>
      <c r="CJD25" s="7"/>
      <c r="CJE25" s="7"/>
      <c r="CJF25" s="7"/>
      <c r="CJG25" s="7"/>
      <c r="CJH25" s="7"/>
      <c r="CJI25" s="7"/>
      <c r="CJJ25" s="7"/>
      <c r="CJK25" s="7"/>
      <c r="CJL25" s="7"/>
      <c r="CJM25" s="7"/>
      <c r="CJN25" s="7"/>
      <c r="CJO25" s="7"/>
      <c r="CJP25" s="7"/>
      <c r="CJQ25" s="7"/>
      <c r="CJR25" s="7"/>
      <c r="CJS25" s="7"/>
      <c r="CJT25" s="7"/>
      <c r="CJU25" s="7"/>
      <c r="CJV25" s="7"/>
      <c r="CJW25" s="7"/>
      <c r="CJX25" s="7"/>
      <c r="CJY25" s="7"/>
      <c r="CJZ25" s="7"/>
      <c r="CKA25" s="7"/>
      <c r="CKB25" s="7"/>
      <c r="CKC25" s="7"/>
      <c r="CKD25" s="7"/>
      <c r="CKE25" s="7"/>
      <c r="CKF25" s="7"/>
      <c r="CKG25" s="7"/>
      <c r="CKH25" s="7"/>
      <c r="CKI25" s="7"/>
      <c r="CKJ25" s="7"/>
      <c r="CKK25" s="7"/>
      <c r="CKL25" s="7"/>
      <c r="CKM25" s="7"/>
      <c r="CKN25" s="7"/>
      <c r="CKO25" s="7"/>
      <c r="CKP25" s="7"/>
      <c r="CKQ25" s="7"/>
      <c r="CKR25" s="7"/>
      <c r="CKS25" s="7"/>
      <c r="CKT25" s="7"/>
      <c r="CKU25" s="7"/>
      <c r="CKV25" s="7"/>
      <c r="CKW25" s="7"/>
      <c r="CKX25" s="7"/>
      <c r="CKY25" s="7"/>
      <c r="CKZ25" s="7"/>
      <c r="CLA25" s="7"/>
      <c r="CLB25" s="7"/>
      <c r="CLC25" s="7"/>
      <c r="CLD25" s="7"/>
      <c r="CLE25" s="7"/>
      <c r="CLF25" s="7"/>
      <c r="CLG25" s="7"/>
      <c r="CLH25" s="7"/>
      <c r="CLI25" s="7"/>
      <c r="CLJ25" s="7"/>
      <c r="CLK25" s="7"/>
      <c r="CLL25" s="7"/>
      <c r="CLM25" s="7"/>
      <c r="CLN25" s="7"/>
      <c r="CLO25" s="7"/>
      <c r="CLP25" s="7"/>
      <c r="CLQ25" s="7"/>
      <c r="CLR25" s="7"/>
      <c r="CLS25" s="7"/>
      <c r="CLT25" s="7"/>
      <c r="CLU25" s="7"/>
      <c r="CLV25" s="7"/>
      <c r="CLW25" s="7"/>
      <c r="CLX25" s="7"/>
      <c r="CLY25" s="7"/>
      <c r="CLZ25" s="7"/>
      <c r="CMA25" s="7"/>
      <c r="CMB25" s="7"/>
      <c r="CMC25" s="7"/>
      <c r="CMD25" s="7"/>
      <c r="CME25" s="7"/>
      <c r="CMF25" s="7"/>
      <c r="CMG25" s="7"/>
      <c r="CMH25" s="7"/>
      <c r="CMI25" s="7"/>
      <c r="CMJ25" s="7"/>
      <c r="CMK25" s="7"/>
      <c r="CML25" s="7"/>
      <c r="CMM25" s="7"/>
      <c r="CMN25" s="7"/>
      <c r="CMO25" s="7"/>
      <c r="CMP25" s="7"/>
      <c r="CMQ25" s="7"/>
      <c r="CMR25" s="7"/>
      <c r="CMS25" s="7"/>
      <c r="CMT25" s="7"/>
      <c r="CMU25" s="7"/>
      <c r="CMV25" s="7"/>
      <c r="CMW25" s="7"/>
      <c r="CMX25" s="7"/>
      <c r="CMY25" s="7"/>
      <c r="CMZ25" s="7"/>
      <c r="CNA25" s="7"/>
      <c r="CNB25" s="7"/>
      <c r="CNC25" s="7"/>
      <c r="CND25" s="7"/>
      <c r="CNE25" s="7"/>
      <c r="CNF25" s="7"/>
      <c r="CNG25" s="7"/>
      <c r="CNH25" s="7"/>
      <c r="CNI25" s="7"/>
      <c r="CNJ25" s="7"/>
      <c r="CNK25" s="7"/>
      <c r="CNL25" s="7"/>
      <c r="CNM25" s="7"/>
      <c r="CNN25" s="7"/>
      <c r="CNO25" s="7"/>
      <c r="CNP25" s="7"/>
      <c r="CNQ25" s="7"/>
      <c r="CNR25" s="7"/>
      <c r="CNS25" s="7"/>
      <c r="CNT25" s="7"/>
      <c r="CNU25" s="7"/>
      <c r="CNV25" s="7"/>
      <c r="CNW25" s="7"/>
      <c r="CNX25" s="7"/>
      <c r="CNY25" s="7"/>
      <c r="CNZ25" s="7"/>
      <c r="COA25" s="7"/>
      <c r="COB25" s="7"/>
      <c r="COC25" s="7"/>
      <c r="COD25" s="7"/>
      <c r="COE25" s="7"/>
      <c r="COF25" s="7"/>
      <c r="COG25" s="7"/>
      <c r="COH25" s="7"/>
      <c r="COI25" s="7"/>
      <c r="COJ25" s="7"/>
      <c r="COK25" s="7"/>
      <c r="COL25" s="7"/>
      <c r="COM25" s="7"/>
      <c r="CON25" s="7"/>
      <c r="COO25" s="7"/>
      <c r="COP25" s="7"/>
      <c r="COQ25" s="7"/>
      <c r="COR25" s="7"/>
      <c r="COS25" s="7"/>
      <c r="COT25" s="7"/>
      <c r="COU25" s="7"/>
      <c r="COV25" s="7"/>
      <c r="COW25" s="7"/>
      <c r="COX25" s="7"/>
      <c r="COY25" s="7"/>
      <c r="COZ25" s="7"/>
      <c r="CPA25" s="7"/>
      <c r="CPB25" s="7"/>
      <c r="CPC25" s="7"/>
      <c r="CPD25" s="7"/>
      <c r="CPE25" s="7"/>
      <c r="CPF25" s="7"/>
      <c r="CPG25" s="7"/>
      <c r="CPH25" s="7"/>
      <c r="CPI25" s="7"/>
      <c r="CPJ25" s="7"/>
      <c r="CPK25" s="7"/>
      <c r="CPL25" s="7"/>
      <c r="CPM25" s="7"/>
      <c r="CPN25" s="7"/>
      <c r="CPO25" s="7"/>
      <c r="CPP25" s="7"/>
      <c r="CPQ25" s="7"/>
      <c r="CPR25" s="7"/>
      <c r="CPS25" s="7"/>
      <c r="CPT25" s="7"/>
      <c r="CPU25" s="7"/>
      <c r="CPV25" s="7"/>
      <c r="CPW25" s="7"/>
      <c r="CPX25" s="7"/>
      <c r="CPY25" s="7"/>
      <c r="CPZ25" s="7"/>
      <c r="CQA25" s="7"/>
      <c r="CQB25" s="7"/>
      <c r="CQC25" s="7"/>
      <c r="CQD25" s="7"/>
      <c r="CQE25" s="7"/>
      <c r="CQF25" s="7"/>
      <c r="CQG25" s="7"/>
      <c r="CQH25" s="7"/>
      <c r="CQI25" s="7"/>
      <c r="CQJ25" s="7"/>
      <c r="CQK25" s="7"/>
      <c r="CQL25" s="7"/>
      <c r="CQM25" s="7"/>
      <c r="CQN25" s="7"/>
      <c r="CQO25" s="7"/>
      <c r="CQP25" s="7"/>
      <c r="CQQ25" s="7"/>
      <c r="CQR25" s="7"/>
      <c r="CQS25" s="7"/>
      <c r="CQT25" s="7"/>
      <c r="CQU25" s="7"/>
      <c r="CQV25" s="7"/>
      <c r="CQW25" s="7"/>
      <c r="CQX25" s="7"/>
      <c r="CQY25" s="7"/>
      <c r="CQZ25" s="7"/>
      <c r="CRA25" s="7"/>
      <c r="CRB25" s="7"/>
      <c r="CRC25" s="7"/>
      <c r="CRD25" s="7"/>
      <c r="CRE25" s="7"/>
      <c r="CRF25" s="7"/>
      <c r="CRG25" s="7"/>
      <c r="CRH25" s="7"/>
      <c r="CRI25" s="7"/>
      <c r="CRJ25" s="7"/>
      <c r="CRK25" s="7"/>
      <c r="CRL25" s="7"/>
      <c r="CRM25" s="7"/>
      <c r="CRN25" s="7"/>
      <c r="CRO25" s="7"/>
      <c r="CRP25" s="7"/>
      <c r="CRQ25" s="7"/>
      <c r="CRR25" s="7"/>
      <c r="CRS25" s="7"/>
      <c r="CRT25" s="7"/>
      <c r="CRU25" s="7"/>
      <c r="CRV25" s="7"/>
      <c r="CRW25" s="7"/>
      <c r="CRX25" s="7"/>
      <c r="CRY25" s="7"/>
      <c r="CRZ25" s="7"/>
      <c r="CSA25" s="7"/>
      <c r="CSB25" s="7"/>
      <c r="CSC25" s="7"/>
      <c r="CSD25" s="7"/>
      <c r="CSE25" s="7"/>
      <c r="CSF25" s="7"/>
      <c r="CSG25" s="7"/>
      <c r="CSH25" s="7"/>
      <c r="CSI25" s="7"/>
      <c r="CSJ25" s="7"/>
      <c r="CSK25" s="7"/>
      <c r="CSL25" s="7"/>
      <c r="CSM25" s="7"/>
      <c r="CSN25" s="7"/>
      <c r="CSO25" s="7"/>
      <c r="CSP25" s="7"/>
      <c r="CSQ25" s="7"/>
      <c r="CSR25" s="7"/>
      <c r="CSS25" s="7"/>
      <c r="CST25" s="7"/>
      <c r="CSU25" s="7"/>
      <c r="CSV25" s="7"/>
      <c r="CSW25" s="7"/>
      <c r="CSX25" s="7"/>
      <c r="CSY25" s="7"/>
      <c r="CSZ25" s="7"/>
      <c r="CTA25" s="7"/>
      <c r="CTB25" s="7"/>
      <c r="CTC25" s="7"/>
      <c r="CTD25" s="7"/>
      <c r="CTE25" s="7"/>
      <c r="CTF25" s="7"/>
      <c r="CTG25" s="7"/>
      <c r="CTH25" s="7"/>
      <c r="CTI25" s="7"/>
      <c r="CTJ25" s="7"/>
      <c r="CTK25" s="7"/>
      <c r="CTL25" s="7"/>
      <c r="CTM25" s="7"/>
      <c r="CTN25" s="7"/>
      <c r="CTO25" s="7"/>
      <c r="CTP25" s="7"/>
      <c r="CTQ25" s="7"/>
      <c r="CTR25" s="7"/>
      <c r="CTS25" s="7"/>
      <c r="CTT25" s="7"/>
      <c r="CTU25" s="7"/>
      <c r="CTV25" s="7"/>
      <c r="CTW25" s="7"/>
      <c r="CTX25" s="7"/>
      <c r="CTY25" s="7"/>
      <c r="CTZ25" s="7"/>
      <c r="CUA25" s="7"/>
      <c r="CUB25" s="7"/>
      <c r="CUC25" s="7"/>
      <c r="CUD25" s="7"/>
      <c r="CUE25" s="7"/>
      <c r="CUF25" s="7"/>
      <c r="CUG25" s="7"/>
      <c r="CUH25" s="7"/>
      <c r="CUI25" s="7"/>
      <c r="CUJ25" s="7"/>
      <c r="CUK25" s="7"/>
      <c r="CUL25" s="7"/>
      <c r="CUM25" s="7"/>
      <c r="CUN25" s="7"/>
      <c r="CUO25" s="7"/>
      <c r="CUP25" s="7"/>
      <c r="CUQ25" s="7"/>
      <c r="CUR25" s="7"/>
      <c r="CUS25" s="7"/>
      <c r="CUT25" s="7"/>
      <c r="CUU25" s="7"/>
      <c r="CUV25" s="7"/>
      <c r="CUW25" s="7"/>
      <c r="CUX25" s="7"/>
      <c r="CUY25" s="7"/>
      <c r="CUZ25" s="7"/>
      <c r="CVA25" s="7"/>
      <c r="CVB25" s="7"/>
      <c r="CVC25" s="7"/>
      <c r="CVD25" s="7"/>
      <c r="CVE25" s="7"/>
      <c r="CVF25" s="7"/>
      <c r="CVG25" s="7"/>
      <c r="CVH25" s="7"/>
      <c r="CVI25" s="7"/>
      <c r="CVJ25" s="7"/>
      <c r="CVK25" s="7"/>
      <c r="CVL25" s="7"/>
      <c r="CVM25" s="7"/>
      <c r="CVN25" s="7"/>
      <c r="CVO25" s="7"/>
      <c r="CVP25" s="7"/>
      <c r="CVQ25" s="7"/>
      <c r="CVR25" s="7"/>
      <c r="CVS25" s="7"/>
      <c r="CVT25" s="7"/>
      <c r="CVU25" s="7"/>
      <c r="CVV25" s="7"/>
      <c r="CVW25" s="7"/>
      <c r="CVX25" s="7"/>
      <c r="CVY25" s="7"/>
      <c r="CVZ25" s="7"/>
      <c r="CWA25" s="7"/>
      <c r="CWB25" s="7"/>
      <c r="CWC25" s="7"/>
      <c r="CWD25" s="7"/>
      <c r="CWE25" s="7"/>
      <c r="CWF25" s="7"/>
      <c r="CWG25" s="7"/>
      <c r="CWH25" s="7"/>
      <c r="CWI25" s="7"/>
      <c r="CWJ25" s="7"/>
      <c r="CWK25" s="7"/>
      <c r="CWL25" s="7"/>
      <c r="CWM25" s="7"/>
      <c r="CWN25" s="7"/>
      <c r="CWO25" s="7"/>
      <c r="CWP25" s="7"/>
      <c r="CWQ25" s="7"/>
      <c r="CWR25" s="7"/>
      <c r="CWS25" s="7"/>
      <c r="CWT25" s="7"/>
      <c r="CWU25" s="7"/>
      <c r="CWV25" s="7"/>
      <c r="CWW25" s="7"/>
      <c r="CWX25" s="7"/>
      <c r="CWY25" s="7"/>
      <c r="CWZ25" s="7"/>
      <c r="CXA25" s="7"/>
      <c r="CXB25" s="7"/>
      <c r="CXC25" s="7"/>
      <c r="CXD25" s="7"/>
      <c r="CXE25" s="7"/>
      <c r="CXF25" s="7"/>
      <c r="CXG25" s="7"/>
      <c r="CXH25" s="7"/>
      <c r="CXI25" s="7"/>
      <c r="CXJ25" s="7"/>
      <c r="CXK25" s="7"/>
      <c r="CXL25" s="7"/>
      <c r="CXM25" s="7"/>
      <c r="CXN25" s="7"/>
      <c r="CXO25" s="7"/>
      <c r="CXP25" s="7"/>
      <c r="CXQ25" s="7"/>
      <c r="CXR25" s="7"/>
      <c r="CXS25" s="7"/>
      <c r="CXT25" s="7"/>
      <c r="CXU25" s="7"/>
      <c r="CXV25" s="7"/>
      <c r="CXW25" s="7"/>
      <c r="CXX25" s="7"/>
      <c r="CXY25" s="7"/>
      <c r="CXZ25" s="7"/>
      <c r="CYA25" s="7"/>
      <c r="CYB25" s="7"/>
      <c r="CYC25" s="7"/>
      <c r="CYD25" s="7"/>
      <c r="CYE25" s="7"/>
      <c r="CYF25" s="7"/>
      <c r="CYG25" s="7"/>
      <c r="CYH25" s="7"/>
      <c r="CYI25" s="7"/>
      <c r="CYJ25" s="7"/>
      <c r="CYK25" s="7"/>
      <c r="CYL25" s="7"/>
      <c r="CYM25" s="7"/>
      <c r="CYN25" s="7"/>
      <c r="CYO25" s="7"/>
      <c r="CYP25" s="7"/>
      <c r="CYQ25" s="7"/>
      <c r="CYR25" s="7"/>
      <c r="CYS25" s="7"/>
      <c r="CYT25" s="7"/>
      <c r="CYU25" s="7"/>
      <c r="CYV25" s="7"/>
      <c r="CYW25" s="7"/>
      <c r="CYX25" s="7"/>
      <c r="CYY25" s="7"/>
      <c r="CYZ25" s="7"/>
      <c r="CZA25" s="7"/>
      <c r="CZB25" s="7"/>
      <c r="CZC25" s="7"/>
      <c r="CZD25" s="7"/>
      <c r="CZE25" s="7"/>
      <c r="CZF25" s="7"/>
      <c r="CZG25" s="7"/>
      <c r="CZH25" s="7"/>
      <c r="CZI25" s="7"/>
      <c r="CZJ25" s="7"/>
      <c r="CZK25" s="7"/>
      <c r="CZL25" s="7"/>
      <c r="CZM25" s="7"/>
      <c r="CZN25" s="7"/>
      <c r="CZO25" s="7"/>
      <c r="CZP25" s="7"/>
      <c r="CZQ25" s="7"/>
      <c r="CZR25" s="7"/>
      <c r="CZS25" s="7"/>
      <c r="CZT25" s="7"/>
      <c r="CZU25" s="7"/>
      <c r="CZV25" s="7"/>
      <c r="CZW25" s="7"/>
      <c r="CZX25" s="7"/>
      <c r="CZY25" s="7"/>
      <c r="CZZ25" s="7"/>
      <c r="DAA25" s="7"/>
      <c r="DAB25" s="7"/>
      <c r="DAC25" s="7"/>
      <c r="DAD25" s="7"/>
      <c r="DAE25" s="7"/>
      <c r="DAF25" s="7"/>
      <c r="DAG25" s="7"/>
      <c r="DAH25" s="7"/>
      <c r="DAI25" s="7"/>
      <c r="DAJ25" s="7"/>
      <c r="DAK25" s="7"/>
      <c r="DAL25" s="7"/>
      <c r="DAM25" s="7"/>
      <c r="DAN25" s="7"/>
      <c r="DAO25" s="7"/>
      <c r="DAP25" s="7"/>
      <c r="DAQ25" s="7"/>
      <c r="DAR25" s="7"/>
      <c r="DAS25" s="7"/>
      <c r="DAT25" s="7"/>
      <c r="DAU25" s="7"/>
      <c r="DAV25" s="7"/>
      <c r="DAW25" s="7"/>
      <c r="DAX25" s="7"/>
      <c r="DAY25" s="7"/>
      <c r="DAZ25" s="7"/>
      <c r="DBA25" s="7"/>
      <c r="DBB25" s="7"/>
      <c r="DBC25" s="7"/>
      <c r="DBD25" s="7"/>
      <c r="DBE25" s="7"/>
      <c r="DBF25" s="7"/>
      <c r="DBG25" s="7"/>
      <c r="DBH25" s="7"/>
      <c r="DBI25" s="7"/>
      <c r="DBJ25" s="7"/>
      <c r="DBK25" s="7"/>
      <c r="DBL25" s="7"/>
      <c r="DBM25" s="7"/>
      <c r="DBN25" s="7"/>
      <c r="DBO25" s="7"/>
      <c r="DBP25" s="7"/>
      <c r="DBQ25" s="7"/>
      <c r="DBR25" s="7"/>
      <c r="DBS25" s="7"/>
      <c r="DBT25" s="7"/>
      <c r="DBU25" s="7"/>
      <c r="DBV25" s="7"/>
      <c r="DBW25" s="7"/>
      <c r="DBX25" s="7"/>
      <c r="DBY25" s="7"/>
      <c r="DBZ25" s="7"/>
      <c r="DCA25" s="7"/>
      <c r="DCB25" s="7"/>
      <c r="DCC25" s="7"/>
      <c r="DCD25" s="7"/>
      <c r="DCE25" s="7"/>
      <c r="DCF25" s="7"/>
      <c r="DCG25" s="7"/>
      <c r="DCH25" s="7"/>
      <c r="DCI25" s="7"/>
      <c r="DCJ25" s="7"/>
      <c r="DCK25" s="7"/>
      <c r="DCL25" s="7"/>
      <c r="DCM25" s="7"/>
      <c r="DCN25" s="7"/>
      <c r="DCO25" s="7"/>
      <c r="DCP25" s="7"/>
      <c r="DCQ25" s="7"/>
      <c r="DCR25" s="7"/>
      <c r="DCS25" s="7"/>
      <c r="DCT25" s="7"/>
      <c r="DCU25" s="7"/>
      <c r="DCV25" s="7"/>
      <c r="DCW25" s="7"/>
      <c r="DCX25" s="7"/>
      <c r="DCY25" s="7"/>
      <c r="DCZ25" s="7"/>
      <c r="DDA25" s="7"/>
      <c r="DDB25" s="7"/>
      <c r="DDC25" s="7"/>
      <c r="DDD25" s="7"/>
      <c r="DDE25" s="7"/>
      <c r="DDF25" s="7"/>
      <c r="DDG25" s="7"/>
      <c r="DDH25" s="7"/>
      <c r="DDI25" s="7"/>
      <c r="DDJ25" s="7"/>
      <c r="DDK25" s="7"/>
      <c r="DDL25" s="7"/>
      <c r="DDM25" s="7"/>
      <c r="DDN25" s="7"/>
      <c r="DDO25" s="7"/>
      <c r="DDP25" s="7"/>
      <c r="DDQ25" s="7"/>
      <c r="DDR25" s="7"/>
      <c r="DDS25" s="7"/>
      <c r="DDT25" s="7"/>
      <c r="DDU25" s="7"/>
      <c r="DDV25" s="7"/>
      <c r="DDW25" s="7"/>
      <c r="DDX25" s="7"/>
      <c r="DDY25" s="7"/>
      <c r="DDZ25" s="7"/>
      <c r="DEA25" s="7"/>
      <c r="DEB25" s="7"/>
      <c r="DEC25" s="7"/>
      <c r="DED25" s="7"/>
      <c r="DEE25" s="7"/>
      <c r="DEF25" s="7"/>
      <c r="DEG25" s="7"/>
      <c r="DEH25" s="7"/>
      <c r="DEI25" s="7"/>
      <c r="DEJ25" s="7"/>
      <c r="DEK25" s="7"/>
      <c r="DEL25" s="7"/>
      <c r="DEM25" s="7"/>
      <c r="DEN25" s="7"/>
      <c r="DEO25" s="7"/>
      <c r="DEP25" s="7"/>
      <c r="DEQ25" s="7"/>
      <c r="DER25" s="7"/>
      <c r="DES25" s="7"/>
      <c r="DET25" s="7"/>
      <c r="DEU25" s="7"/>
      <c r="DEV25" s="7"/>
      <c r="DEW25" s="7"/>
      <c r="DEX25" s="7"/>
      <c r="DEY25" s="7"/>
      <c r="DEZ25" s="7"/>
      <c r="DFA25" s="7"/>
      <c r="DFB25" s="7"/>
      <c r="DFC25" s="7"/>
      <c r="DFD25" s="7"/>
      <c r="DFE25" s="7"/>
      <c r="DFF25" s="7"/>
      <c r="DFG25" s="7"/>
      <c r="DFH25" s="7"/>
      <c r="DFI25" s="7"/>
      <c r="DFJ25" s="7"/>
      <c r="DFK25" s="7"/>
      <c r="DFL25" s="7"/>
      <c r="DFM25" s="7"/>
      <c r="DFN25" s="7"/>
      <c r="DFO25" s="7"/>
      <c r="DFP25" s="7"/>
      <c r="DFQ25" s="7"/>
      <c r="DFR25" s="7"/>
      <c r="DFS25" s="7"/>
      <c r="DFT25" s="7"/>
      <c r="DFU25" s="7"/>
      <c r="DFV25" s="7"/>
      <c r="DFW25" s="7"/>
      <c r="DFX25" s="7"/>
      <c r="DFY25" s="7"/>
      <c r="DFZ25" s="7"/>
      <c r="DGA25" s="7"/>
      <c r="DGB25" s="7"/>
      <c r="DGC25" s="7"/>
      <c r="DGD25" s="7"/>
      <c r="DGE25" s="7"/>
      <c r="DGF25" s="7"/>
      <c r="DGG25" s="7"/>
      <c r="DGH25" s="7"/>
      <c r="DGI25" s="7"/>
      <c r="DGJ25" s="7"/>
      <c r="DGK25" s="7"/>
      <c r="DGL25" s="7"/>
      <c r="DGM25" s="7"/>
      <c r="DGN25" s="7"/>
      <c r="DGO25" s="7"/>
      <c r="DGP25" s="7"/>
      <c r="DGQ25" s="7"/>
      <c r="DGR25" s="7"/>
      <c r="DGS25" s="7"/>
      <c r="DGT25" s="7"/>
      <c r="DGU25" s="7"/>
      <c r="DGV25" s="7"/>
      <c r="DGW25" s="7"/>
      <c r="DGX25" s="7"/>
      <c r="DGY25" s="7"/>
      <c r="DGZ25" s="7"/>
      <c r="DHA25" s="7"/>
      <c r="DHB25" s="7"/>
      <c r="DHC25" s="7"/>
      <c r="DHD25" s="7"/>
      <c r="DHE25" s="7"/>
      <c r="DHF25" s="7"/>
      <c r="DHG25" s="7"/>
      <c r="DHH25" s="7"/>
      <c r="DHI25" s="7"/>
      <c r="DHJ25" s="7"/>
      <c r="DHK25" s="7"/>
      <c r="DHL25" s="7"/>
      <c r="DHM25" s="7"/>
      <c r="DHN25" s="7"/>
      <c r="DHO25" s="7"/>
      <c r="DHP25" s="7"/>
      <c r="DHQ25" s="7"/>
      <c r="DHR25" s="7"/>
      <c r="DHS25" s="7"/>
      <c r="DHT25" s="7"/>
      <c r="DHU25" s="7"/>
      <c r="DHV25" s="7"/>
      <c r="DHW25" s="7"/>
      <c r="DHX25" s="7"/>
      <c r="DHY25" s="7"/>
      <c r="DHZ25" s="7"/>
      <c r="DIA25" s="7"/>
      <c r="DIB25" s="7"/>
      <c r="DIC25" s="7"/>
      <c r="DID25" s="7"/>
      <c r="DIE25" s="7"/>
      <c r="DIF25" s="7"/>
      <c r="DIG25" s="7"/>
      <c r="DIH25" s="7"/>
      <c r="DII25" s="7"/>
      <c r="DIJ25" s="7"/>
      <c r="DIK25" s="7"/>
      <c r="DIL25" s="7"/>
      <c r="DIM25" s="7"/>
      <c r="DIN25" s="7"/>
      <c r="DIO25" s="7"/>
      <c r="DIP25" s="7"/>
      <c r="DIQ25" s="7"/>
      <c r="DIR25" s="7"/>
      <c r="DIS25" s="7"/>
      <c r="DIT25" s="7"/>
      <c r="DIU25" s="7"/>
      <c r="DIV25" s="7"/>
      <c r="DIW25" s="7"/>
      <c r="DIX25" s="7"/>
      <c r="DIY25" s="7"/>
      <c r="DIZ25" s="7"/>
      <c r="DJA25" s="7"/>
      <c r="DJB25" s="7"/>
      <c r="DJC25" s="7"/>
      <c r="DJD25" s="7"/>
      <c r="DJE25" s="7"/>
      <c r="DJF25" s="7"/>
      <c r="DJG25" s="7"/>
      <c r="DJH25" s="7"/>
      <c r="DJI25" s="7"/>
      <c r="DJJ25" s="7"/>
      <c r="DJK25" s="7"/>
      <c r="DJL25" s="7"/>
      <c r="DJM25" s="7"/>
      <c r="DJN25" s="7"/>
      <c r="DJO25" s="7"/>
      <c r="DJP25" s="7"/>
      <c r="DJQ25" s="7"/>
      <c r="DJR25" s="7"/>
      <c r="DJS25" s="7"/>
      <c r="DJT25" s="7"/>
      <c r="DJU25" s="7"/>
      <c r="DJV25" s="7"/>
      <c r="DJW25" s="7"/>
      <c r="DJX25" s="7"/>
      <c r="DJY25" s="7"/>
      <c r="DJZ25" s="7"/>
      <c r="DKA25" s="7"/>
      <c r="DKB25" s="7"/>
      <c r="DKC25" s="7"/>
      <c r="DKD25" s="7"/>
      <c r="DKE25" s="7"/>
      <c r="DKF25" s="7"/>
      <c r="DKG25" s="7"/>
      <c r="DKH25" s="7"/>
      <c r="DKI25" s="7"/>
      <c r="DKJ25" s="7"/>
      <c r="DKK25" s="7"/>
      <c r="DKL25" s="7"/>
      <c r="DKM25" s="7"/>
      <c r="DKN25" s="7"/>
      <c r="DKO25" s="7"/>
      <c r="DKP25" s="7"/>
      <c r="DKQ25" s="7"/>
      <c r="DKR25" s="7"/>
      <c r="DKS25" s="7"/>
      <c r="DKT25" s="7"/>
      <c r="DKU25" s="7"/>
      <c r="DKV25" s="7"/>
      <c r="DKW25" s="7"/>
      <c r="DKX25" s="7"/>
      <c r="DKY25" s="7"/>
      <c r="DKZ25" s="7"/>
      <c r="DLA25" s="7"/>
      <c r="DLB25" s="7"/>
      <c r="DLC25" s="7"/>
      <c r="DLD25" s="7"/>
      <c r="DLE25" s="7"/>
      <c r="DLF25" s="7"/>
      <c r="DLG25" s="7"/>
      <c r="DLH25" s="7"/>
      <c r="DLI25" s="7"/>
      <c r="DLJ25" s="7"/>
      <c r="DLK25" s="7"/>
      <c r="DLL25" s="7"/>
      <c r="DLM25" s="7"/>
      <c r="DLN25" s="7"/>
      <c r="DLO25" s="7"/>
      <c r="DLP25" s="7"/>
      <c r="DLQ25" s="7"/>
      <c r="DLR25" s="7"/>
      <c r="DLS25" s="7"/>
      <c r="DLT25" s="7"/>
      <c r="DLU25" s="7"/>
      <c r="DLV25" s="7"/>
      <c r="DLW25" s="7"/>
      <c r="DLX25" s="7"/>
      <c r="DLY25" s="7"/>
      <c r="DLZ25" s="7"/>
      <c r="DMA25" s="7"/>
      <c r="DMB25" s="7"/>
      <c r="DMC25" s="7"/>
      <c r="DMD25" s="7"/>
      <c r="DME25" s="7"/>
      <c r="DMF25" s="7"/>
      <c r="DMG25" s="7"/>
      <c r="DMH25" s="7"/>
      <c r="DMI25" s="7"/>
      <c r="DMJ25" s="7"/>
      <c r="DMK25" s="7"/>
      <c r="DML25" s="7"/>
      <c r="DMM25" s="7"/>
      <c r="DMN25" s="7"/>
      <c r="DMO25" s="7"/>
      <c r="DMP25" s="7"/>
      <c r="DMQ25" s="7"/>
      <c r="DMR25" s="7"/>
      <c r="DMS25" s="7"/>
      <c r="DMT25" s="7"/>
      <c r="DMU25" s="7"/>
      <c r="DMV25" s="7"/>
      <c r="DMW25" s="7"/>
      <c r="DMX25" s="7"/>
      <c r="DMY25" s="7"/>
      <c r="DMZ25" s="7"/>
      <c r="DNA25" s="7"/>
      <c r="DNB25" s="7"/>
      <c r="DNC25" s="7"/>
      <c r="DND25" s="7"/>
      <c r="DNE25" s="7"/>
      <c r="DNF25" s="7"/>
      <c r="DNG25" s="7"/>
      <c r="DNH25" s="7"/>
      <c r="DNI25" s="7"/>
      <c r="DNJ25" s="7"/>
      <c r="DNK25" s="7"/>
      <c r="DNL25" s="7"/>
      <c r="DNM25" s="7"/>
      <c r="DNN25" s="7"/>
      <c r="DNO25" s="7"/>
      <c r="DNP25" s="7"/>
      <c r="DNQ25" s="7"/>
      <c r="DNR25" s="7"/>
      <c r="DNS25" s="7"/>
      <c r="DNT25" s="7"/>
      <c r="DNU25" s="7"/>
      <c r="DNV25" s="7"/>
      <c r="DNW25" s="7"/>
      <c r="DNX25" s="7"/>
      <c r="DNY25" s="7"/>
      <c r="DNZ25" s="7"/>
      <c r="DOA25" s="7"/>
      <c r="DOB25" s="7"/>
      <c r="DOC25" s="7"/>
      <c r="DOD25" s="7"/>
      <c r="DOE25" s="7"/>
      <c r="DOF25" s="7"/>
      <c r="DOG25" s="7"/>
      <c r="DOH25" s="7"/>
      <c r="DOI25" s="7"/>
      <c r="DOJ25" s="7"/>
      <c r="DOK25" s="7"/>
      <c r="DOL25" s="7"/>
      <c r="DOM25" s="7"/>
      <c r="DON25" s="7"/>
      <c r="DOO25" s="7"/>
      <c r="DOP25" s="7"/>
      <c r="DOQ25" s="7"/>
      <c r="DOR25" s="7"/>
      <c r="DOS25" s="7"/>
      <c r="DOT25" s="7"/>
      <c r="DOU25" s="7"/>
      <c r="DOV25" s="7"/>
      <c r="DOW25" s="7"/>
      <c r="DOX25" s="7"/>
      <c r="DOY25" s="7"/>
      <c r="DOZ25" s="7"/>
      <c r="DPA25" s="7"/>
      <c r="DPB25" s="7"/>
      <c r="DPC25" s="7"/>
      <c r="DPD25" s="7"/>
      <c r="DPE25" s="7"/>
      <c r="DPF25" s="7"/>
      <c r="DPG25" s="7"/>
      <c r="DPH25" s="7"/>
      <c r="DPI25" s="7"/>
      <c r="DPJ25" s="7"/>
      <c r="DPK25" s="7"/>
      <c r="DPL25" s="7"/>
      <c r="DPM25" s="7"/>
      <c r="DPN25" s="7"/>
      <c r="DPO25" s="7"/>
      <c r="DPP25" s="7"/>
      <c r="DPQ25" s="7"/>
      <c r="DPR25" s="7"/>
      <c r="DPS25" s="7"/>
      <c r="DPT25" s="7"/>
      <c r="DPU25" s="7"/>
      <c r="DPV25" s="7"/>
      <c r="DPW25" s="7"/>
      <c r="DPX25" s="7"/>
      <c r="DPY25" s="7"/>
      <c r="DPZ25" s="7"/>
      <c r="DQA25" s="7"/>
      <c r="DQB25" s="7"/>
      <c r="DQC25" s="7"/>
      <c r="DQD25" s="7"/>
      <c r="DQE25" s="7"/>
      <c r="DQF25" s="7"/>
      <c r="DQG25" s="7"/>
      <c r="DQH25" s="7"/>
      <c r="DQI25" s="7"/>
      <c r="DQJ25" s="7"/>
      <c r="DQK25" s="7"/>
      <c r="DQL25" s="7"/>
      <c r="DQM25" s="7"/>
      <c r="DQN25" s="7"/>
      <c r="DQO25" s="7"/>
      <c r="DQP25" s="7"/>
      <c r="DQQ25" s="7"/>
      <c r="DQR25" s="7"/>
      <c r="DQS25" s="7"/>
      <c r="DQT25" s="7"/>
      <c r="DQU25" s="7"/>
      <c r="DQV25" s="7"/>
      <c r="DQW25" s="7"/>
      <c r="DQX25" s="7"/>
      <c r="DQY25" s="7"/>
      <c r="DQZ25" s="7"/>
      <c r="DRA25" s="7"/>
      <c r="DRB25" s="7"/>
      <c r="DRC25" s="7"/>
      <c r="DRD25" s="7"/>
      <c r="DRE25" s="7"/>
      <c r="DRF25" s="7"/>
      <c r="DRG25" s="7"/>
      <c r="DRH25" s="7"/>
      <c r="DRI25" s="7"/>
      <c r="DRJ25" s="7"/>
      <c r="DRK25" s="7"/>
      <c r="DRL25" s="7"/>
      <c r="DRM25" s="7"/>
      <c r="DRN25" s="7"/>
      <c r="DRO25" s="7"/>
      <c r="DRP25" s="7"/>
      <c r="DRQ25" s="7"/>
      <c r="DRR25" s="7"/>
      <c r="DRS25" s="7"/>
      <c r="DRT25" s="7"/>
      <c r="DRU25" s="7"/>
      <c r="DRV25" s="7"/>
      <c r="DRW25" s="7"/>
      <c r="DRX25" s="7"/>
      <c r="DRY25" s="7"/>
      <c r="DRZ25" s="7"/>
      <c r="DSA25" s="7"/>
      <c r="DSB25" s="7"/>
      <c r="DSC25" s="7"/>
      <c r="DSD25" s="7"/>
      <c r="DSE25" s="7"/>
      <c r="DSF25" s="7"/>
      <c r="DSG25" s="7"/>
      <c r="DSH25" s="7"/>
      <c r="DSI25" s="7"/>
      <c r="DSJ25" s="7"/>
      <c r="DSK25" s="7"/>
      <c r="DSL25" s="7"/>
      <c r="DSM25" s="7"/>
      <c r="DSN25" s="7"/>
      <c r="DSO25" s="7"/>
      <c r="DSP25" s="7"/>
      <c r="DSQ25" s="7"/>
      <c r="DSR25" s="7"/>
      <c r="DSS25" s="7"/>
      <c r="DST25" s="7"/>
      <c r="DSU25" s="7"/>
      <c r="DSV25" s="7"/>
      <c r="DSW25" s="7"/>
      <c r="DSX25" s="7"/>
      <c r="DSY25" s="7"/>
      <c r="DSZ25" s="7"/>
      <c r="DTA25" s="7"/>
      <c r="DTB25" s="7"/>
      <c r="DTC25" s="7"/>
      <c r="DTD25" s="7"/>
      <c r="DTE25" s="7"/>
      <c r="DTF25" s="7"/>
      <c r="DTG25" s="7"/>
      <c r="DTH25" s="7"/>
      <c r="DTI25" s="7"/>
      <c r="DTJ25" s="7"/>
      <c r="DTK25" s="7"/>
      <c r="DTL25" s="7"/>
      <c r="DTM25" s="7"/>
      <c r="DTN25" s="7"/>
      <c r="DTO25" s="7"/>
      <c r="DTP25" s="7"/>
      <c r="DTQ25" s="7"/>
      <c r="DTR25" s="7"/>
      <c r="DTS25" s="7"/>
      <c r="DTT25" s="7"/>
      <c r="DTU25" s="7"/>
      <c r="DTV25" s="7"/>
      <c r="DTW25" s="7"/>
      <c r="DTX25" s="7"/>
      <c r="DTY25" s="7"/>
      <c r="DTZ25" s="7"/>
      <c r="DUA25" s="7"/>
      <c r="DUB25" s="7"/>
      <c r="DUC25" s="7"/>
      <c r="DUD25" s="7"/>
      <c r="DUE25" s="7"/>
      <c r="DUF25" s="7"/>
      <c r="DUG25" s="7"/>
      <c r="DUH25" s="7"/>
      <c r="DUI25" s="7"/>
      <c r="DUJ25" s="7"/>
      <c r="DUK25" s="7"/>
      <c r="DUL25" s="7"/>
      <c r="DUM25" s="7"/>
      <c r="DUN25" s="7"/>
      <c r="DUO25" s="7"/>
      <c r="DUP25" s="7"/>
      <c r="DUQ25" s="7"/>
      <c r="DUR25" s="7"/>
      <c r="DUS25" s="7"/>
      <c r="DUT25" s="7"/>
      <c r="DUU25" s="7"/>
      <c r="DUV25" s="7"/>
      <c r="DUW25" s="7"/>
      <c r="DUX25" s="7"/>
      <c r="DUY25" s="7"/>
      <c r="DUZ25" s="7"/>
      <c r="DVA25" s="7"/>
      <c r="DVB25" s="7"/>
      <c r="DVC25" s="7"/>
      <c r="DVD25" s="7"/>
      <c r="DVE25" s="7"/>
      <c r="DVF25" s="7"/>
      <c r="DVG25" s="7"/>
      <c r="DVH25" s="7"/>
      <c r="DVI25" s="7"/>
      <c r="DVJ25" s="7"/>
      <c r="DVK25" s="7"/>
      <c r="DVL25" s="7"/>
      <c r="DVM25" s="7"/>
      <c r="DVN25" s="7"/>
      <c r="DVO25" s="7"/>
      <c r="DVP25" s="7"/>
      <c r="DVQ25" s="7"/>
      <c r="DVR25" s="7"/>
      <c r="DVS25" s="7"/>
      <c r="DVT25" s="7"/>
      <c r="DVU25" s="7"/>
      <c r="DVV25" s="7"/>
      <c r="DVW25" s="7"/>
      <c r="DVX25" s="7"/>
      <c r="DVY25" s="7"/>
      <c r="DVZ25" s="7"/>
      <c r="DWA25" s="7"/>
      <c r="DWB25" s="7"/>
      <c r="DWC25" s="7"/>
      <c r="DWD25" s="7"/>
      <c r="DWE25" s="7"/>
      <c r="DWF25" s="7"/>
      <c r="DWG25" s="7"/>
      <c r="DWH25" s="7"/>
      <c r="DWI25" s="7"/>
      <c r="DWJ25" s="7"/>
      <c r="DWK25" s="7"/>
      <c r="DWL25" s="7"/>
      <c r="DWM25" s="7"/>
      <c r="DWN25" s="7"/>
      <c r="DWO25" s="7"/>
      <c r="DWP25" s="7"/>
      <c r="DWQ25" s="7"/>
      <c r="DWR25" s="7"/>
      <c r="DWS25" s="7"/>
      <c r="DWT25" s="7"/>
      <c r="DWU25" s="7"/>
      <c r="DWV25" s="7"/>
      <c r="DWW25" s="7"/>
      <c r="DWX25" s="7"/>
      <c r="DWY25" s="7"/>
      <c r="DWZ25" s="7"/>
      <c r="DXA25" s="7"/>
      <c r="DXB25" s="7"/>
      <c r="DXC25" s="7"/>
      <c r="DXD25" s="7"/>
      <c r="DXE25" s="7"/>
      <c r="DXF25" s="7"/>
      <c r="DXG25" s="7"/>
      <c r="DXH25" s="7"/>
      <c r="DXI25" s="7"/>
      <c r="DXJ25" s="7"/>
      <c r="DXK25" s="7"/>
      <c r="DXL25" s="7"/>
      <c r="DXM25" s="7"/>
      <c r="DXN25" s="7"/>
      <c r="DXO25" s="7"/>
      <c r="DXP25" s="7"/>
      <c r="DXQ25" s="7"/>
      <c r="DXR25" s="7"/>
      <c r="DXS25" s="7"/>
      <c r="DXT25" s="7"/>
      <c r="DXU25" s="7"/>
      <c r="DXV25" s="7"/>
      <c r="DXW25" s="7"/>
      <c r="DXX25" s="7"/>
      <c r="DXY25" s="7"/>
      <c r="DXZ25" s="7"/>
      <c r="DYA25" s="7"/>
      <c r="DYB25" s="7"/>
      <c r="DYC25" s="7"/>
      <c r="DYD25" s="7"/>
      <c r="DYE25" s="7"/>
      <c r="DYF25" s="7"/>
      <c r="DYG25" s="7"/>
      <c r="DYH25" s="7"/>
      <c r="DYI25" s="7"/>
      <c r="DYJ25" s="7"/>
      <c r="DYK25" s="7"/>
      <c r="DYL25" s="7"/>
      <c r="DYM25" s="7"/>
      <c r="DYN25" s="7"/>
      <c r="DYO25" s="7"/>
      <c r="DYP25" s="7"/>
      <c r="DYQ25" s="7"/>
      <c r="DYR25" s="7"/>
      <c r="DYS25" s="7"/>
      <c r="DYT25" s="7"/>
      <c r="DYU25" s="7"/>
      <c r="DYV25" s="7"/>
      <c r="DYW25" s="7"/>
      <c r="DYX25" s="7"/>
      <c r="DYY25" s="7"/>
      <c r="DYZ25" s="7"/>
      <c r="DZA25" s="7"/>
      <c r="DZB25" s="7"/>
      <c r="DZC25" s="7"/>
      <c r="DZD25" s="7"/>
      <c r="DZE25" s="7"/>
      <c r="DZF25" s="7"/>
      <c r="DZG25" s="7"/>
      <c r="DZH25" s="7"/>
      <c r="DZI25" s="7"/>
      <c r="DZJ25" s="7"/>
      <c r="DZK25" s="7"/>
      <c r="DZL25" s="7"/>
      <c r="DZM25" s="7"/>
      <c r="DZN25" s="7"/>
      <c r="DZO25" s="7"/>
      <c r="DZP25" s="7"/>
      <c r="DZQ25" s="7"/>
      <c r="DZR25" s="7"/>
      <c r="DZS25" s="7"/>
      <c r="DZT25" s="7"/>
      <c r="DZU25" s="7"/>
      <c r="DZV25" s="7"/>
      <c r="DZW25" s="7"/>
      <c r="DZX25" s="7"/>
      <c r="DZY25" s="7"/>
      <c r="DZZ25" s="7"/>
      <c r="EAA25" s="7"/>
      <c r="EAB25" s="7"/>
      <c r="EAC25" s="7"/>
      <c r="EAD25" s="7"/>
      <c r="EAE25" s="7"/>
      <c r="EAF25" s="7"/>
      <c r="EAG25" s="7"/>
      <c r="EAH25" s="7"/>
      <c r="EAI25" s="7"/>
      <c r="EAJ25" s="7"/>
      <c r="EAK25" s="7"/>
      <c r="EAL25" s="7"/>
      <c r="EAM25" s="7"/>
      <c r="EAN25" s="7"/>
      <c r="EAO25" s="7"/>
      <c r="EAP25" s="7"/>
      <c r="EAQ25" s="7"/>
      <c r="EAR25" s="7"/>
      <c r="EAS25" s="7"/>
      <c r="EAT25" s="7"/>
      <c r="EAU25" s="7"/>
      <c r="EAV25" s="7"/>
      <c r="EAW25" s="7"/>
      <c r="EAX25" s="7"/>
      <c r="EAY25" s="7"/>
      <c r="EAZ25" s="7"/>
      <c r="EBA25" s="7"/>
      <c r="EBB25" s="7"/>
      <c r="EBC25" s="7"/>
      <c r="EBD25" s="7"/>
      <c r="EBE25" s="7"/>
      <c r="EBF25" s="7"/>
      <c r="EBG25" s="7"/>
      <c r="EBH25" s="7"/>
      <c r="EBI25" s="7"/>
      <c r="EBJ25" s="7"/>
      <c r="EBK25" s="7"/>
      <c r="EBL25" s="7"/>
      <c r="EBM25" s="7"/>
      <c r="EBN25" s="7"/>
      <c r="EBO25" s="7"/>
      <c r="EBP25" s="7"/>
      <c r="EBQ25" s="7"/>
      <c r="EBR25" s="7"/>
      <c r="EBS25" s="7"/>
      <c r="EBT25" s="7"/>
      <c r="EBU25" s="7"/>
      <c r="EBV25" s="7"/>
      <c r="EBW25" s="7"/>
      <c r="EBX25" s="7"/>
      <c r="EBY25" s="7"/>
      <c r="EBZ25" s="7"/>
      <c r="ECA25" s="7"/>
      <c r="ECB25" s="7"/>
      <c r="ECC25" s="7"/>
      <c r="ECD25" s="7"/>
      <c r="ECE25" s="7"/>
      <c r="ECF25" s="7"/>
      <c r="ECG25" s="7"/>
      <c r="ECH25" s="7"/>
      <c r="ECI25" s="7"/>
      <c r="ECJ25" s="7"/>
      <c r="ECK25" s="7"/>
      <c r="ECL25" s="7"/>
      <c r="ECM25" s="7"/>
      <c r="ECN25" s="7"/>
      <c r="ECO25" s="7"/>
      <c r="ECP25" s="7"/>
      <c r="ECQ25" s="7"/>
      <c r="ECR25" s="7"/>
      <c r="ECS25" s="7"/>
      <c r="ECT25" s="7"/>
      <c r="ECU25" s="7"/>
      <c r="ECV25" s="7"/>
      <c r="ECW25" s="7"/>
      <c r="ECX25" s="7"/>
      <c r="ECY25" s="7"/>
      <c r="ECZ25" s="7"/>
      <c r="EDA25" s="7"/>
      <c r="EDB25" s="7"/>
      <c r="EDC25" s="7"/>
      <c r="EDD25" s="7"/>
      <c r="EDE25" s="7"/>
      <c r="EDF25" s="7"/>
      <c r="EDG25" s="7"/>
      <c r="EDH25" s="7"/>
      <c r="EDI25" s="7"/>
      <c r="EDJ25" s="7"/>
      <c r="EDK25" s="7"/>
      <c r="EDL25" s="7"/>
      <c r="EDM25" s="7"/>
      <c r="EDN25" s="7"/>
      <c r="EDO25" s="7"/>
      <c r="EDP25" s="7"/>
      <c r="EDQ25" s="7"/>
      <c r="EDR25" s="7"/>
      <c r="EDS25" s="7"/>
      <c r="EDT25" s="7"/>
      <c r="EDU25" s="7"/>
      <c r="EDV25" s="7"/>
      <c r="EDW25" s="7"/>
      <c r="EDX25" s="7"/>
      <c r="EDY25" s="7"/>
      <c r="EDZ25" s="7"/>
      <c r="EEA25" s="7"/>
      <c r="EEB25" s="7"/>
      <c r="EEC25" s="7"/>
      <c r="EED25" s="7"/>
      <c r="EEE25" s="7"/>
      <c r="EEF25" s="7"/>
      <c r="EEG25" s="7"/>
      <c r="EEH25" s="7"/>
      <c r="EEI25" s="7"/>
      <c r="EEJ25" s="7"/>
      <c r="EEK25" s="7"/>
      <c r="EEL25" s="7"/>
      <c r="EEM25" s="7"/>
      <c r="EEN25" s="7"/>
      <c r="EEO25" s="7"/>
      <c r="EEP25" s="7"/>
      <c r="EEQ25" s="7"/>
      <c r="EER25" s="7"/>
      <c r="EES25" s="7"/>
      <c r="EET25" s="7"/>
      <c r="EEU25" s="7"/>
      <c r="EEV25" s="7"/>
      <c r="EEW25" s="7"/>
      <c r="EEX25" s="7"/>
      <c r="EEY25" s="7"/>
      <c r="EEZ25" s="7"/>
      <c r="EFA25" s="7"/>
      <c r="EFB25" s="7"/>
      <c r="EFC25" s="7"/>
      <c r="EFD25" s="7"/>
      <c r="EFE25" s="7"/>
      <c r="EFF25" s="7"/>
      <c r="EFG25" s="7"/>
      <c r="EFH25" s="7"/>
      <c r="EFI25" s="7"/>
      <c r="EFJ25" s="7"/>
      <c r="EFK25" s="7"/>
      <c r="EFL25" s="7"/>
      <c r="EFM25" s="7"/>
      <c r="EFN25" s="7"/>
      <c r="EFO25" s="7"/>
      <c r="EFP25" s="7"/>
      <c r="EFQ25" s="7"/>
      <c r="EFR25" s="7"/>
      <c r="EFS25" s="7"/>
      <c r="EFT25" s="7"/>
      <c r="EFU25" s="7"/>
      <c r="EFV25" s="7"/>
      <c r="EFW25" s="7"/>
      <c r="EFX25" s="7"/>
      <c r="EFY25" s="7"/>
      <c r="EFZ25" s="7"/>
      <c r="EGA25" s="7"/>
      <c r="EGB25" s="7"/>
      <c r="EGC25" s="7"/>
      <c r="EGD25" s="7"/>
      <c r="EGE25" s="7"/>
      <c r="EGF25" s="7"/>
      <c r="EGG25" s="7"/>
      <c r="EGH25" s="7"/>
      <c r="EGI25" s="7"/>
      <c r="EGJ25" s="7"/>
      <c r="EGK25" s="7"/>
      <c r="EGL25" s="7"/>
      <c r="EGM25" s="7"/>
      <c r="EGN25" s="7"/>
      <c r="EGO25" s="7"/>
      <c r="EGP25" s="7"/>
      <c r="EGQ25" s="7"/>
      <c r="EGR25" s="7"/>
      <c r="EGS25" s="7"/>
      <c r="EGT25" s="7"/>
      <c r="EGU25" s="7"/>
      <c r="EGV25" s="7"/>
      <c r="EGW25" s="7"/>
      <c r="EGX25" s="7"/>
      <c r="EGY25" s="7"/>
      <c r="EGZ25" s="7"/>
      <c r="EHA25" s="7"/>
      <c r="EHB25" s="7"/>
      <c r="EHC25" s="7"/>
      <c r="EHD25" s="7"/>
      <c r="EHE25" s="7"/>
      <c r="EHF25" s="7"/>
      <c r="EHG25" s="7"/>
      <c r="EHH25" s="7"/>
      <c r="EHI25" s="7"/>
      <c r="EHJ25" s="7"/>
      <c r="EHK25" s="7"/>
      <c r="EHL25" s="7"/>
      <c r="EHM25" s="7"/>
      <c r="EHN25" s="7"/>
      <c r="EHO25" s="7"/>
      <c r="EHP25" s="7"/>
      <c r="EHQ25" s="7"/>
      <c r="EHR25" s="7"/>
      <c r="EHS25" s="7"/>
      <c r="EHT25" s="7"/>
      <c r="EHU25" s="7"/>
      <c r="EHV25" s="7"/>
      <c r="EHW25" s="7"/>
      <c r="EHX25" s="7"/>
      <c r="EHY25" s="7"/>
      <c r="EHZ25" s="7"/>
      <c r="EIA25" s="7"/>
      <c r="EIB25" s="7"/>
      <c r="EIC25" s="7"/>
      <c r="EID25" s="7"/>
      <c r="EIE25" s="7"/>
      <c r="EIF25" s="7"/>
      <c r="EIG25" s="7"/>
      <c r="EIH25" s="7"/>
      <c r="EII25" s="7"/>
      <c r="EIJ25" s="7"/>
      <c r="EIK25" s="7"/>
      <c r="EIL25" s="7"/>
      <c r="EIM25" s="7"/>
      <c r="EIN25" s="7"/>
      <c r="EIO25" s="7"/>
      <c r="EIP25" s="7"/>
      <c r="EIQ25" s="7"/>
      <c r="EIR25" s="7"/>
      <c r="EIS25" s="7"/>
      <c r="EIT25" s="7"/>
      <c r="EIU25" s="7"/>
      <c r="EIV25" s="7"/>
      <c r="EIW25" s="7"/>
      <c r="EIX25" s="7"/>
      <c r="EIY25" s="7"/>
      <c r="EIZ25" s="7"/>
      <c r="EJA25" s="7"/>
      <c r="EJB25" s="7"/>
      <c r="EJC25" s="7"/>
      <c r="EJD25" s="7"/>
      <c r="EJE25" s="7"/>
      <c r="EJF25" s="7"/>
      <c r="EJG25" s="7"/>
      <c r="EJH25" s="7"/>
      <c r="EJI25" s="7"/>
      <c r="EJJ25" s="7"/>
      <c r="EJK25" s="7"/>
      <c r="EJL25" s="7"/>
      <c r="EJM25" s="7"/>
      <c r="EJN25" s="7"/>
      <c r="EJO25" s="7"/>
      <c r="EJP25" s="7"/>
      <c r="EJQ25" s="7"/>
      <c r="EJR25" s="7"/>
      <c r="EJS25" s="7"/>
      <c r="EJT25" s="7"/>
      <c r="EJU25" s="7"/>
      <c r="EJV25" s="7"/>
      <c r="EJW25" s="7"/>
      <c r="EJX25" s="7"/>
      <c r="EJY25" s="7"/>
      <c r="EJZ25" s="7"/>
      <c r="EKA25" s="7"/>
      <c r="EKB25" s="7"/>
      <c r="EKC25" s="7"/>
      <c r="EKD25" s="7"/>
      <c r="EKE25" s="7"/>
      <c r="EKF25" s="7"/>
      <c r="EKG25" s="7"/>
      <c r="EKH25" s="7"/>
      <c r="EKI25" s="7"/>
      <c r="EKJ25" s="7"/>
      <c r="EKK25" s="7"/>
      <c r="EKL25" s="7"/>
      <c r="EKM25" s="7"/>
      <c r="EKN25" s="7"/>
      <c r="EKO25" s="7"/>
      <c r="EKP25" s="7"/>
      <c r="EKQ25" s="7"/>
      <c r="EKR25" s="7"/>
      <c r="EKS25" s="7"/>
      <c r="EKT25" s="7"/>
      <c r="EKU25" s="7"/>
      <c r="EKV25" s="7"/>
      <c r="EKW25" s="7"/>
      <c r="EKX25" s="7"/>
      <c r="EKY25" s="7"/>
      <c r="EKZ25" s="7"/>
      <c r="ELA25" s="7"/>
      <c r="ELB25" s="7"/>
      <c r="ELC25" s="7"/>
      <c r="ELD25" s="7"/>
      <c r="ELE25" s="7"/>
      <c r="ELF25" s="7"/>
      <c r="ELG25" s="7"/>
      <c r="ELH25" s="7"/>
      <c r="ELI25" s="7"/>
      <c r="ELJ25" s="7"/>
      <c r="ELK25" s="7"/>
      <c r="ELL25" s="7"/>
      <c r="ELM25" s="7"/>
      <c r="ELN25" s="7"/>
      <c r="ELO25" s="7"/>
      <c r="ELP25" s="7"/>
      <c r="ELQ25" s="7"/>
      <c r="ELR25" s="7"/>
      <c r="ELS25" s="7"/>
      <c r="ELT25" s="7"/>
      <c r="ELU25" s="7"/>
      <c r="ELV25" s="7"/>
      <c r="ELW25" s="7"/>
      <c r="ELX25" s="7"/>
      <c r="ELY25" s="7"/>
      <c r="ELZ25" s="7"/>
      <c r="EMA25" s="7"/>
      <c r="EMB25" s="7"/>
      <c r="EMC25" s="7"/>
      <c r="EMD25" s="7"/>
      <c r="EME25" s="7"/>
      <c r="EMF25" s="7"/>
      <c r="EMG25" s="7"/>
      <c r="EMH25" s="7"/>
      <c r="EMI25" s="7"/>
      <c r="EMJ25" s="7"/>
      <c r="EMK25" s="7"/>
      <c r="EML25" s="7"/>
      <c r="EMM25" s="7"/>
      <c r="EMN25" s="7"/>
      <c r="EMO25" s="7"/>
      <c r="EMP25" s="7"/>
      <c r="EMQ25" s="7"/>
      <c r="EMR25" s="7"/>
      <c r="EMS25" s="7"/>
      <c r="EMT25" s="7"/>
      <c r="EMU25" s="7"/>
      <c r="EMV25" s="7"/>
      <c r="EMW25" s="7"/>
      <c r="EMX25" s="7"/>
      <c r="EMY25" s="7"/>
      <c r="EMZ25" s="7"/>
      <c r="ENA25" s="7"/>
      <c r="ENB25" s="7"/>
      <c r="ENC25" s="7"/>
      <c r="END25" s="7"/>
      <c r="ENE25" s="7"/>
      <c r="ENF25" s="7"/>
      <c r="ENG25" s="7"/>
      <c r="ENH25" s="7"/>
      <c r="ENI25" s="7"/>
      <c r="ENJ25" s="7"/>
      <c r="ENK25" s="7"/>
      <c r="ENL25" s="7"/>
      <c r="ENM25" s="7"/>
      <c r="ENN25" s="7"/>
      <c r="ENO25" s="7"/>
      <c r="ENP25" s="7"/>
      <c r="ENQ25" s="7"/>
      <c r="ENR25" s="7"/>
      <c r="ENS25" s="7"/>
      <c r="ENT25" s="7"/>
      <c r="ENU25" s="7"/>
      <c r="ENV25" s="7"/>
      <c r="ENW25" s="7"/>
      <c r="ENX25" s="7"/>
      <c r="ENY25" s="7"/>
      <c r="ENZ25" s="7"/>
      <c r="EOA25" s="7"/>
      <c r="EOB25" s="7"/>
      <c r="EOC25" s="7"/>
      <c r="EOD25" s="7"/>
      <c r="EOE25" s="7"/>
      <c r="EOF25" s="7"/>
      <c r="EOG25" s="7"/>
      <c r="EOH25" s="7"/>
      <c r="EOI25" s="7"/>
      <c r="EOJ25" s="7"/>
      <c r="EOK25" s="7"/>
      <c r="EOL25" s="7"/>
      <c r="EOM25" s="7"/>
      <c r="EON25" s="7"/>
      <c r="EOO25" s="7"/>
      <c r="EOP25" s="7"/>
      <c r="EOQ25" s="7"/>
      <c r="EOR25" s="7"/>
      <c r="EOS25" s="7"/>
      <c r="EOT25" s="7"/>
      <c r="EOU25" s="7"/>
      <c r="EOV25" s="7"/>
      <c r="EOW25" s="7"/>
      <c r="EOX25" s="7"/>
      <c r="EOY25" s="7"/>
      <c r="EOZ25" s="7"/>
      <c r="EPA25" s="7"/>
      <c r="EPB25" s="7"/>
      <c r="EPC25" s="7"/>
      <c r="EPD25" s="7"/>
      <c r="EPE25" s="7"/>
      <c r="EPF25" s="7"/>
      <c r="EPG25" s="7"/>
      <c r="EPH25" s="7"/>
      <c r="EPI25" s="7"/>
      <c r="EPJ25" s="7"/>
      <c r="EPK25" s="7"/>
      <c r="EPL25" s="7"/>
      <c r="EPM25" s="7"/>
      <c r="EPN25" s="7"/>
      <c r="EPO25" s="7"/>
      <c r="EPP25" s="7"/>
      <c r="EPQ25" s="7"/>
      <c r="EPR25" s="7"/>
      <c r="EPS25" s="7"/>
      <c r="EPT25" s="7"/>
      <c r="EPU25" s="7"/>
      <c r="EPV25" s="7"/>
      <c r="EPW25" s="7"/>
      <c r="EPX25" s="7"/>
      <c r="EPY25" s="7"/>
      <c r="EPZ25" s="7"/>
      <c r="EQA25" s="7"/>
      <c r="EQB25" s="7"/>
      <c r="EQC25" s="7"/>
      <c r="EQD25" s="7"/>
      <c r="EQE25" s="7"/>
      <c r="EQF25" s="7"/>
      <c r="EQG25" s="7"/>
      <c r="EQH25" s="7"/>
      <c r="EQI25" s="7"/>
      <c r="EQJ25" s="7"/>
      <c r="EQK25" s="7"/>
      <c r="EQL25" s="7"/>
      <c r="EQM25" s="7"/>
      <c r="EQN25" s="7"/>
      <c r="EQO25" s="7"/>
      <c r="EQP25" s="7"/>
      <c r="EQQ25" s="7"/>
      <c r="EQR25" s="7"/>
      <c r="EQS25" s="7"/>
      <c r="EQT25" s="7"/>
      <c r="EQU25" s="7"/>
      <c r="EQV25" s="7"/>
      <c r="EQW25" s="7"/>
      <c r="EQX25" s="7"/>
      <c r="EQY25" s="7"/>
      <c r="EQZ25" s="7"/>
      <c r="ERA25" s="7"/>
      <c r="ERB25" s="7"/>
      <c r="ERC25" s="7"/>
      <c r="ERD25" s="7"/>
      <c r="ERE25" s="7"/>
      <c r="ERF25" s="7"/>
      <c r="ERG25" s="7"/>
      <c r="ERH25" s="7"/>
      <c r="ERI25" s="7"/>
      <c r="ERJ25" s="7"/>
      <c r="ERK25" s="7"/>
      <c r="ERL25" s="7"/>
      <c r="ERM25" s="7"/>
      <c r="ERN25" s="7"/>
      <c r="ERO25" s="7"/>
      <c r="ERP25" s="7"/>
      <c r="ERQ25" s="7"/>
      <c r="ERR25" s="7"/>
      <c r="ERS25" s="7"/>
      <c r="ERT25" s="7"/>
      <c r="ERU25" s="7"/>
      <c r="ERV25" s="7"/>
      <c r="ERW25" s="7"/>
      <c r="ERX25" s="7"/>
      <c r="ERY25" s="7"/>
      <c r="ERZ25" s="7"/>
      <c r="ESA25" s="7"/>
      <c r="ESB25" s="7"/>
      <c r="ESC25" s="7"/>
      <c r="ESD25" s="7"/>
      <c r="ESE25" s="7"/>
      <c r="ESF25" s="7"/>
      <c r="ESG25" s="7"/>
      <c r="ESH25" s="7"/>
      <c r="ESI25" s="7"/>
      <c r="ESJ25" s="7"/>
      <c r="ESK25" s="7"/>
      <c r="ESL25" s="7"/>
      <c r="ESM25" s="7"/>
      <c r="ESN25" s="7"/>
      <c r="ESO25" s="7"/>
      <c r="ESP25" s="7"/>
      <c r="ESQ25" s="7"/>
      <c r="ESR25" s="7"/>
      <c r="ESS25" s="7"/>
      <c r="EST25" s="7"/>
      <c r="ESU25" s="7"/>
      <c r="ESV25" s="7"/>
      <c r="ESW25" s="7"/>
      <c r="ESX25" s="7"/>
      <c r="ESY25" s="7"/>
      <c r="ESZ25" s="7"/>
      <c r="ETA25" s="7"/>
      <c r="ETB25" s="7"/>
      <c r="ETC25" s="7"/>
      <c r="ETD25" s="7"/>
      <c r="ETE25" s="7"/>
      <c r="ETF25" s="7"/>
      <c r="ETG25" s="7"/>
      <c r="ETH25" s="7"/>
      <c r="ETI25" s="7"/>
      <c r="ETJ25" s="7"/>
      <c r="ETK25" s="7"/>
      <c r="ETL25" s="7"/>
      <c r="ETM25" s="7"/>
      <c r="ETN25" s="7"/>
      <c r="ETO25" s="7"/>
      <c r="ETP25" s="7"/>
      <c r="ETQ25" s="7"/>
      <c r="ETR25" s="7"/>
      <c r="ETS25" s="7"/>
      <c r="ETT25" s="7"/>
      <c r="ETU25" s="7"/>
      <c r="ETV25" s="7"/>
      <c r="ETW25" s="7"/>
      <c r="ETX25" s="7"/>
      <c r="ETY25" s="7"/>
      <c r="ETZ25" s="7"/>
      <c r="EUA25" s="7"/>
      <c r="EUB25" s="7"/>
      <c r="EUC25" s="7"/>
      <c r="EUD25" s="7"/>
      <c r="EUE25" s="7"/>
      <c r="EUF25" s="7"/>
      <c r="EUG25" s="7"/>
      <c r="EUH25" s="7"/>
      <c r="EUI25" s="7"/>
      <c r="EUJ25" s="7"/>
      <c r="EUK25" s="7"/>
      <c r="EUL25" s="7"/>
      <c r="EUM25" s="7"/>
      <c r="EUN25" s="7"/>
      <c r="EUO25" s="7"/>
      <c r="EUP25" s="7"/>
      <c r="EUQ25" s="7"/>
      <c r="EUR25" s="7"/>
      <c r="EUS25" s="7"/>
      <c r="EUT25" s="7"/>
      <c r="EUU25" s="7"/>
      <c r="EUV25" s="7"/>
      <c r="EUW25" s="7"/>
      <c r="EUX25" s="7"/>
      <c r="EUY25" s="7"/>
      <c r="EUZ25" s="7"/>
      <c r="EVA25" s="7"/>
      <c r="EVB25" s="7"/>
      <c r="EVC25" s="7"/>
      <c r="EVD25" s="7"/>
      <c r="EVE25" s="7"/>
      <c r="EVF25" s="7"/>
      <c r="EVG25" s="7"/>
      <c r="EVH25" s="7"/>
      <c r="EVI25" s="7"/>
      <c r="EVJ25" s="7"/>
      <c r="EVK25" s="7"/>
      <c r="EVL25" s="7"/>
      <c r="EVM25" s="7"/>
      <c r="EVN25" s="7"/>
      <c r="EVO25" s="7"/>
      <c r="EVP25" s="7"/>
      <c r="EVQ25" s="7"/>
      <c r="EVR25" s="7"/>
      <c r="EVS25" s="7"/>
      <c r="EVT25" s="7"/>
      <c r="EVU25" s="7"/>
      <c r="EVV25" s="7"/>
      <c r="EVW25" s="7"/>
      <c r="EVX25" s="7"/>
      <c r="EVY25" s="7"/>
      <c r="EVZ25" s="7"/>
      <c r="EWA25" s="7"/>
      <c r="EWB25" s="7"/>
      <c r="EWC25" s="7"/>
      <c r="EWD25" s="7"/>
      <c r="EWE25" s="7"/>
      <c r="EWF25" s="7"/>
      <c r="EWG25" s="7"/>
      <c r="EWH25" s="7"/>
      <c r="EWI25" s="7"/>
      <c r="EWJ25" s="7"/>
      <c r="EWK25" s="7"/>
      <c r="EWL25" s="7"/>
      <c r="EWM25" s="7"/>
      <c r="EWN25" s="7"/>
      <c r="EWO25" s="7"/>
      <c r="EWP25" s="7"/>
      <c r="EWQ25" s="7"/>
      <c r="EWR25" s="7"/>
      <c r="EWS25" s="7"/>
      <c r="EWT25" s="7"/>
      <c r="EWU25" s="7"/>
      <c r="EWV25" s="7"/>
      <c r="EWW25" s="7"/>
      <c r="EWX25" s="7"/>
      <c r="EWY25" s="7"/>
      <c r="EWZ25" s="7"/>
      <c r="EXA25" s="7"/>
      <c r="EXB25" s="7"/>
      <c r="EXC25" s="7"/>
      <c r="EXD25" s="7"/>
      <c r="EXE25" s="7"/>
      <c r="EXF25" s="7"/>
      <c r="EXG25" s="7"/>
      <c r="EXH25" s="7"/>
      <c r="EXI25" s="7"/>
      <c r="EXJ25" s="7"/>
      <c r="EXK25" s="7"/>
      <c r="EXL25" s="7"/>
      <c r="EXM25" s="7"/>
      <c r="EXN25" s="7"/>
      <c r="EXO25" s="7"/>
      <c r="EXP25" s="7"/>
      <c r="EXQ25" s="7"/>
      <c r="EXR25" s="7"/>
      <c r="EXS25" s="7"/>
      <c r="EXT25" s="7"/>
      <c r="EXU25" s="7"/>
      <c r="EXV25" s="7"/>
      <c r="EXW25" s="7"/>
      <c r="EXX25" s="7"/>
      <c r="EXY25" s="7"/>
      <c r="EXZ25" s="7"/>
      <c r="EYA25" s="7"/>
      <c r="EYB25" s="7"/>
      <c r="EYC25" s="7"/>
      <c r="EYD25" s="7"/>
      <c r="EYE25" s="7"/>
      <c r="EYF25" s="7"/>
      <c r="EYG25" s="7"/>
      <c r="EYH25" s="7"/>
      <c r="EYI25" s="7"/>
      <c r="EYJ25" s="7"/>
      <c r="EYK25" s="7"/>
      <c r="EYL25" s="7"/>
      <c r="EYM25" s="7"/>
      <c r="EYN25" s="7"/>
      <c r="EYO25" s="7"/>
      <c r="EYP25" s="7"/>
      <c r="EYQ25" s="7"/>
      <c r="EYR25" s="7"/>
      <c r="EYS25" s="7"/>
      <c r="EYT25" s="7"/>
      <c r="EYU25" s="7"/>
      <c r="EYV25" s="7"/>
      <c r="EYW25" s="7"/>
      <c r="EYX25" s="7"/>
      <c r="EYY25" s="7"/>
      <c r="EYZ25" s="7"/>
      <c r="EZA25" s="7"/>
      <c r="EZB25" s="7"/>
      <c r="EZC25" s="7"/>
      <c r="EZD25" s="7"/>
      <c r="EZE25" s="7"/>
      <c r="EZF25" s="7"/>
      <c r="EZG25" s="7"/>
      <c r="EZH25" s="7"/>
      <c r="EZI25" s="7"/>
      <c r="EZJ25" s="7"/>
      <c r="EZK25" s="7"/>
      <c r="EZL25" s="7"/>
      <c r="EZM25" s="7"/>
      <c r="EZN25" s="7"/>
      <c r="EZO25" s="7"/>
      <c r="EZP25" s="7"/>
      <c r="EZQ25" s="7"/>
      <c r="EZR25" s="7"/>
      <c r="EZS25" s="7"/>
      <c r="EZT25" s="7"/>
      <c r="EZU25" s="7"/>
      <c r="EZV25" s="7"/>
      <c r="EZW25" s="7"/>
      <c r="EZX25" s="7"/>
      <c r="EZY25" s="7"/>
      <c r="EZZ25" s="7"/>
      <c r="FAA25" s="7"/>
      <c r="FAB25" s="7"/>
      <c r="FAC25" s="7"/>
      <c r="FAD25" s="7"/>
      <c r="FAE25" s="7"/>
      <c r="FAF25" s="7"/>
      <c r="FAG25" s="7"/>
      <c r="FAH25" s="7"/>
      <c r="FAI25" s="7"/>
      <c r="FAJ25" s="7"/>
      <c r="FAK25" s="7"/>
      <c r="FAL25" s="7"/>
      <c r="FAM25" s="7"/>
      <c r="FAN25" s="7"/>
      <c r="FAO25" s="7"/>
      <c r="FAP25" s="7"/>
      <c r="FAQ25" s="7"/>
      <c r="FAR25" s="7"/>
      <c r="FAS25" s="7"/>
      <c r="FAT25" s="7"/>
      <c r="FAU25" s="7"/>
      <c r="FAV25" s="7"/>
      <c r="FAW25" s="7"/>
      <c r="FAX25" s="7"/>
      <c r="FAY25" s="7"/>
      <c r="FAZ25" s="7"/>
      <c r="FBA25" s="7"/>
      <c r="FBB25" s="7"/>
      <c r="FBC25" s="7"/>
      <c r="FBD25" s="7"/>
      <c r="FBE25" s="7"/>
      <c r="FBF25" s="7"/>
      <c r="FBG25" s="7"/>
      <c r="FBH25" s="7"/>
      <c r="FBI25" s="7"/>
      <c r="FBJ25" s="7"/>
      <c r="FBK25" s="7"/>
      <c r="FBL25" s="7"/>
      <c r="FBM25" s="7"/>
      <c r="FBN25" s="7"/>
      <c r="FBO25" s="7"/>
      <c r="FBP25" s="7"/>
      <c r="FBQ25" s="7"/>
      <c r="FBR25" s="7"/>
      <c r="FBS25" s="7"/>
      <c r="FBT25" s="7"/>
      <c r="FBU25" s="7"/>
      <c r="FBV25" s="7"/>
      <c r="FBW25" s="7"/>
      <c r="FBX25" s="7"/>
      <c r="FBY25" s="7"/>
      <c r="FBZ25" s="7"/>
      <c r="FCA25" s="7"/>
      <c r="FCB25" s="7"/>
      <c r="FCC25" s="7"/>
      <c r="FCD25" s="7"/>
      <c r="FCE25" s="7"/>
      <c r="FCF25" s="7"/>
      <c r="FCG25" s="7"/>
      <c r="FCH25" s="7"/>
      <c r="FCI25" s="7"/>
      <c r="FCJ25" s="7"/>
      <c r="FCK25" s="7"/>
      <c r="FCL25" s="7"/>
      <c r="FCM25" s="7"/>
      <c r="FCN25" s="7"/>
      <c r="FCO25" s="7"/>
      <c r="FCP25" s="7"/>
      <c r="FCQ25" s="7"/>
      <c r="FCR25" s="7"/>
      <c r="FCS25" s="7"/>
      <c r="FCT25" s="7"/>
      <c r="FCU25" s="7"/>
      <c r="FCV25" s="7"/>
      <c r="FCW25" s="7"/>
      <c r="FCX25" s="7"/>
      <c r="FCY25" s="7"/>
      <c r="FCZ25" s="7"/>
      <c r="FDA25" s="7"/>
      <c r="FDB25" s="7"/>
      <c r="FDC25" s="7"/>
      <c r="FDD25" s="7"/>
      <c r="FDE25" s="7"/>
      <c r="FDF25" s="7"/>
      <c r="FDG25" s="7"/>
      <c r="FDH25" s="7"/>
      <c r="FDI25" s="7"/>
      <c r="FDJ25" s="7"/>
      <c r="FDK25" s="7"/>
      <c r="FDL25" s="7"/>
      <c r="FDM25" s="7"/>
      <c r="FDN25" s="7"/>
      <c r="FDO25" s="7"/>
      <c r="FDP25" s="7"/>
      <c r="FDQ25" s="7"/>
      <c r="FDR25" s="7"/>
      <c r="FDS25" s="7"/>
      <c r="FDT25" s="7"/>
      <c r="FDU25" s="7"/>
      <c r="FDV25" s="7"/>
      <c r="FDW25" s="7"/>
      <c r="FDX25" s="7"/>
      <c r="FDY25" s="7"/>
      <c r="FDZ25" s="7"/>
      <c r="FEA25" s="7"/>
      <c r="FEB25" s="7"/>
      <c r="FEC25" s="7"/>
      <c r="FED25" s="7"/>
      <c r="FEE25" s="7"/>
      <c r="FEF25" s="7"/>
      <c r="FEG25" s="7"/>
      <c r="FEH25" s="7"/>
      <c r="FEI25" s="7"/>
      <c r="FEJ25" s="7"/>
      <c r="FEK25" s="7"/>
      <c r="FEL25" s="7"/>
      <c r="FEM25" s="7"/>
      <c r="FEN25" s="7"/>
      <c r="FEO25" s="7"/>
      <c r="FEP25" s="7"/>
      <c r="FEQ25" s="7"/>
      <c r="FER25" s="7"/>
      <c r="FES25" s="7"/>
      <c r="FET25" s="7"/>
      <c r="FEU25" s="7"/>
      <c r="FEV25" s="7"/>
      <c r="FEW25" s="7"/>
      <c r="FEX25" s="7"/>
      <c r="FEY25" s="7"/>
      <c r="FEZ25" s="7"/>
      <c r="FFA25" s="7"/>
      <c r="FFB25" s="7"/>
      <c r="FFC25" s="7"/>
      <c r="FFD25" s="7"/>
      <c r="FFE25" s="7"/>
      <c r="FFF25" s="7"/>
      <c r="FFG25" s="7"/>
      <c r="FFH25" s="7"/>
      <c r="FFI25" s="7"/>
      <c r="FFJ25" s="7"/>
      <c r="FFK25" s="7"/>
      <c r="FFL25" s="7"/>
      <c r="FFM25" s="7"/>
      <c r="FFN25" s="7"/>
      <c r="FFO25" s="7"/>
      <c r="FFP25" s="7"/>
      <c r="FFQ25" s="7"/>
      <c r="FFR25" s="7"/>
      <c r="FFS25" s="7"/>
      <c r="FFT25" s="7"/>
      <c r="FFU25" s="7"/>
      <c r="FFV25" s="7"/>
      <c r="FFW25" s="7"/>
      <c r="FFX25" s="7"/>
      <c r="FFY25" s="7"/>
      <c r="FFZ25" s="7"/>
      <c r="FGA25" s="7"/>
      <c r="FGB25" s="7"/>
      <c r="FGC25" s="7"/>
      <c r="FGD25" s="7"/>
      <c r="FGE25" s="7"/>
      <c r="FGF25" s="7"/>
      <c r="FGG25" s="7"/>
      <c r="FGH25" s="7"/>
      <c r="FGI25" s="7"/>
      <c r="FGJ25" s="7"/>
      <c r="FGK25" s="7"/>
      <c r="FGL25" s="7"/>
      <c r="FGM25" s="7"/>
      <c r="FGN25" s="7"/>
      <c r="FGO25" s="7"/>
      <c r="FGP25" s="7"/>
      <c r="FGQ25" s="7"/>
      <c r="FGR25" s="7"/>
      <c r="FGS25" s="7"/>
      <c r="FGT25" s="7"/>
      <c r="FGU25" s="7"/>
      <c r="FGV25" s="7"/>
      <c r="FGW25" s="7"/>
      <c r="FGX25" s="7"/>
      <c r="FGY25" s="7"/>
      <c r="FGZ25" s="7"/>
      <c r="FHA25" s="7"/>
      <c r="FHB25" s="7"/>
      <c r="FHC25" s="7"/>
      <c r="FHD25" s="7"/>
      <c r="FHE25" s="7"/>
      <c r="FHF25" s="7"/>
      <c r="FHG25" s="7"/>
      <c r="FHH25" s="7"/>
      <c r="FHI25" s="7"/>
      <c r="FHJ25" s="7"/>
      <c r="FHK25" s="7"/>
      <c r="FHL25" s="7"/>
      <c r="FHM25" s="7"/>
      <c r="FHN25" s="7"/>
      <c r="FHO25" s="7"/>
      <c r="FHP25" s="7"/>
      <c r="FHQ25" s="7"/>
      <c r="FHR25" s="7"/>
      <c r="FHS25" s="7"/>
      <c r="FHT25" s="7"/>
      <c r="FHU25" s="7"/>
      <c r="FHV25" s="7"/>
      <c r="FHW25" s="7"/>
      <c r="FHX25" s="7"/>
      <c r="FHY25" s="7"/>
      <c r="FHZ25" s="7"/>
      <c r="FIA25" s="7"/>
      <c r="FIB25" s="7"/>
      <c r="FIC25" s="7"/>
      <c r="FID25" s="7"/>
      <c r="FIE25" s="7"/>
      <c r="FIF25" s="7"/>
      <c r="FIG25" s="7"/>
      <c r="FIH25" s="7"/>
      <c r="FII25" s="7"/>
      <c r="FIJ25" s="7"/>
      <c r="FIK25" s="7"/>
      <c r="FIL25" s="7"/>
      <c r="FIM25" s="7"/>
      <c r="FIN25" s="7"/>
      <c r="FIO25" s="7"/>
      <c r="FIP25" s="7"/>
      <c r="FIQ25" s="7"/>
      <c r="FIR25" s="7"/>
      <c r="FIS25" s="7"/>
      <c r="FIT25" s="7"/>
      <c r="FIU25" s="7"/>
      <c r="FIV25" s="7"/>
      <c r="FIW25" s="7"/>
      <c r="FIX25" s="7"/>
      <c r="FIY25" s="7"/>
      <c r="FIZ25" s="7"/>
      <c r="FJA25" s="7"/>
      <c r="FJB25" s="7"/>
      <c r="FJC25" s="7"/>
      <c r="FJD25" s="7"/>
      <c r="FJE25" s="7"/>
      <c r="FJF25" s="7"/>
      <c r="FJG25" s="7"/>
      <c r="FJH25" s="7"/>
      <c r="FJI25" s="7"/>
      <c r="FJJ25" s="7"/>
      <c r="FJK25" s="7"/>
      <c r="FJL25" s="7"/>
      <c r="FJM25" s="7"/>
      <c r="FJN25" s="7"/>
      <c r="FJO25" s="7"/>
      <c r="FJP25" s="7"/>
      <c r="FJQ25" s="7"/>
      <c r="FJR25" s="7"/>
      <c r="FJS25" s="7"/>
      <c r="FJT25" s="7"/>
      <c r="FJU25" s="7"/>
      <c r="FJV25" s="7"/>
      <c r="FJW25" s="7"/>
      <c r="FJX25" s="7"/>
      <c r="FJY25" s="7"/>
      <c r="FJZ25" s="7"/>
      <c r="FKA25" s="7"/>
      <c r="FKB25" s="7"/>
      <c r="FKC25" s="7"/>
      <c r="FKD25" s="7"/>
      <c r="FKE25" s="7"/>
      <c r="FKF25" s="7"/>
      <c r="FKG25" s="7"/>
      <c r="FKH25" s="7"/>
      <c r="FKI25" s="7"/>
      <c r="FKJ25" s="7"/>
      <c r="FKK25" s="7"/>
      <c r="FKL25" s="7"/>
      <c r="FKM25" s="7"/>
      <c r="FKN25" s="7"/>
      <c r="FKO25" s="7"/>
      <c r="FKP25" s="7"/>
      <c r="FKQ25" s="7"/>
      <c r="FKR25" s="7"/>
      <c r="FKS25" s="7"/>
      <c r="FKT25" s="7"/>
      <c r="FKU25" s="7"/>
      <c r="FKV25" s="7"/>
      <c r="FKW25" s="7"/>
      <c r="FKX25" s="7"/>
      <c r="FKY25" s="7"/>
      <c r="FKZ25" s="7"/>
      <c r="FLA25" s="7"/>
      <c r="FLB25" s="7"/>
      <c r="FLC25" s="7"/>
      <c r="FLD25" s="7"/>
      <c r="FLE25" s="7"/>
      <c r="FLF25" s="7"/>
      <c r="FLG25" s="7"/>
      <c r="FLH25" s="7"/>
      <c r="FLI25" s="7"/>
      <c r="FLJ25" s="7"/>
      <c r="FLK25" s="7"/>
      <c r="FLL25" s="7"/>
      <c r="FLM25" s="7"/>
      <c r="FLN25" s="7"/>
      <c r="FLO25" s="7"/>
      <c r="FLP25" s="7"/>
      <c r="FLQ25" s="7"/>
      <c r="FLR25" s="7"/>
      <c r="FLS25" s="7"/>
      <c r="FLT25" s="7"/>
      <c r="FLU25" s="7"/>
      <c r="FLV25" s="7"/>
      <c r="FLW25" s="7"/>
      <c r="FLX25" s="7"/>
      <c r="FLY25" s="7"/>
      <c r="FLZ25" s="7"/>
      <c r="FMA25" s="7"/>
      <c r="FMB25" s="7"/>
      <c r="FMC25" s="7"/>
      <c r="FMD25" s="7"/>
      <c r="FME25" s="7"/>
      <c r="FMF25" s="7"/>
      <c r="FMG25" s="7"/>
      <c r="FMH25" s="7"/>
      <c r="FMI25" s="7"/>
      <c r="FMJ25" s="7"/>
      <c r="FMK25" s="7"/>
      <c r="FML25" s="7"/>
      <c r="FMM25" s="7"/>
      <c r="FMN25" s="7"/>
      <c r="FMO25" s="7"/>
      <c r="FMP25" s="7"/>
      <c r="FMQ25" s="7"/>
      <c r="FMR25" s="7"/>
      <c r="FMS25" s="7"/>
      <c r="FMT25" s="7"/>
      <c r="FMU25" s="7"/>
      <c r="FMV25" s="7"/>
      <c r="FMW25" s="7"/>
      <c r="FMX25" s="7"/>
      <c r="FMY25" s="7"/>
      <c r="FMZ25" s="7"/>
      <c r="FNA25" s="7"/>
      <c r="FNB25" s="7"/>
      <c r="FNC25" s="7"/>
      <c r="FND25" s="7"/>
      <c r="FNE25" s="7"/>
      <c r="FNF25" s="7"/>
      <c r="FNG25" s="7"/>
      <c r="FNH25" s="7"/>
      <c r="FNI25" s="7"/>
      <c r="FNJ25" s="7"/>
      <c r="FNK25" s="7"/>
      <c r="FNL25" s="7"/>
      <c r="FNM25" s="7"/>
      <c r="FNN25" s="7"/>
      <c r="FNO25" s="7"/>
      <c r="FNP25" s="7"/>
      <c r="FNQ25" s="7"/>
      <c r="FNR25" s="7"/>
      <c r="FNS25" s="7"/>
      <c r="FNT25" s="7"/>
      <c r="FNU25" s="7"/>
      <c r="FNV25" s="7"/>
      <c r="FNW25" s="7"/>
      <c r="FNX25" s="7"/>
      <c r="FNY25" s="7"/>
      <c r="FNZ25" s="7"/>
      <c r="FOA25" s="7"/>
      <c r="FOB25" s="7"/>
      <c r="FOC25" s="7"/>
      <c r="FOD25" s="7"/>
      <c r="FOE25" s="7"/>
      <c r="FOF25" s="7"/>
      <c r="FOG25" s="7"/>
      <c r="FOH25" s="7"/>
      <c r="FOI25" s="7"/>
      <c r="FOJ25" s="7"/>
      <c r="FOK25" s="7"/>
      <c r="FOL25" s="7"/>
      <c r="FOM25" s="7"/>
      <c r="FON25" s="7"/>
      <c r="FOO25" s="7"/>
      <c r="FOP25" s="7"/>
      <c r="FOQ25" s="7"/>
      <c r="FOR25" s="7"/>
      <c r="FOS25" s="7"/>
      <c r="FOT25" s="7"/>
      <c r="FOU25" s="7"/>
      <c r="FOV25" s="7"/>
      <c r="FOW25" s="7"/>
      <c r="FOX25" s="7"/>
      <c r="FOY25" s="7"/>
      <c r="FOZ25" s="7"/>
      <c r="FPA25" s="7"/>
      <c r="FPB25" s="7"/>
      <c r="FPC25" s="7"/>
      <c r="FPD25" s="7"/>
      <c r="FPE25" s="7"/>
      <c r="FPF25" s="7"/>
      <c r="FPG25" s="7"/>
      <c r="FPH25" s="7"/>
      <c r="FPI25" s="7"/>
      <c r="FPJ25" s="7"/>
      <c r="FPK25" s="7"/>
      <c r="FPL25" s="7"/>
      <c r="FPM25" s="7"/>
      <c r="FPN25" s="7"/>
      <c r="FPO25" s="7"/>
      <c r="FPP25" s="7"/>
      <c r="FPQ25" s="7"/>
      <c r="FPR25" s="7"/>
      <c r="FPS25" s="7"/>
      <c r="FPT25" s="7"/>
      <c r="FPU25" s="7"/>
      <c r="FPV25" s="7"/>
      <c r="FPW25" s="7"/>
      <c r="FPX25" s="7"/>
      <c r="FPY25" s="7"/>
      <c r="FPZ25" s="7"/>
      <c r="FQA25" s="7"/>
      <c r="FQB25" s="7"/>
      <c r="FQC25" s="7"/>
      <c r="FQD25" s="7"/>
      <c r="FQE25" s="7"/>
      <c r="FQF25" s="7"/>
      <c r="FQG25" s="7"/>
      <c r="FQH25" s="7"/>
      <c r="FQI25" s="7"/>
      <c r="FQJ25" s="7"/>
      <c r="FQK25" s="7"/>
      <c r="FQL25" s="7"/>
      <c r="FQM25" s="7"/>
      <c r="FQN25" s="7"/>
      <c r="FQO25" s="7"/>
      <c r="FQP25" s="7"/>
      <c r="FQQ25" s="7"/>
      <c r="FQR25" s="7"/>
      <c r="FQS25" s="7"/>
      <c r="FQT25" s="7"/>
      <c r="FQU25" s="7"/>
      <c r="FQV25" s="7"/>
      <c r="FQW25" s="7"/>
      <c r="FQX25" s="7"/>
      <c r="FQY25" s="7"/>
      <c r="FQZ25" s="7"/>
      <c r="FRA25" s="7"/>
      <c r="FRB25" s="7"/>
      <c r="FRC25" s="7"/>
      <c r="FRD25" s="7"/>
      <c r="FRE25" s="7"/>
      <c r="FRF25" s="7"/>
      <c r="FRG25" s="7"/>
      <c r="FRH25" s="7"/>
      <c r="FRI25" s="7"/>
      <c r="FRJ25" s="7"/>
      <c r="FRK25" s="7"/>
      <c r="FRL25" s="7"/>
      <c r="FRM25" s="7"/>
      <c r="FRN25" s="7"/>
      <c r="FRO25" s="7"/>
      <c r="FRP25" s="7"/>
      <c r="FRQ25" s="7"/>
      <c r="FRR25" s="7"/>
      <c r="FRS25" s="7"/>
      <c r="FRT25" s="7"/>
      <c r="FRU25" s="7"/>
      <c r="FRV25" s="7"/>
      <c r="FRW25" s="7"/>
      <c r="FRX25" s="7"/>
      <c r="FRY25" s="7"/>
      <c r="FRZ25" s="7"/>
      <c r="FSA25" s="7"/>
      <c r="FSB25" s="7"/>
      <c r="FSC25" s="7"/>
      <c r="FSD25" s="7"/>
      <c r="FSE25" s="7"/>
      <c r="FSF25" s="7"/>
      <c r="FSG25" s="7"/>
      <c r="FSH25" s="7"/>
      <c r="FSI25" s="7"/>
      <c r="FSJ25" s="7"/>
      <c r="FSK25" s="7"/>
      <c r="FSL25" s="7"/>
      <c r="FSM25" s="7"/>
      <c r="FSN25" s="7"/>
      <c r="FSO25" s="7"/>
      <c r="FSP25" s="7"/>
      <c r="FSQ25" s="7"/>
      <c r="FSR25" s="7"/>
      <c r="FSS25" s="7"/>
      <c r="FST25" s="7"/>
      <c r="FSU25" s="7"/>
      <c r="FSV25" s="7"/>
      <c r="FSW25" s="7"/>
      <c r="FSX25" s="7"/>
      <c r="FSY25" s="7"/>
      <c r="FSZ25" s="7"/>
      <c r="FTA25" s="7"/>
      <c r="FTB25" s="7"/>
      <c r="FTC25" s="7"/>
      <c r="FTD25" s="7"/>
      <c r="FTE25" s="7"/>
      <c r="FTF25" s="7"/>
      <c r="FTG25" s="7"/>
      <c r="FTH25" s="7"/>
      <c r="FTI25" s="7"/>
      <c r="FTJ25" s="7"/>
      <c r="FTK25" s="7"/>
      <c r="FTL25" s="7"/>
      <c r="FTM25" s="7"/>
      <c r="FTN25" s="7"/>
      <c r="FTO25" s="7"/>
      <c r="FTP25" s="7"/>
      <c r="FTQ25" s="7"/>
      <c r="FTR25" s="7"/>
      <c r="FTS25" s="7"/>
      <c r="FTT25" s="7"/>
      <c r="FTU25" s="7"/>
      <c r="FTV25" s="7"/>
      <c r="FTW25" s="7"/>
      <c r="FTX25" s="7"/>
      <c r="FTY25" s="7"/>
      <c r="FTZ25" s="7"/>
      <c r="FUA25" s="7"/>
      <c r="FUB25" s="7"/>
      <c r="FUC25" s="7"/>
      <c r="FUD25" s="7"/>
      <c r="FUE25" s="7"/>
      <c r="FUF25" s="7"/>
      <c r="FUG25" s="7"/>
      <c r="FUH25" s="7"/>
      <c r="FUI25" s="7"/>
      <c r="FUJ25" s="7"/>
      <c r="FUK25" s="7"/>
      <c r="FUL25" s="7"/>
      <c r="FUM25" s="7"/>
      <c r="FUN25" s="7"/>
      <c r="FUO25" s="7"/>
      <c r="FUP25" s="7"/>
      <c r="FUQ25" s="7"/>
      <c r="FUR25" s="7"/>
      <c r="FUS25" s="7"/>
      <c r="FUT25" s="7"/>
      <c r="FUU25" s="7"/>
      <c r="FUV25" s="7"/>
      <c r="FUW25" s="7"/>
      <c r="FUX25" s="7"/>
      <c r="FUY25" s="7"/>
      <c r="FUZ25" s="7"/>
      <c r="FVA25" s="7"/>
      <c r="FVB25" s="7"/>
      <c r="FVC25" s="7"/>
      <c r="FVD25" s="7"/>
      <c r="FVE25" s="7"/>
      <c r="FVF25" s="7"/>
      <c r="FVG25" s="7"/>
      <c r="FVH25" s="7"/>
      <c r="FVI25" s="7"/>
      <c r="FVJ25" s="7"/>
      <c r="FVK25" s="7"/>
      <c r="FVL25" s="7"/>
      <c r="FVM25" s="7"/>
      <c r="FVN25" s="7"/>
      <c r="FVO25" s="7"/>
      <c r="FVP25" s="7"/>
      <c r="FVQ25" s="7"/>
      <c r="FVR25" s="7"/>
      <c r="FVS25" s="7"/>
      <c r="FVT25" s="7"/>
      <c r="FVU25" s="7"/>
      <c r="FVV25" s="7"/>
      <c r="FVW25" s="7"/>
      <c r="FVX25" s="7"/>
      <c r="FVY25" s="7"/>
      <c r="FVZ25" s="7"/>
      <c r="FWA25" s="7"/>
      <c r="FWB25" s="7"/>
      <c r="FWC25" s="7"/>
      <c r="FWD25" s="7"/>
      <c r="FWE25" s="7"/>
      <c r="FWF25" s="7"/>
      <c r="FWG25" s="7"/>
      <c r="FWH25" s="7"/>
      <c r="FWI25" s="7"/>
      <c r="FWJ25" s="7"/>
      <c r="FWK25" s="7"/>
      <c r="FWL25" s="7"/>
      <c r="FWM25" s="7"/>
      <c r="FWN25" s="7"/>
      <c r="FWO25" s="7"/>
      <c r="FWP25" s="7"/>
      <c r="FWQ25" s="7"/>
      <c r="FWR25" s="7"/>
      <c r="FWS25" s="7"/>
      <c r="FWT25" s="7"/>
      <c r="FWU25" s="7"/>
      <c r="FWV25" s="7"/>
      <c r="FWW25" s="7"/>
      <c r="FWX25" s="7"/>
      <c r="FWY25" s="7"/>
      <c r="FWZ25" s="7"/>
      <c r="FXA25" s="7"/>
      <c r="FXB25" s="7"/>
      <c r="FXC25" s="7"/>
      <c r="FXD25" s="7"/>
      <c r="FXE25" s="7"/>
      <c r="FXF25" s="7"/>
      <c r="FXG25" s="7"/>
      <c r="FXH25" s="7"/>
      <c r="FXI25" s="7"/>
      <c r="FXJ25" s="7"/>
      <c r="FXK25" s="7"/>
      <c r="FXL25" s="7"/>
      <c r="FXM25" s="7"/>
      <c r="FXN25" s="7"/>
      <c r="FXO25" s="7"/>
      <c r="FXP25" s="7"/>
      <c r="FXQ25" s="7"/>
      <c r="FXR25" s="7"/>
      <c r="FXS25" s="7"/>
      <c r="FXT25" s="7"/>
      <c r="FXU25" s="7"/>
      <c r="FXV25" s="7"/>
      <c r="FXW25" s="7"/>
      <c r="FXX25" s="7"/>
      <c r="FXY25" s="7"/>
      <c r="FXZ25" s="7"/>
      <c r="FYA25" s="7"/>
      <c r="FYB25" s="7"/>
      <c r="FYC25" s="7"/>
      <c r="FYD25" s="7"/>
      <c r="FYE25" s="7"/>
      <c r="FYF25" s="7"/>
      <c r="FYG25" s="7"/>
      <c r="FYH25" s="7"/>
      <c r="FYI25" s="7"/>
      <c r="FYJ25" s="7"/>
      <c r="FYK25" s="7"/>
      <c r="FYL25" s="7"/>
      <c r="FYM25" s="7"/>
      <c r="FYN25" s="7"/>
      <c r="FYO25" s="7"/>
      <c r="FYP25" s="7"/>
      <c r="FYQ25" s="7"/>
      <c r="FYR25" s="7"/>
      <c r="FYS25" s="7"/>
      <c r="FYT25" s="7"/>
      <c r="FYU25" s="7"/>
      <c r="FYV25" s="7"/>
      <c r="FYW25" s="7"/>
      <c r="FYX25" s="7"/>
      <c r="FYY25" s="7"/>
      <c r="FYZ25" s="7"/>
      <c r="FZA25" s="7"/>
      <c r="FZB25" s="7"/>
      <c r="FZC25" s="7"/>
      <c r="FZD25" s="7"/>
      <c r="FZE25" s="7"/>
      <c r="FZF25" s="7"/>
      <c r="FZG25" s="7"/>
      <c r="FZH25" s="7"/>
      <c r="FZI25" s="7"/>
      <c r="FZJ25" s="7"/>
      <c r="FZK25" s="7"/>
      <c r="FZL25" s="7"/>
      <c r="FZM25" s="7"/>
      <c r="FZN25" s="7"/>
      <c r="FZO25" s="7"/>
      <c r="FZP25" s="7"/>
      <c r="FZQ25" s="7"/>
      <c r="FZR25" s="7"/>
      <c r="FZS25" s="7"/>
      <c r="FZT25" s="7"/>
      <c r="FZU25" s="7"/>
      <c r="FZV25" s="7"/>
      <c r="FZW25" s="7"/>
      <c r="FZX25" s="7"/>
      <c r="FZY25" s="7"/>
      <c r="FZZ25" s="7"/>
      <c r="GAA25" s="7"/>
      <c r="GAB25" s="7"/>
      <c r="GAC25" s="7"/>
      <c r="GAD25" s="7"/>
      <c r="GAE25" s="7"/>
      <c r="GAF25" s="7"/>
      <c r="GAG25" s="7"/>
      <c r="GAH25" s="7"/>
      <c r="GAI25" s="7"/>
      <c r="GAJ25" s="7"/>
      <c r="GAK25" s="7"/>
      <c r="GAL25" s="7"/>
      <c r="GAM25" s="7"/>
      <c r="GAN25" s="7"/>
      <c r="GAO25" s="7"/>
      <c r="GAP25" s="7"/>
      <c r="GAQ25" s="7"/>
      <c r="GAR25" s="7"/>
      <c r="GAS25" s="7"/>
      <c r="GAT25" s="7"/>
      <c r="GAU25" s="7"/>
      <c r="GAV25" s="7"/>
      <c r="GAW25" s="7"/>
      <c r="GAX25" s="7"/>
      <c r="GAY25" s="7"/>
      <c r="GAZ25" s="7"/>
      <c r="GBA25" s="7"/>
      <c r="GBB25" s="7"/>
      <c r="GBC25" s="7"/>
      <c r="GBD25" s="7"/>
      <c r="GBE25" s="7"/>
      <c r="GBF25" s="7"/>
      <c r="GBG25" s="7"/>
      <c r="GBH25" s="7"/>
      <c r="GBI25" s="7"/>
      <c r="GBJ25" s="7"/>
      <c r="GBK25" s="7"/>
      <c r="GBL25" s="7"/>
      <c r="GBM25" s="7"/>
      <c r="GBN25" s="7"/>
      <c r="GBO25" s="7"/>
      <c r="GBP25" s="7"/>
      <c r="GBQ25" s="7"/>
      <c r="GBR25" s="7"/>
      <c r="GBS25" s="7"/>
      <c r="GBT25" s="7"/>
      <c r="GBU25" s="7"/>
      <c r="GBV25" s="7"/>
      <c r="GBW25" s="7"/>
      <c r="GBX25" s="7"/>
      <c r="GBY25" s="7"/>
      <c r="GBZ25" s="7"/>
      <c r="GCA25" s="7"/>
      <c r="GCB25" s="7"/>
      <c r="GCC25" s="7"/>
      <c r="GCD25" s="7"/>
      <c r="GCE25" s="7"/>
      <c r="GCF25" s="7"/>
      <c r="GCG25" s="7"/>
      <c r="GCH25" s="7"/>
      <c r="GCI25" s="7"/>
      <c r="GCJ25" s="7"/>
      <c r="GCK25" s="7"/>
      <c r="GCL25" s="7"/>
      <c r="GCM25" s="7"/>
      <c r="GCN25" s="7"/>
      <c r="GCO25" s="7"/>
      <c r="GCP25" s="7"/>
      <c r="GCQ25" s="7"/>
      <c r="GCR25" s="7"/>
      <c r="GCS25" s="7"/>
      <c r="GCT25" s="7"/>
      <c r="GCU25" s="7"/>
      <c r="GCV25" s="7"/>
      <c r="GCW25" s="7"/>
      <c r="GCX25" s="7"/>
      <c r="GCY25" s="7"/>
      <c r="GCZ25" s="7"/>
      <c r="GDA25" s="7"/>
      <c r="GDB25" s="7"/>
      <c r="GDC25" s="7"/>
      <c r="GDD25" s="7"/>
      <c r="GDE25" s="7"/>
      <c r="GDF25" s="7"/>
      <c r="GDG25" s="7"/>
      <c r="GDH25" s="7"/>
      <c r="GDI25" s="7"/>
      <c r="GDJ25" s="7"/>
      <c r="GDK25" s="7"/>
      <c r="GDL25" s="7"/>
      <c r="GDM25" s="7"/>
      <c r="GDN25" s="7"/>
      <c r="GDO25" s="7"/>
      <c r="GDP25" s="7"/>
      <c r="GDQ25" s="7"/>
      <c r="GDR25" s="7"/>
      <c r="GDS25" s="7"/>
      <c r="GDT25" s="7"/>
      <c r="GDU25" s="7"/>
      <c r="GDV25" s="7"/>
      <c r="GDW25" s="7"/>
      <c r="GDX25" s="7"/>
      <c r="GDY25" s="7"/>
      <c r="GDZ25" s="7"/>
      <c r="GEA25" s="7"/>
      <c r="GEB25" s="7"/>
      <c r="GEC25" s="7"/>
      <c r="GED25" s="7"/>
      <c r="GEE25" s="7"/>
      <c r="GEF25" s="7"/>
      <c r="GEG25" s="7"/>
      <c r="GEH25" s="7"/>
      <c r="GEI25" s="7"/>
      <c r="GEJ25" s="7"/>
      <c r="GEK25" s="7"/>
      <c r="GEL25" s="7"/>
      <c r="GEM25" s="7"/>
      <c r="GEN25" s="7"/>
      <c r="GEO25" s="7"/>
      <c r="GEP25" s="7"/>
      <c r="GEQ25" s="7"/>
      <c r="GER25" s="7"/>
      <c r="GES25" s="7"/>
      <c r="GET25" s="7"/>
      <c r="GEU25" s="7"/>
      <c r="GEV25" s="7"/>
      <c r="GEW25" s="7"/>
      <c r="GEX25" s="7"/>
      <c r="GEY25" s="7"/>
      <c r="GEZ25" s="7"/>
      <c r="GFA25" s="7"/>
      <c r="GFB25" s="7"/>
      <c r="GFC25" s="7"/>
      <c r="GFD25" s="7"/>
      <c r="GFE25" s="7"/>
      <c r="GFF25" s="7"/>
      <c r="GFG25" s="7"/>
      <c r="GFH25" s="7"/>
      <c r="GFI25" s="7"/>
      <c r="GFJ25" s="7"/>
      <c r="GFK25" s="7"/>
      <c r="GFL25" s="7"/>
      <c r="GFM25" s="7"/>
      <c r="GFN25" s="7"/>
      <c r="GFO25" s="7"/>
      <c r="GFP25" s="7"/>
      <c r="GFQ25" s="7"/>
      <c r="GFR25" s="7"/>
      <c r="GFS25" s="7"/>
      <c r="GFT25" s="7"/>
      <c r="GFU25" s="7"/>
      <c r="GFV25" s="7"/>
      <c r="GFW25" s="7"/>
      <c r="GFX25" s="7"/>
      <c r="GFY25" s="7"/>
      <c r="GFZ25" s="7"/>
      <c r="GGA25" s="7"/>
      <c r="GGB25" s="7"/>
      <c r="GGC25" s="7"/>
      <c r="GGD25" s="7"/>
      <c r="GGE25" s="7"/>
      <c r="GGF25" s="7"/>
      <c r="GGG25" s="7"/>
      <c r="GGH25" s="7"/>
      <c r="GGI25" s="7"/>
      <c r="GGJ25" s="7"/>
      <c r="GGK25" s="7"/>
      <c r="GGL25" s="7"/>
      <c r="GGM25" s="7"/>
      <c r="GGN25" s="7"/>
      <c r="GGO25" s="7"/>
      <c r="GGP25" s="7"/>
      <c r="GGQ25" s="7"/>
      <c r="GGR25" s="7"/>
      <c r="GGS25" s="7"/>
      <c r="GGT25" s="7"/>
      <c r="GGU25" s="7"/>
      <c r="GGV25" s="7"/>
      <c r="GGW25" s="7"/>
      <c r="GGX25" s="7"/>
      <c r="GGY25" s="7"/>
      <c r="GGZ25" s="7"/>
      <c r="GHA25" s="7"/>
      <c r="GHB25" s="7"/>
      <c r="GHC25" s="7"/>
      <c r="GHD25" s="7"/>
      <c r="GHE25" s="7"/>
      <c r="GHF25" s="7"/>
      <c r="GHG25" s="7"/>
      <c r="GHH25" s="7"/>
      <c r="GHI25" s="7"/>
      <c r="GHJ25" s="7"/>
      <c r="GHK25" s="7"/>
      <c r="GHL25" s="7"/>
      <c r="GHM25" s="7"/>
      <c r="GHN25" s="7"/>
      <c r="GHO25" s="7"/>
      <c r="GHP25" s="7"/>
      <c r="GHQ25" s="7"/>
      <c r="GHR25" s="7"/>
      <c r="GHS25" s="7"/>
      <c r="GHT25" s="7"/>
      <c r="GHU25" s="7"/>
      <c r="GHV25" s="7"/>
      <c r="GHW25" s="7"/>
      <c r="GHX25" s="7"/>
      <c r="GHY25" s="7"/>
      <c r="GHZ25" s="7"/>
      <c r="GIA25" s="7"/>
      <c r="GIB25" s="7"/>
      <c r="GIC25" s="7"/>
      <c r="GID25" s="7"/>
      <c r="GIE25" s="7"/>
      <c r="GIF25" s="7"/>
      <c r="GIG25" s="7"/>
      <c r="GIH25" s="7"/>
      <c r="GII25" s="7"/>
      <c r="GIJ25" s="7"/>
      <c r="GIK25" s="7"/>
      <c r="GIL25" s="7"/>
      <c r="GIM25" s="7"/>
      <c r="GIN25" s="7"/>
      <c r="GIO25" s="7"/>
      <c r="GIP25" s="7"/>
      <c r="GIQ25" s="7"/>
      <c r="GIR25" s="7"/>
      <c r="GIS25" s="7"/>
      <c r="GIT25" s="7"/>
      <c r="GIU25" s="7"/>
      <c r="GIV25" s="7"/>
      <c r="GIW25" s="7"/>
      <c r="GIX25" s="7"/>
      <c r="GIY25" s="7"/>
      <c r="GIZ25" s="7"/>
      <c r="GJA25" s="7"/>
      <c r="GJB25" s="7"/>
      <c r="GJC25" s="7"/>
      <c r="GJD25" s="7"/>
      <c r="GJE25" s="7"/>
      <c r="GJF25" s="7"/>
      <c r="GJG25" s="7"/>
      <c r="GJH25" s="7"/>
      <c r="GJI25" s="7"/>
      <c r="GJJ25" s="7"/>
      <c r="GJK25" s="7"/>
      <c r="GJL25" s="7"/>
      <c r="GJM25" s="7"/>
      <c r="GJN25" s="7"/>
      <c r="GJO25" s="7"/>
      <c r="GJP25" s="7"/>
      <c r="GJQ25" s="7"/>
      <c r="GJR25" s="7"/>
      <c r="GJS25" s="7"/>
      <c r="GJT25" s="7"/>
      <c r="GJU25" s="7"/>
      <c r="GJV25" s="7"/>
      <c r="GJW25" s="7"/>
      <c r="GJX25" s="7"/>
      <c r="GJY25" s="7"/>
      <c r="GJZ25" s="7"/>
      <c r="GKA25" s="7"/>
      <c r="GKB25" s="7"/>
      <c r="GKC25" s="7"/>
      <c r="GKD25" s="7"/>
      <c r="GKE25" s="7"/>
      <c r="GKF25" s="7"/>
      <c r="GKG25" s="7"/>
      <c r="GKH25" s="7"/>
      <c r="GKI25" s="7"/>
      <c r="GKJ25" s="7"/>
      <c r="GKK25" s="7"/>
      <c r="GKL25" s="7"/>
      <c r="GKM25" s="7"/>
      <c r="GKN25" s="7"/>
      <c r="GKO25" s="7"/>
      <c r="GKP25" s="7"/>
      <c r="GKQ25" s="7"/>
      <c r="GKR25" s="7"/>
      <c r="GKS25" s="7"/>
      <c r="GKT25" s="7"/>
      <c r="GKU25" s="7"/>
      <c r="GKV25" s="7"/>
      <c r="GKW25" s="7"/>
      <c r="GKX25" s="7"/>
      <c r="GKY25" s="7"/>
      <c r="GKZ25" s="7"/>
      <c r="GLA25" s="7"/>
      <c r="GLB25" s="7"/>
      <c r="GLC25" s="7"/>
      <c r="GLD25" s="7"/>
      <c r="GLE25" s="7"/>
      <c r="GLF25" s="7"/>
      <c r="GLG25" s="7"/>
      <c r="GLH25" s="7"/>
      <c r="GLI25" s="7"/>
      <c r="GLJ25" s="7"/>
      <c r="GLK25" s="7"/>
      <c r="GLL25" s="7"/>
      <c r="GLM25" s="7"/>
      <c r="GLN25" s="7"/>
      <c r="GLO25" s="7"/>
      <c r="GLP25" s="7"/>
      <c r="GLQ25" s="7"/>
      <c r="GLR25" s="7"/>
      <c r="GLS25" s="7"/>
      <c r="GLT25" s="7"/>
      <c r="GLU25" s="7"/>
      <c r="GLV25" s="7"/>
      <c r="GLW25" s="7"/>
      <c r="GLX25" s="7"/>
      <c r="GLY25" s="7"/>
      <c r="GLZ25" s="7"/>
      <c r="GMA25" s="7"/>
      <c r="GMB25" s="7"/>
      <c r="GMC25" s="7"/>
      <c r="GMD25" s="7"/>
      <c r="GME25" s="7"/>
      <c r="GMF25" s="7"/>
      <c r="GMG25" s="7"/>
      <c r="GMH25" s="7"/>
      <c r="GMI25" s="7"/>
      <c r="GMJ25" s="7"/>
      <c r="GMK25" s="7"/>
      <c r="GML25" s="7"/>
      <c r="GMM25" s="7"/>
      <c r="GMN25" s="7"/>
      <c r="GMO25" s="7"/>
      <c r="GMP25" s="7"/>
      <c r="GMQ25" s="7"/>
      <c r="GMR25" s="7"/>
      <c r="GMS25" s="7"/>
      <c r="GMT25" s="7"/>
      <c r="GMU25" s="7"/>
      <c r="GMV25" s="7"/>
      <c r="GMW25" s="7"/>
      <c r="GMX25" s="7"/>
      <c r="GMY25" s="7"/>
      <c r="GMZ25" s="7"/>
      <c r="GNA25" s="7"/>
      <c r="GNB25" s="7"/>
      <c r="GNC25" s="7"/>
      <c r="GND25" s="7"/>
      <c r="GNE25" s="7"/>
      <c r="GNF25" s="7"/>
      <c r="GNG25" s="7"/>
      <c r="GNH25" s="7"/>
      <c r="GNI25" s="7"/>
      <c r="GNJ25" s="7"/>
      <c r="GNK25" s="7"/>
      <c r="GNL25" s="7"/>
      <c r="GNM25" s="7"/>
      <c r="GNN25" s="7"/>
      <c r="GNO25" s="7"/>
      <c r="GNP25" s="7"/>
      <c r="GNQ25" s="7"/>
      <c r="GNR25" s="7"/>
      <c r="GNS25" s="7"/>
      <c r="GNT25" s="7"/>
      <c r="GNU25" s="7"/>
      <c r="GNV25" s="7"/>
      <c r="GNW25" s="7"/>
      <c r="GNX25" s="7"/>
      <c r="GNY25" s="7"/>
      <c r="GNZ25" s="7"/>
      <c r="GOA25" s="7"/>
      <c r="GOB25" s="7"/>
      <c r="GOC25" s="7"/>
      <c r="GOD25" s="7"/>
      <c r="GOE25" s="7"/>
      <c r="GOF25" s="7"/>
      <c r="GOG25" s="7"/>
      <c r="GOH25" s="7"/>
      <c r="GOI25" s="7"/>
      <c r="GOJ25" s="7"/>
      <c r="GOK25" s="7"/>
      <c r="GOL25" s="7"/>
      <c r="GOM25" s="7"/>
      <c r="GON25" s="7"/>
      <c r="GOO25" s="7"/>
      <c r="GOP25" s="7"/>
      <c r="GOQ25" s="7"/>
      <c r="GOR25" s="7"/>
      <c r="GOS25" s="7"/>
      <c r="GOT25" s="7"/>
      <c r="GOU25" s="7"/>
      <c r="GOV25" s="7"/>
      <c r="GOW25" s="7"/>
      <c r="GOX25" s="7"/>
      <c r="GOY25" s="7"/>
      <c r="GOZ25" s="7"/>
      <c r="GPA25" s="7"/>
      <c r="GPB25" s="7"/>
      <c r="GPC25" s="7"/>
      <c r="GPD25" s="7"/>
      <c r="GPE25" s="7"/>
      <c r="GPF25" s="7"/>
      <c r="GPG25" s="7"/>
      <c r="GPH25" s="7"/>
      <c r="GPI25" s="7"/>
      <c r="GPJ25" s="7"/>
      <c r="GPK25" s="7"/>
      <c r="GPL25" s="7"/>
      <c r="GPM25" s="7"/>
      <c r="GPN25" s="7"/>
      <c r="GPO25" s="7"/>
      <c r="GPP25" s="7"/>
      <c r="GPQ25" s="7"/>
      <c r="GPR25" s="7"/>
      <c r="GPS25" s="7"/>
      <c r="GPT25" s="7"/>
      <c r="GPU25" s="7"/>
      <c r="GPV25" s="7"/>
      <c r="GPW25" s="7"/>
      <c r="GPX25" s="7"/>
      <c r="GPY25" s="7"/>
      <c r="GPZ25" s="7"/>
      <c r="GQA25" s="7"/>
      <c r="GQB25" s="7"/>
      <c r="GQC25" s="7"/>
      <c r="GQD25" s="7"/>
      <c r="GQE25" s="7"/>
      <c r="GQF25" s="7"/>
      <c r="GQG25" s="7"/>
      <c r="GQH25" s="7"/>
      <c r="GQI25" s="7"/>
      <c r="GQJ25" s="7"/>
      <c r="GQK25" s="7"/>
      <c r="GQL25" s="7"/>
      <c r="GQM25" s="7"/>
      <c r="GQN25" s="7"/>
      <c r="GQO25" s="7"/>
      <c r="GQP25" s="7"/>
      <c r="GQQ25" s="7"/>
      <c r="GQR25" s="7"/>
      <c r="GQS25" s="7"/>
      <c r="GQT25" s="7"/>
      <c r="GQU25" s="7"/>
      <c r="GQV25" s="7"/>
      <c r="GQW25" s="7"/>
      <c r="GQX25" s="7"/>
      <c r="GQY25" s="7"/>
      <c r="GQZ25" s="7"/>
      <c r="GRA25" s="7"/>
      <c r="GRB25" s="7"/>
      <c r="GRC25" s="7"/>
      <c r="GRD25" s="7"/>
      <c r="GRE25" s="7"/>
      <c r="GRF25" s="7"/>
      <c r="GRG25" s="7"/>
      <c r="GRH25" s="7"/>
      <c r="GRI25" s="7"/>
      <c r="GRJ25" s="7"/>
      <c r="GRK25" s="7"/>
      <c r="GRL25" s="7"/>
      <c r="GRM25" s="7"/>
      <c r="GRN25" s="7"/>
      <c r="GRO25" s="7"/>
      <c r="GRP25" s="7"/>
      <c r="GRQ25" s="7"/>
      <c r="GRR25" s="7"/>
      <c r="GRS25" s="7"/>
      <c r="GRT25" s="7"/>
      <c r="GRU25" s="7"/>
      <c r="GRV25" s="7"/>
      <c r="GRW25" s="7"/>
      <c r="GRX25" s="7"/>
      <c r="GRY25" s="7"/>
      <c r="GRZ25" s="7"/>
      <c r="GSA25" s="7"/>
      <c r="GSB25" s="7"/>
      <c r="GSC25" s="7"/>
      <c r="GSD25" s="7"/>
      <c r="GSE25" s="7"/>
      <c r="GSF25" s="7"/>
      <c r="GSG25" s="7"/>
      <c r="GSH25" s="7"/>
      <c r="GSI25" s="7"/>
      <c r="GSJ25" s="7"/>
      <c r="GSK25" s="7"/>
      <c r="GSL25" s="7"/>
      <c r="GSM25" s="7"/>
      <c r="GSN25" s="7"/>
      <c r="GSO25" s="7"/>
      <c r="GSP25" s="7"/>
      <c r="GSQ25" s="7"/>
      <c r="GSR25" s="7"/>
      <c r="GSS25" s="7"/>
      <c r="GST25" s="7"/>
      <c r="GSU25" s="7"/>
      <c r="GSV25" s="7"/>
      <c r="GSW25" s="7"/>
      <c r="GSX25" s="7"/>
      <c r="GSY25" s="7"/>
      <c r="GSZ25" s="7"/>
      <c r="GTA25" s="7"/>
      <c r="GTB25" s="7"/>
      <c r="GTC25" s="7"/>
      <c r="GTD25" s="7"/>
      <c r="GTE25" s="7"/>
      <c r="GTF25" s="7"/>
      <c r="GTG25" s="7"/>
      <c r="GTH25" s="7"/>
      <c r="GTI25" s="7"/>
      <c r="GTJ25" s="7"/>
      <c r="GTK25" s="7"/>
      <c r="GTL25" s="7"/>
      <c r="GTM25" s="7"/>
      <c r="GTN25" s="7"/>
      <c r="GTO25" s="7"/>
      <c r="GTP25" s="7"/>
      <c r="GTQ25" s="7"/>
      <c r="GTR25" s="7"/>
      <c r="GTS25" s="7"/>
      <c r="GTT25" s="7"/>
      <c r="GTU25" s="7"/>
      <c r="GTV25" s="7"/>
      <c r="GTW25" s="7"/>
      <c r="GTX25" s="7"/>
      <c r="GTY25" s="7"/>
      <c r="GTZ25" s="7"/>
      <c r="GUA25" s="7"/>
      <c r="GUB25" s="7"/>
      <c r="GUC25" s="7"/>
      <c r="GUD25" s="7"/>
      <c r="GUE25" s="7"/>
      <c r="GUF25" s="7"/>
      <c r="GUG25" s="7"/>
      <c r="GUH25" s="7"/>
      <c r="GUI25" s="7"/>
      <c r="GUJ25" s="7"/>
      <c r="GUK25" s="7"/>
      <c r="GUL25" s="7"/>
      <c r="GUM25" s="7"/>
      <c r="GUN25" s="7"/>
      <c r="GUO25" s="7"/>
      <c r="GUP25" s="7"/>
      <c r="GUQ25" s="7"/>
      <c r="GUR25" s="7"/>
      <c r="GUS25" s="7"/>
      <c r="GUT25" s="7"/>
      <c r="GUU25" s="7"/>
      <c r="GUV25" s="7"/>
      <c r="GUW25" s="7"/>
      <c r="GUX25" s="7"/>
      <c r="GUY25" s="7"/>
      <c r="GUZ25" s="7"/>
      <c r="GVA25" s="7"/>
      <c r="GVB25" s="7"/>
      <c r="GVC25" s="7"/>
      <c r="GVD25" s="7"/>
      <c r="GVE25" s="7"/>
      <c r="GVF25" s="7"/>
      <c r="GVG25" s="7"/>
      <c r="GVH25" s="7"/>
      <c r="GVI25" s="7"/>
      <c r="GVJ25" s="7"/>
      <c r="GVK25" s="7"/>
      <c r="GVL25" s="7"/>
      <c r="GVM25" s="7"/>
      <c r="GVN25" s="7"/>
      <c r="GVO25" s="7"/>
      <c r="GVP25" s="7"/>
      <c r="GVQ25" s="7"/>
      <c r="GVR25" s="7"/>
      <c r="GVS25" s="7"/>
      <c r="GVT25" s="7"/>
      <c r="GVU25" s="7"/>
      <c r="GVV25" s="7"/>
      <c r="GVW25" s="7"/>
      <c r="GVX25" s="7"/>
      <c r="GVY25" s="7"/>
      <c r="GVZ25" s="7"/>
      <c r="GWA25" s="7"/>
      <c r="GWB25" s="7"/>
      <c r="GWC25" s="7"/>
      <c r="GWD25" s="7"/>
      <c r="GWE25" s="7"/>
      <c r="GWF25" s="7"/>
      <c r="GWG25" s="7"/>
      <c r="GWH25" s="7"/>
      <c r="GWI25" s="7"/>
      <c r="GWJ25" s="7"/>
      <c r="GWK25" s="7"/>
      <c r="GWL25" s="7"/>
      <c r="GWM25" s="7"/>
      <c r="GWN25" s="7"/>
      <c r="GWO25" s="7"/>
      <c r="GWP25" s="7"/>
      <c r="GWQ25" s="7"/>
      <c r="GWR25" s="7"/>
      <c r="GWS25" s="7"/>
      <c r="GWT25" s="7"/>
      <c r="GWU25" s="7"/>
      <c r="GWV25" s="7"/>
      <c r="GWW25" s="7"/>
      <c r="GWX25" s="7"/>
      <c r="GWY25" s="7"/>
      <c r="GWZ25" s="7"/>
      <c r="GXA25" s="7"/>
      <c r="GXB25" s="7"/>
      <c r="GXC25" s="7"/>
      <c r="GXD25" s="7"/>
      <c r="GXE25" s="7"/>
      <c r="GXF25" s="7"/>
      <c r="GXG25" s="7"/>
      <c r="GXH25" s="7"/>
      <c r="GXI25" s="7"/>
      <c r="GXJ25" s="7"/>
      <c r="GXK25" s="7"/>
      <c r="GXL25" s="7"/>
      <c r="GXM25" s="7"/>
      <c r="GXN25" s="7"/>
      <c r="GXO25" s="7"/>
      <c r="GXP25" s="7"/>
      <c r="GXQ25" s="7"/>
      <c r="GXR25" s="7"/>
      <c r="GXS25" s="7"/>
      <c r="GXT25" s="7"/>
      <c r="GXU25" s="7"/>
      <c r="GXV25" s="7"/>
      <c r="GXW25" s="7"/>
      <c r="GXX25" s="7"/>
      <c r="GXY25" s="7"/>
      <c r="GXZ25" s="7"/>
      <c r="GYA25" s="7"/>
      <c r="GYB25" s="7"/>
      <c r="GYC25" s="7"/>
      <c r="GYD25" s="7"/>
      <c r="GYE25" s="7"/>
      <c r="GYF25" s="7"/>
      <c r="GYG25" s="7"/>
      <c r="GYH25" s="7"/>
      <c r="GYI25" s="7"/>
      <c r="GYJ25" s="7"/>
      <c r="GYK25" s="7"/>
      <c r="GYL25" s="7"/>
      <c r="GYM25" s="7"/>
      <c r="GYN25" s="7"/>
      <c r="GYO25" s="7"/>
      <c r="GYP25" s="7"/>
      <c r="GYQ25" s="7"/>
      <c r="GYR25" s="7"/>
      <c r="GYS25" s="7"/>
      <c r="GYT25" s="7"/>
      <c r="GYU25" s="7"/>
      <c r="GYV25" s="7"/>
      <c r="GYW25" s="7"/>
      <c r="GYX25" s="7"/>
      <c r="GYY25" s="7"/>
      <c r="GYZ25" s="7"/>
      <c r="GZA25" s="7"/>
      <c r="GZB25" s="7"/>
      <c r="GZC25" s="7"/>
      <c r="GZD25" s="7"/>
      <c r="GZE25" s="7"/>
      <c r="GZF25" s="7"/>
      <c r="GZG25" s="7"/>
      <c r="GZH25" s="7"/>
      <c r="GZI25" s="7"/>
      <c r="GZJ25" s="7"/>
      <c r="GZK25" s="7"/>
      <c r="GZL25" s="7"/>
      <c r="GZM25" s="7"/>
      <c r="GZN25" s="7"/>
      <c r="GZO25" s="7"/>
      <c r="GZP25" s="7"/>
      <c r="GZQ25" s="7"/>
      <c r="GZR25" s="7"/>
      <c r="GZS25" s="7"/>
      <c r="GZT25" s="7"/>
      <c r="GZU25" s="7"/>
      <c r="GZV25" s="7"/>
      <c r="GZW25" s="7"/>
      <c r="GZX25" s="7"/>
      <c r="GZY25" s="7"/>
      <c r="GZZ25" s="7"/>
      <c r="HAA25" s="7"/>
      <c r="HAB25" s="7"/>
      <c r="HAC25" s="7"/>
      <c r="HAD25" s="7"/>
      <c r="HAE25" s="7"/>
      <c r="HAF25" s="7"/>
      <c r="HAG25" s="7"/>
      <c r="HAH25" s="7"/>
      <c r="HAI25" s="7"/>
      <c r="HAJ25" s="7"/>
      <c r="HAK25" s="7"/>
      <c r="HAL25" s="7"/>
      <c r="HAM25" s="7"/>
      <c r="HAN25" s="7"/>
      <c r="HAO25" s="7"/>
      <c r="HAP25" s="7"/>
      <c r="HAQ25" s="7"/>
      <c r="HAR25" s="7"/>
      <c r="HAS25" s="7"/>
      <c r="HAT25" s="7"/>
      <c r="HAU25" s="7"/>
      <c r="HAV25" s="7"/>
      <c r="HAW25" s="7"/>
      <c r="HAX25" s="7"/>
      <c r="HAY25" s="7"/>
      <c r="HAZ25" s="7"/>
      <c r="HBA25" s="7"/>
      <c r="HBB25" s="7"/>
      <c r="HBC25" s="7"/>
      <c r="HBD25" s="7"/>
      <c r="HBE25" s="7"/>
      <c r="HBF25" s="7"/>
      <c r="HBG25" s="7"/>
      <c r="HBH25" s="7"/>
      <c r="HBI25" s="7"/>
      <c r="HBJ25" s="7"/>
      <c r="HBK25" s="7"/>
      <c r="HBL25" s="7"/>
      <c r="HBM25" s="7"/>
      <c r="HBN25" s="7"/>
      <c r="HBO25" s="7"/>
      <c r="HBP25" s="7"/>
      <c r="HBQ25" s="7"/>
      <c r="HBR25" s="7"/>
      <c r="HBS25" s="7"/>
      <c r="HBT25" s="7"/>
      <c r="HBU25" s="7"/>
      <c r="HBV25" s="7"/>
      <c r="HBW25" s="7"/>
      <c r="HBX25" s="7"/>
      <c r="HBY25" s="7"/>
      <c r="HBZ25" s="7"/>
      <c r="HCA25" s="7"/>
      <c r="HCB25" s="7"/>
      <c r="HCC25" s="7"/>
      <c r="HCD25" s="7"/>
      <c r="HCE25" s="7"/>
      <c r="HCF25" s="7"/>
      <c r="HCG25" s="7"/>
      <c r="HCH25" s="7"/>
      <c r="HCI25" s="7"/>
      <c r="HCJ25" s="7"/>
      <c r="HCK25" s="7"/>
      <c r="HCL25" s="7"/>
      <c r="HCM25" s="7"/>
      <c r="HCN25" s="7"/>
      <c r="HCO25" s="7"/>
      <c r="HCP25" s="7"/>
      <c r="HCQ25" s="7"/>
      <c r="HCR25" s="7"/>
      <c r="HCS25" s="7"/>
      <c r="HCT25" s="7"/>
      <c r="HCU25" s="7"/>
      <c r="HCV25" s="7"/>
      <c r="HCW25" s="7"/>
      <c r="HCX25" s="7"/>
      <c r="HCY25" s="7"/>
      <c r="HCZ25" s="7"/>
      <c r="HDA25" s="7"/>
      <c r="HDB25" s="7"/>
      <c r="HDC25" s="7"/>
      <c r="HDD25" s="7"/>
      <c r="HDE25" s="7"/>
      <c r="HDF25" s="7"/>
      <c r="HDG25" s="7"/>
      <c r="HDH25" s="7"/>
      <c r="HDI25" s="7"/>
      <c r="HDJ25" s="7"/>
      <c r="HDK25" s="7"/>
      <c r="HDL25" s="7"/>
      <c r="HDM25" s="7"/>
      <c r="HDN25" s="7"/>
      <c r="HDO25" s="7"/>
      <c r="HDP25" s="7"/>
      <c r="HDQ25" s="7"/>
      <c r="HDR25" s="7"/>
      <c r="HDS25" s="7"/>
      <c r="HDT25" s="7"/>
      <c r="HDU25" s="7"/>
      <c r="HDV25" s="7"/>
      <c r="HDW25" s="7"/>
      <c r="HDX25" s="7"/>
      <c r="HDY25" s="7"/>
      <c r="HDZ25" s="7"/>
      <c r="HEA25" s="7"/>
      <c r="HEB25" s="7"/>
      <c r="HEC25" s="7"/>
      <c r="HED25" s="7"/>
      <c r="HEE25" s="7"/>
      <c r="HEF25" s="7"/>
      <c r="HEG25" s="7"/>
      <c r="HEH25" s="7"/>
      <c r="HEI25" s="7"/>
      <c r="HEJ25" s="7"/>
      <c r="HEK25" s="7"/>
      <c r="HEL25" s="7"/>
      <c r="HEM25" s="7"/>
      <c r="HEN25" s="7"/>
      <c r="HEO25" s="7"/>
      <c r="HEP25" s="7"/>
      <c r="HEQ25" s="7"/>
      <c r="HER25" s="7"/>
      <c r="HES25" s="7"/>
      <c r="HET25" s="7"/>
      <c r="HEU25" s="7"/>
      <c r="HEV25" s="7"/>
      <c r="HEW25" s="7"/>
      <c r="HEX25" s="7"/>
      <c r="HEY25" s="7"/>
      <c r="HEZ25" s="7"/>
      <c r="HFA25" s="7"/>
      <c r="HFB25" s="7"/>
      <c r="HFC25" s="7"/>
      <c r="HFD25" s="7"/>
      <c r="HFE25" s="7"/>
      <c r="HFF25" s="7"/>
      <c r="HFG25" s="7"/>
      <c r="HFH25" s="7"/>
      <c r="HFI25" s="7"/>
      <c r="HFJ25" s="7"/>
      <c r="HFK25" s="7"/>
      <c r="HFL25" s="7"/>
      <c r="HFM25" s="7"/>
      <c r="HFN25" s="7"/>
      <c r="HFO25" s="7"/>
      <c r="HFP25" s="7"/>
      <c r="HFQ25" s="7"/>
      <c r="HFR25" s="7"/>
      <c r="HFS25" s="7"/>
      <c r="HFT25" s="7"/>
      <c r="HFU25" s="7"/>
      <c r="HFV25" s="7"/>
      <c r="HFW25" s="7"/>
      <c r="HFX25" s="7"/>
      <c r="HFY25" s="7"/>
      <c r="HFZ25" s="7"/>
      <c r="HGA25" s="7"/>
      <c r="HGB25" s="7"/>
      <c r="HGC25" s="7"/>
      <c r="HGD25" s="7"/>
      <c r="HGE25" s="7"/>
      <c r="HGF25" s="7"/>
      <c r="HGG25" s="7"/>
      <c r="HGH25" s="7"/>
      <c r="HGI25" s="7"/>
      <c r="HGJ25" s="7"/>
      <c r="HGK25" s="7"/>
      <c r="HGL25" s="7"/>
      <c r="HGM25" s="7"/>
      <c r="HGN25" s="7"/>
      <c r="HGO25" s="7"/>
      <c r="HGP25" s="7"/>
      <c r="HGQ25" s="7"/>
      <c r="HGR25" s="7"/>
      <c r="HGS25" s="7"/>
      <c r="HGT25" s="7"/>
      <c r="HGU25" s="7"/>
      <c r="HGV25" s="7"/>
      <c r="HGW25" s="7"/>
      <c r="HGX25" s="7"/>
      <c r="HGY25" s="7"/>
      <c r="HGZ25" s="7"/>
      <c r="HHA25" s="7"/>
      <c r="HHB25" s="7"/>
      <c r="HHC25" s="7"/>
      <c r="HHD25" s="7"/>
      <c r="HHE25" s="7"/>
      <c r="HHF25" s="7"/>
      <c r="HHG25" s="7"/>
      <c r="HHH25" s="7"/>
      <c r="HHI25" s="7"/>
      <c r="HHJ25" s="7"/>
      <c r="HHK25" s="7"/>
      <c r="HHL25" s="7"/>
      <c r="HHM25" s="7"/>
      <c r="HHN25" s="7"/>
      <c r="HHO25" s="7"/>
      <c r="HHP25" s="7"/>
      <c r="HHQ25" s="7"/>
      <c r="HHR25" s="7"/>
      <c r="HHS25" s="7"/>
      <c r="HHT25" s="7"/>
      <c r="HHU25" s="7"/>
      <c r="HHV25" s="7"/>
      <c r="HHW25" s="7"/>
      <c r="HHX25" s="7"/>
      <c r="HHY25" s="7"/>
      <c r="HHZ25" s="7"/>
      <c r="HIA25" s="7"/>
      <c r="HIB25" s="7"/>
      <c r="HIC25" s="7"/>
      <c r="HID25" s="7"/>
      <c r="HIE25" s="7"/>
      <c r="HIF25" s="7"/>
      <c r="HIG25" s="7"/>
      <c r="HIH25" s="7"/>
      <c r="HII25" s="7"/>
      <c r="HIJ25" s="7"/>
      <c r="HIK25" s="7"/>
      <c r="HIL25" s="7"/>
      <c r="HIM25" s="7"/>
      <c r="HIN25" s="7"/>
      <c r="HIO25" s="7"/>
      <c r="HIP25" s="7"/>
      <c r="HIQ25" s="7"/>
      <c r="HIR25" s="7"/>
      <c r="HIS25" s="7"/>
      <c r="HIT25" s="7"/>
      <c r="HIU25" s="7"/>
      <c r="HIV25" s="7"/>
      <c r="HIW25" s="7"/>
      <c r="HIX25" s="7"/>
      <c r="HIY25" s="7"/>
      <c r="HIZ25" s="7"/>
      <c r="HJA25" s="7"/>
      <c r="HJB25" s="7"/>
      <c r="HJC25" s="7"/>
      <c r="HJD25" s="7"/>
      <c r="HJE25" s="7"/>
      <c r="HJF25" s="7"/>
      <c r="HJG25" s="7"/>
      <c r="HJH25" s="7"/>
      <c r="HJI25" s="7"/>
      <c r="HJJ25" s="7"/>
      <c r="HJK25" s="7"/>
      <c r="HJL25" s="7"/>
      <c r="HJM25" s="7"/>
      <c r="HJN25" s="7"/>
      <c r="HJO25" s="7"/>
      <c r="HJP25" s="7"/>
      <c r="HJQ25" s="7"/>
      <c r="HJR25" s="7"/>
      <c r="HJS25" s="7"/>
      <c r="HJT25" s="7"/>
      <c r="HJU25" s="7"/>
      <c r="HJV25" s="7"/>
      <c r="HJW25" s="7"/>
      <c r="HJX25" s="7"/>
      <c r="HJY25" s="7"/>
      <c r="HJZ25" s="7"/>
      <c r="HKA25" s="7"/>
      <c r="HKB25" s="7"/>
      <c r="HKC25" s="7"/>
      <c r="HKD25" s="7"/>
      <c r="HKE25" s="7"/>
      <c r="HKF25" s="7"/>
      <c r="HKG25" s="7"/>
      <c r="HKH25" s="7"/>
      <c r="HKI25" s="7"/>
      <c r="HKJ25" s="7"/>
      <c r="HKK25" s="7"/>
      <c r="HKL25" s="7"/>
      <c r="HKM25" s="7"/>
      <c r="HKN25" s="7"/>
      <c r="HKO25" s="7"/>
      <c r="HKP25" s="7"/>
      <c r="HKQ25" s="7"/>
      <c r="HKR25" s="7"/>
      <c r="HKS25" s="7"/>
      <c r="HKT25" s="7"/>
      <c r="HKU25" s="7"/>
      <c r="HKV25" s="7"/>
      <c r="HKW25" s="7"/>
      <c r="HKX25" s="7"/>
      <c r="HKY25" s="7"/>
      <c r="HKZ25" s="7"/>
      <c r="HLA25" s="7"/>
      <c r="HLB25" s="7"/>
      <c r="HLC25" s="7"/>
      <c r="HLD25" s="7"/>
      <c r="HLE25" s="7"/>
      <c r="HLF25" s="7"/>
      <c r="HLG25" s="7"/>
      <c r="HLH25" s="7"/>
      <c r="HLI25" s="7"/>
      <c r="HLJ25" s="7"/>
      <c r="HLK25" s="7"/>
      <c r="HLL25" s="7"/>
      <c r="HLM25" s="7"/>
      <c r="HLN25" s="7"/>
      <c r="HLO25" s="7"/>
      <c r="HLP25" s="7"/>
      <c r="HLQ25" s="7"/>
      <c r="HLR25" s="7"/>
      <c r="HLS25" s="7"/>
      <c r="HLT25" s="7"/>
      <c r="HLU25" s="7"/>
      <c r="HLV25" s="7"/>
      <c r="HLW25" s="7"/>
      <c r="HLX25" s="7"/>
      <c r="HLY25" s="7"/>
      <c r="HLZ25" s="7"/>
      <c r="HMA25" s="7"/>
      <c r="HMB25" s="7"/>
      <c r="HMC25" s="7"/>
      <c r="HMD25" s="7"/>
      <c r="HME25" s="7"/>
      <c r="HMF25" s="7"/>
      <c r="HMG25" s="7"/>
      <c r="HMH25" s="7"/>
      <c r="HMI25" s="7"/>
      <c r="HMJ25" s="7"/>
      <c r="HMK25" s="7"/>
      <c r="HML25" s="7"/>
      <c r="HMM25" s="7"/>
      <c r="HMN25" s="7"/>
      <c r="HMO25" s="7"/>
      <c r="HMP25" s="7"/>
      <c r="HMQ25" s="7"/>
      <c r="HMR25" s="7"/>
      <c r="HMS25" s="7"/>
      <c r="HMT25" s="7"/>
      <c r="HMU25" s="7"/>
      <c r="HMV25" s="7"/>
      <c r="HMW25" s="7"/>
      <c r="HMX25" s="7"/>
      <c r="HMY25" s="7"/>
      <c r="HMZ25" s="7"/>
      <c r="HNA25" s="7"/>
      <c r="HNB25" s="7"/>
      <c r="HNC25" s="7"/>
      <c r="HND25" s="7"/>
      <c r="HNE25" s="7"/>
      <c r="HNF25" s="7"/>
      <c r="HNG25" s="7"/>
      <c r="HNH25" s="7"/>
      <c r="HNI25" s="7"/>
      <c r="HNJ25" s="7"/>
      <c r="HNK25" s="7"/>
      <c r="HNL25" s="7"/>
      <c r="HNM25" s="7"/>
      <c r="HNN25" s="7"/>
      <c r="HNO25" s="7"/>
      <c r="HNP25" s="7"/>
      <c r="HNQ25" s="7"/>
      <c r="HNR25" s="7"/>
      <c r="HNS25" s="7"/>
      <c r="HNT25" s="7"/>
      <c r="HNU25" s="7"/>
      <c r="HNV25" s="7"/>
      <c r="HNW25" s="7"/>
      <c r="HNX25" s="7"/>
      <c r="HNY25" s="7"/>
      <c r="HNZ25" s="7"/>
      <c r="HOA25" s="7"/>
      <c r="HOB25" s="7"/>
      <c r="HOC25" s="7"/>
      <c r="HOD25" s="7"/>
      <c r="HOE25" s="7"/>
      <c r="HOF25" s="7"/>
      <c r="HOG25" s="7"/>
      <c r="HOH25" s="7"/>
      <c r="HOI25" s="7"/>
      <c r="HOJ25" s="7"/>
      <c r="HOK25" s="7"/>
      <c r="HOL25" s="7"/>
      <c r="HOM25" s="7"/>
      <c r="HON25" s="7"/>
      <c r="HOO25" s="7"/>
      <c r="HOP25" s="7"/>
      <c r="HOQ25" s="7"/>
      <c r="HOR25" s="7"/>
      <c r="HOS25" s="7"/>
      <c r="HOT25" s="7"/>
      <c r="HOU25" s="7"/>
      <c r="HOV25" s="7"/>
      <c r="HOW25" s="7"/>
      <c r="HOX25" s="7"/>
      <c r="HOY25" s="7"/>
      <c r="HOZ25" s="7"/>
      <c r="HPA25" s="7"/>
      <c r="HPB25" s="7"/>
      <c r="HPC25" s="7"/>
      <c r="HPD25" s="7"/>
      <c r="HPE25" s="7"/>
      <c r="HPF25" s="7"/>
      <c r="HPG25" s="7"/>
      <c r="HPH25" s="7"/>
      <c r="HPI25" s="7"/>
      <c r="HPJ25" s="7"/>
      <c r="HPK25" s="7"/>
      <c r="HPL25" s="7"/>
      <c r="HPM25" s="7"/>
      <c r="HPN25" s="7"/>
      <c r="HPO25" s="7"/>
      <c r="HPP25" s="7"/>
      <c r="HPQ25" s="7"/>
      <c r="HPR25" s="7"/>
      <c r="HPS25" s="7"/>
      <c r="HPT25" s="7"/>
      <c r="HPU25" s="7"/>
      <c r="HPV25" s="7"/>
      <c r="HPW25" s="7"/>
      <c r="HPX25" s="7"/>
      <c r="HPY25" s="7"/>
      <c r="HPZ25" s="7"/>
      <c r="HQA25" s="7"/>
      <c r="HQB25" s="7"/>
      <c r="HQC25" s="7"/>
      <c r="HQD25" s="7"/>
      <c r="HQE25" s="7"/>
      <c r="HQF25" s="7"/>
      <c r="HQG25" s="7"/>
      <c r="HQH25" s="7"/>
      <c r="HQI25" s="7"/>
      <c r="HQJ25" s="7"/>
      <c r="HQK25" s="7"/>
      <c r="HQL25" s="7"/>
      <c r="HQM25" s="7"/>
      <c r="HQN25" s="7"/>
      <c r="HQO25" s="7"/>
      <c r="HQP25" s="7"/>
      <c r="HQQ25" s="7"/>
      <c r="HQR25" s="7"/>
      <c r="HQS25" s="7"/>
      <c r="HQT25" s="7"/>
      <c r="HQU25" s="7"/>
      <c r="HQV25" s="7"/>
      <c r="HQW25" s="7"/>
      <c r="HQX25" s="7"/>
      <c r="HQY25" s="7"/>
      <c r="HQZ25" s="7"/>
      <c r="HRA25" s="7"/>
      <c r="HRB25" s="7"/>
      <c r="HRC25" s="7"/>
      <c r="HRD25" s="7"/>
      <c r="HRE25" s="7"/>
      <c r="HRF25" s="7"/>
      <c r="HRG25" s="7"/>
      <c r="HRH25" s="7"/>
      <c r="HRI25" s="7"/>
      <c r="HRJ25" s="7"/>
      <c r="HRK25" s="7"/>
      <c r="HRL25" s="7"/>
      <c r="HRM25" s="7"/>
      <c r="HRN25" s="7"/>
      <c r="HRO25" s="7"/>
      <c r="HRP25" s="7"/>
      <c r="HRQ25" s="7"/>
      <c r="HRR25" s="7"/>
      <c r="HRS25" s="7"/>
      <c r="HRT25" s="7"/>
      <c r="HRU25" s="7"/>
      <c r="HRV25" s="7"/>
      <c r="HRW25" s="7"/>
      <c r="HRX25" s="7"/>
      <c r="HRY25" s="7"/>
      <c r="HRZ25" s="7"/>
      <c r="HSA25" s="7"/>
      <c r="HSB25" s="7"/>
      <c r="HSC25" s="7"/>
      <c r="HSD25" s="7"/>
      <c r="HSE25" s="7"/>
      <c r="HSF25" s="7"/>
      <c r="HSG25" s="7"/>
      <c r="HSH25" s="7"/>
      <c r="HSI25" s="7"/>
      <c r="HSJ25" s="7"/>
      <c r="HSK25" s="7"/>
      <c r="HSL25" s="7"/>
      <c r="HSM25" s="7"/>
      <c r="HSN25" s="7"/>
      <c r="HSO25" s="7"/>
      <c r="HSP25" s="7"/>
      <c r="HSQ25" s="7"/>
      <c r="HSR25" s="7"/>
      <c r="HSS25" s="7"/>
      <c r="HST25" s="7"/>
      <c r="HSU25" s="7"/>
      <c r="HSV25" s="7"/>
      <c r="HSW25" s="7"/>
      <c r="HSX25" s="7"/>
      <c r="HSY25" s="7"/>
      <c r="HSZ25" s="7"/>
      <c r="HTA25" s="7"/>
      <c r="HTB25" s="7"/>
      <c r="HTC25" s="7"/>
      <c r="HTD25" s="7"/>
      <c r="HTE25" s="7"/>
      <c r="HTF25" s="7"/>
      <c r="HTG25" s="7"/>
      <c r="HTH25" s="7"/>
      <c r="HTI25" s="7"/>
      <c r="HTJ25" s="7"/>
      <c r="HTK25" s="7"/>
      <c r="HTL25" s="7"/>
      <c r="HTM25" s="7"/>
      <c r="HTN25" s="7"/>
      <c r="HTO25" s="7"/>
      <c r="HTP25" s="7"/>
      <c r="HTQ25" s="7"/>
      <c r="HTR25" s="7"/>
      <c r="HTS25" s="7"/>
      <c r="HTT25" s="7"/>
      <c r="HTU25" s="7"/>
      <c r="HTV25" s="7"/>
      <c r="HTW25" s="7"/>
      <c r="HTX25" s="7"/>
      <c r="HTY25" s="7"/>
      <c r="HTZ25" s="7"/>
      <c r="HUA25" s="7"/>
      <c r="HUB25" s="7"/>
      <c r="HUC25" s="7"/>
      <c r="HUD25" s="7"/>
      <c r="HUE25" s="7"/>
      <c r="HUF25" s="7"/>
      <c r="HUG25" s="7"/>
      <c r="HUH25" s="7"/>
      <c r="HUI25" s="7"/>
      <c r="HUJ25" s="7"/>
      <c r="HUK25" s="7"/>
      <c r="HUL25" s="7"/>
      <c r="HUM25" s="7"/>
      <c r="HUN25" s="7"/>
      <c r="HUO25" s="7"/>
      <c r="HUP25" s="7"/>
      <c r="HUQ25" s="7"/>
      <c r="HUR25" s="7"/>
      <c r="HUS25" s="7"/>
      <c r="HUT25" s="7"/>
      <c r="HUU25" s="7"/>
      <c r="HUV25" s="7"/>
      <c r="HUW25" s="7"/>
      <c r="HUX25" s="7"/>
      <c r="HUY25" s="7"/>
      <c r="HUZ25" s="7"/>
      <c r="HVA25" s="7"/>
      <c r="HVB25" s="7"/>
      <c r="HVC25" s="7"/>
      <c r="HVD25" s="7"/>
      <c r="HVE25" s="7"/>
      <c r="HVF25" s="7"/>
      <c r="HVG25" s="7"/>
      <c r="HVH25" s="7"/>
      <c r="HVI25" s="7"/>
      <c r="HVJ25" s="7"/>
      <c r="HVK25" s="7"/>
      <c r="HVL25" s="7"/>
      <c r="HVM25" s="7"/>
      <c r="HVN25" s="7"/>
      <c r="HVO25" s="7"/>
      <c r="HVP25" s="7"/>
      <c r="HVQ25" s="7"/>
      <c r="HVR25" s="7"/>
      <c r="HVS25" s="7"/>
      <c r="HVT25" s="7"/>
      <c r="HVU25" s="7"/>
      <c r="HVV25" s="7"/>
      <c r="HVW25" s="7"/>
      <c r="HVX25" s="7"/>
      <c r="HVY25" s="7"/>
      <c r="HVZ25" s="7"/>
      <c r="HWA25" s="7"/>
      <c r="HWB25" s="7"/>
      <c r="HWC25" s="7"/>
      <c r="HWD25" s="7"/>
      <c r="HWE25" s="7"/>
      <c r="HWF25" s="7"/>
      <c r="HWG25" s="7"/>
      <c r="HWH25" s="7"/>
      <c r="HWI25" s="7"/>
      <c r="HWJ25" s="7"/>
      <c r="HWK25" s="7"/>
      <c r="HWL25" s="7"/>
      <c r="HWM25" s="7"/>
      <c r="HWN25" s="7"/>
      <c r="HWO25" s="7"/>
      <c r="HWP25" s="7"/>
      <c r="HWQ25" s="7"/>
      <c r="HWR25" s="7"/>
      <c r="HWS25" s="7"/>
      <c r="HWT25" s="7"/>
      <c r="HWU25" s="7"/>
      <c r="HWV25" s="7"/>
      <c r="HWW25" s="7"/>
      <c r="HWX25" s="7"/>
      <c r="HWY25" s="7"/>
      <c r="HWZ25" s="7"/>
      <c r="HXA25" s="7"/>
      <c r="HXB25" s="7"/>
      <c r="HXC25" s="7"/>
      <c r="HXD25" s="7"/>
      <c r="HXE25" s="7"/>
      <c r="HXF25" s="7"/>
      <c r="HXG25" s="7"/>
      <c r="HXH25" s="7"/>
      <c r="HXI25" s="7"/>
      <c r="HXJ25" s="7"/>
      <c r="HXK25" s="7"/>
      <c r="HXL25" s="7"/>
      <c r="HXM25" s="7"/>
      <c r="HXN25" s="7"/>
      <c r="HXO25" s="7"/>
      <c r="HXP25" s="7"/>
      <c r="HXQ25" s="7"/>
      <c r="HXR25" s="7"/>
      <c r="HXS25" s="7"/>
      <c r="HXT25" s="7"/>
      <c r="HXU25" s="7"/>
      <c r="HXV25" s="7"/>
      <c r="HXW25" s="7"/>
      <c r="HXX25" s="7"/>
      <c r="HXY25" s="7"/>
      <c r="HXZ25" s="7"/>
      <c r="HYA25" s="7"/>
      <c r="HYB25" s="7"/>
      <c r="HYC25" s="7"/>
      <c r="HYD25" s="7"/>
      <c r="HYE25" s="7"/>
      <c r="HYF25" s="7"/>
      <c r="HYG25" s="7"/>
      <c r="HYH25" s="7"/>
      <c r="HYI25" s="7"/>
      <c r="HYJ25" s="7"/>
      <c r="HYK25" s="7"/>
      <c r="HYL25" s="7"/>
      <c r="HYM25" s="7"/>
      <c r="HYN25" s="7"/>
      <c r="HYO25" s="7"/>
      <c r="HYP25" s="7"/>
      <c r="HYQ25" s="7"/>
      <c r="HYR25" s="7"/>
      <c r="HYS25" s="7"/>
      <c r="HYT25" s="7"/>
      <c r="HYU25" s="7"/>
      <c r="HYV25" s="7"/>
      <c r="HYW25" s="7"/>
      <c r="HYX25" s="7"/>
      <c r="HYY25" s="7"/>
      <c r="HYZ25" s="7"/>
      <c r="HZA25" s="7"/>
      <c r="HZB25" s="7"/>
      <c r="HZC25" s="7"/>
      <c r="HZD25" s="7"/>
      <c r="HZE25" s="7"/>
      <c r="HZF25" s="7"/>
      <c r="HZG25" s="7"/>
      <c r="HZH25" s="7"/>
      <c r="HZI25" s="7"/>
      <c r="HZJ25" s="7"/>
      <c r="HZK25" s="7"/>
      <c r="HZL25" s="7"/>
      <c r="HZM25" s="7"/>
      <c r="HZN25" s="7"/>
      <c r="HZO25" s="7"/>
      <c r="HZP25" s="7"/>
      <c r="HZQ25" s="7"/>
      <c r="HZR25" s="7"/>
      <c r="HZS25" s="7"/>
      <c r="HZT25" s="7"/>
      <c r="HZU25" s="7"/>
      <c r="HZV25" s="7"/>
      <c r="HZW25" s="7"/>
      <c r="HZX25" s="7"/>
      <c r="HZY25" s="7"/>
      <c r="HZZ25" s="7"/>
      <c r="IAA25" s="7"/>
      <c r="IAB25" s="7"/>
      <c r="IAC25" s="7"/>
      <c r="IAD25" s="7"/>
      <c r="IAE25" s="7"/>
      <c r="IAF25" s="7"/>
      <c r="IAG25" s="7"/>
      <c r="IAH25" s="7"/>
      <c r="IAI25" s="7"/>
      <c r="IAJ25" s="7"/>
      <c r="IAK25" s="7"/>
      <c r="IAL25" s="7"/>
      <c r="IAM25" s="7"/>
      <c r="IAN25" s="7"/>
      <c r="IAO25" s="7"/>
      <c r="IAP25" s="7"/>
      <c r="IAQ25" s="7"/>
      <c r="IAR25" s="7"/>
      <c r="IAS25" s="7"/>
      <c r="IAT25" s="7"/>
      <c r="IAU25" s="7"/>
      <c r="IAV25" s="7"/>
      <c r="IAW25" s="7"/>
      <c r="IAX25" s="7"/>
      <c r="IAY25" s="7"/>
      <c r="IAZ25" s="7"/>
      <c r="IBA25" s="7"/>
      <c r="IBB25" s="7"/>
      <c r="IBC25" s="7"/>
      <c r="IBD25" s="7"/>
      <c r="IBE25" s="7"/>
      <c r="IBF25" s="7"/>
      <c r="IBG25" s="7"/>
      <c r="IBH25" s="7"/>
      <c r="IBI25" s="7"/>
      <c r="IBJ25" s="7"/>
      <c r="IBK25" s="7"/>
      <c r="IBL25" s="7"/>
      <c r="IBM25" s="7"/>
      <c r="IBN25" s="7"/>
      <c r="IBO25" s="7"/>
      <c r="IBP25" s="7"/>
      <c r="IBQ25" s="7"/>
      <c r="IBR25" s="7"/>
      <c r="IBS25" s="7"/>
      <c r="IBT25" s="7"/>
      <c r="IBU25" s="7"/>
      <c r="IBV25" s="7"/>
      <c r="IBW25" s="7"/>
      <c r="IBX25" s="7"/>
      <c r="IBY25" s="7"/>
      <c r="IBZ25" s="7"/>
      <c r="ICA25" s="7"/>
      <c r="ICB25" s="7"/>
      <c r="ICC25" s="7"/>
      <c r="ICD25" s="7"/>
      <c r="ICE25" s="7"/>
      <c r="ICF25" s="7"/>
      <c r="ICG25" s="7"/>
      <c r="ICH25" s="7"/>
      <c r="ICI25" s="7"/>
      <c r="ICJ25" s="7"/>
      <c r="ICK25" s="7"/>
      <c r="ICL25" s="7"/>
      <c r="ICM25" s="7"/>
      <c r="ICN25" s="7"/>
      <c r="ICO25" s="7"/>
      <c r="ICP25" s="7"/>
      <c r="ICQ25" s="7"/>
      <c r="ICR25" s="7"/>
      <c r="ICS25" s="7"/>
      <c r="ICT25" s="7"/>
      <c r="ICU25" s="7"/>
      <c r="ICV25" s="7"/>
      <c r="ICW25" s="7"/>
      <c r="ICX25" s="7"/>
      <c r="ICY25" s="7"/>
      <c r="ICZ25" s="7"/>
      <c r="IDA25" s="7"/>
      <c r="IDB25" s="7"/>
      <c r="IDC25" s="7"/>
      <c r="IDD25" s="7"/>
      <c r="IDE25" s="7"/>
      <c r="IDF25" s="7"/>
      <c r="IDG25" s="7"/>
      <c r="IDH25" s="7"/>
      <c r="IDI25" s="7"/>
      <c r="IDJ25" s="7"/>
      <c r="IDK25" s="7"/>
      <c r="IDL25" s="7"/>
      <c r="IDM25" s="7"/>
      <c r="IDN25" s="7"/>
      <c r="IDO25" s="7"/>
      <c r="IDP25" s="7"/>
      <c r="IDQ25" s="7"/>
      <c r="IDR25" s="7"/>
      <c r="IDS25" s="7"/>
      <c r="IDT25" s="7"/>
      <c r="IDU25" s="7"/>
      <c r="IDV25" s="7"/>
      <c r="IDW25" s="7"/>
      <c r="IDX25" s="7"/>
      <c r="IDY25" s="7"/>
      <c r="IDZ25" s="7"/>
      <c r="IEA25" s="7"/>
      <c r="IEB25" s="7"/>
      <c r="IEC25" s="7"/>
      <c r="IED25" s="7"/>
      <c r="IEE25" s="7"/>
      <c r="IEF25" s="7"/>
      <c r="IEG25" s="7"/>
      <c r="IEH25" s="7"/>
      <c r="IEI25" s="7"/>
      <c r="IEJ25" s="7"/>
      <c r="IEK25" s="7"/>
      <c r="IEL25" s="7"/>
      <c r="IEM25" s="7"/>
      <c r="IEN25" s="7"/>
      <c r="IEO25" s="7"/>
      <c r="IEP25" s="7"/>
      <c r="IEQ25" s="7"/>
      <c r="IER25" s="7"/>
      <c r="IES25" s="7"/>
      <c r="IET25" s="7"/>
      <c r="IEU25" s="7"/>
      <c r="IEV25" s="7"/>
      <c r="IEW25" s="7"/>
      <c r="IEX25" s="7"/>
      <c r="IEY25" s="7"/>
      <c r="IEZ25" s="7"/>
      <c r="IFA25" s="7"/>
      <c r="IFB25" s="7"/>
      <c r="IFC25" s="7"/>
      <c r="IFD25" s="7"/>
      <c r="IFE25" s="7"/>
      <c r="IFF25" s="7"/>
      <c r="IFG25" s="7"/>
      <c r="IFH25" s="7"/>
      <c r="IFI25" s="7"/>
      <c r="IFJ25" s="7"/>
      <c r="IFK25" s="7"/>
      <c r="IFL25" s="7"/>
      <c r="IFM25" s="7"/>
      <c r="IFN25" s="7"/>
      <c r="IFO25" s="7"/>
      <c r="IFP25" s="7"/>
      <c r="IFQ25" s="7"/>
      <c r="IFR25" s="7"/>
      <c r="IFS25" s="7"/>
      <c r="IFT25" s="7"/>
      <c r="IFU25" s="7"/>
      <c r="IFV25" s="7"/>
      <c r="IFW25" s="7"/>
      <c r="IFX25" s="7"/>
      <c r="IFY25" s="7"/>
      <c r="IFZ25" s="7"/>
      <c r="IGA25" s="7"/>
      <c r="IGB25" s="7"/>
      <c r="IGC25" s="7"/>
      <c r="IGD25" s="7"/>
      <c r="IGE25" s="7"/>
      <c r="IGF25" s="7"/>
      <c r="IGG25" s="7"/>
      <c r="IGH25" s="7"/>
      <c r="IGI25" s="7"/>
      <c r="IGJ25" s="7"/>
      <c r="IGK25" s="7"/>
      <c r="IGL25" s="7"/>
      <c r="IGM25" s="7"/>
      <c r="IGN25" s="7"/>
      <c r="IGO25" s="7"/>
      <c r="IGP25" s="7"/>
      <c r="IGQ25" s="7"/>
      <c r="IGR25" s="7"/>
      <c r="IGS25" s="7"/>
      <c r="IGT25" s="7"/>
      <c r="IGU25" s="7"/>
      <c r="IGV25" s="7"/>
      <c r="IGW25" s="7"/>
      <c r="IGX25" s="7"/>
      <c r="IGY25" s="7"/>
      <c r="IGZ25" s="7"/>
      <c r="IHA25" s="7"/>
      <c r="IHB25" s="7"/>
      <c r="IHC25" s="7"/>
      <c r="IHD25" s="7"/>
      <c r="IHE25" s="7"/>
      <c r="IHF25" s="7"/>
      <c r="IHG25" s="7"/>
      <c r="IHH25" s="7"/>
      <c r="IHI25" s="7"/>
      <c r="IHJ25" s="7"/>
      <c r="IHK25" s="7"/>
      <c r="IHL25" s="7"/>
      <c r="IHM25" s="7"/>
      <c r="IHN25" s="7"/>
      <c r="IHO25" s="7"/>
      <c r="IHP25" s="7"/>
      <c r="IHQ25" s="7"/>
      <c r="IHR25" s="7"/>
      <c r="IHS25" s="7"/>
      <c r="IHT25" s="7"/>
      <c r="IHU25" s="7"/>
      <c r="IHV25" s="7"/>
      <c r="IHW25" s="7"/>
      <c r="IHX25" s="7"/>
      <c r="IHY25" s="7"/>
      <c r="IHZ25" s="7"/>
      <c r="IIA25" s="7"/>
      <c r="IIB25" s="7"/>
      <c r="IIC25" s="7"/>
      <c r="IID25" s="7"/>
      <c r="IIE25" s="7"/>
      <c r="IIF25" s="7"/>
      <c r="IIG25" s="7"/>
      <c r="IIH25" s="7"/>
      <c r="III25" s="7"/>
      <c r="IIJ25" s="7"/>
      <c r="IIK25" s="7"/>
      <c r="IIL25" s="7"/>
      <c r="IIM25" s="7"/>
      <c r="IIN25" s="7"/>
      <c r="IIO25" s="7"/>
      <c r="IIP25" s="7"/>
      <c r="IIQ25" s="7"/>
      <c r="IIR25" s="7"/>
      <c r="IIS25" s="7"/>
      <c r="IIT25" s="7"/>
      <c r="IIU25" s="7"/>
      <c r="IIV25" s="7"/>
      <c r="IIW25" s="7"/>
      <c r="IIX25" s="7"/>
      <c r="IIY25" s="7"/>
      <c r="IIZ25" s="7"/>
      <c r="IJA25" s="7"/>
      <c r="IJB25" s="7"/>
      <c r="IJC25" s="7"/>
      <c r="IJD25" s="7"/>
      <c r="IJE25" s="7"/>
      <c r="IJF25" s="7"/>
      <c r="IJG25" s="7"/>
      <c r="IJH25" s="7"/>
      <c r="IJI25" s="7"/>
      <c r="IJJ25" s="7"/>
      <c r="IJK25" s="7"/>
      <c r="IJL25" s="7"/>
      <c r="IJM25" s="7"/>
      <c r="IJN25" s="7"/>
      <c r="IJO25" s="7"/>
      <c r="IJP25" s="7"/>
      <c r="IJQ25" s="7"/>
      <c r="IJR25" s="7"/>
      <c r="IJS25" s="7"/>
      <c r="IJT25" s="7"/>
      <c r="IJU25" s="7"/>
      <c r="IJV25" s="7"/>
      <c r="IJW25" s="7"/>
      <c r="IJX25" s="7"/>
      <c r="IJY25" s="7"/>
      <c r="IJZ25" s="7"/>
      <c r="IKA25" s="7"/>
      <c r="IKB25" s="7"/>
      <c r="IKC25" s="7"/>
      <c r="IKD25" s="7"/>
      <c r="IKE25" s="7"/>
      <c r="IKF25" s="7"/>
      <c r="IKG25" s="7"/>
      <c r="IKH25" s="7"/>
      <c r="IKI25" s="7"/>
      <c r="IKJ25" s="7"/>
      <c r="IKK25" s="7"/>
      <c r="IKL25" s="7"/>
      <c r="IKM25" s="7"/>
      <c r="IKN25" s="7"/>
      <c r="IKO25" s="7"/>
      <c r="IKP25" s="7"/>
      <c r="IKQ25" s="7"/>
      <c r="IKR25" s="7"/>
      <c r="IKS25" s="7"/>
      <c r="IKT25" s="7"/>
      <c r="IKU25" s="7"/>
      <c r="IKV25" s="7"/>
      <c r="IKW25" s="7"/>
      <c r="IKX25" s="7"/>
      <c r="IKY25" s="7"/>
      <c r="IKZ25" s="7"/>
      <c r="ILA25" s="7"/>
      <c r="ILB25" s="7"/>
      <c r="ILC25" s="7"/>
      <c r="ILD25" s="7"/>
      <c r="ILE25" s="7"/>
      <c r="ILF25" s="7"/>
      <c r="ILG25" s="7"/>
      <c r="ILH25" s="7"/>
      <c r="ILI25" s="7"/>
      <c r="ILJ25" s="7"/>
      <c r="ILK25" s="7"/>
      <c r="ILL25" s="7"/>
      <c r="ILM25" s="7"/>
      <c r="ILN25" s="7"/>
      <c r="ILO25" s="7"/>
      <c r="ILP25" s="7"/>
      <c r="ILQ25" s="7"/>
      <c r="ILR25" s="7"/>
      <c r="ILS25" s="7"/>
      <c r="ILT25" s="7"/>
      <c r="ILU25" s="7"/>
      <c r="ILV25" s="7"/>
      <c r="ILW25" s="7"/>
      <c r="ILX25" s="7"/>
      <c r="ILY25" s="7"/>
      <c r="ILZ25" s="7"/>
      <c r="IMA25" s="7"/>
      <c r="IMB25" s="7"/>
      <c r="IMC25" s="7"/>
      <c r="IMD25" s="7"/>
      <c r="IME25" s="7"/>
      <c r="IMF25" s="7"/>
      <c r="IMG25" s="7"/>
      <c r="IMH25" s="7"/>
      <c r="IMI25" s="7"/>
      <c r="IMJ25" s="7"/>
      <c r="IMK25" s="7"/>
      <c r="IML25" s="7"/>
      <c r="IMM25" s="7"/>
      <c r="IMN25" s="7"/>
      <c r="IMO25" s="7"/>
      <c r="IMP25" s="7"/>
      <c r="IMQ25" s="7"/>
      <c r="IMR25" s="7"/>
      <c r="IMS25" s="7"/>
      <c r="IMT25" s="7"/>
      <c r="IMU25" s="7"/>
      <c r="IMV25" s="7"/>
      <c r="IMW25" s="7"/>
      <c r="IMX25" s="7"/>
      <c r="IMY25" s="7"/>
      <c r="IMZ25" s="7"/>
      <c r="INA25" s="7"/>
      <c r="INB25" s="7"/>
      <c r="INC25" s="7"/>
      <c r="IND25" s="7"/>
      <c r="INE25" s="7"/>
      <c r="INF25" s="7"/>
      <c r="ING25" s="7"/>
      <c r="INH25" s="7"/>
      <c r="INI25" s="7"/>
      <c r="INJ25" s="7"/>
      <c r="INK25" s="7"/>
      <c r="INL25" s="7"/>
      <c r="INM25" s="7"/>
      <c r="INN25" s="7"/>
      <c r="INO25" s="7"/>
      <c r="INP25" s="7"/>
      <c r="INQ25" s="7"/>
      <c r="INR25" s="7"/>
      <c r="INS25" s="7"/>
      <c r="INT25" s="7"/>
      <c r="INU25" s="7"/>
      <c r="INV25" s="7"/>
      <c r="INW25" s="7"/>
      <c r="INX25" s="7"/>
      <c r="INY25" s="7"/>
      <c r="INZ25" s="7"/>
      <c r="IOA25" s="7"/>
      <c r="IOB25" s="7"/>
      <c r="IOC25" s="7"/>
      <c r="IOD25" s="7"/>
      <c r="IOE25" s="7"/>
      <c r="IOF25" s="7"/>
      <c r="IOG25" s="7"/>
      <c r="IOH25" s="7"/>
      <c r="IOI25" s="7"/>
      <c r="IOJ25" s="7"/>
      <c r="IOK25" s="7"/>
      <c r="IOL25" s="7"/>
      <c r="IOM25" s="7"/>
      <c r="ION25" s="7"/>
      <c r="IOO25" s="7"/>
      <c r="IOP25" s="7"/>
      <c r="IOQ25" s="7"/>
      <c r="IOR25" s="7"/>
      <c r="IOS25" s="7"/>
      <c r="IOT25" s="7"/>
      <c r="IOU25" s="7"/>
      <c r="IOV25" s="7"/>
      <c r="IOW25" s="7"/>
      <c r="IOX25" s="7"/>
      <c r="IOY25" s="7"/>
      <c r="IOZ25" s="7"/>
      <c r="IPA25" s="7"/>
      <c r="IPB25" s="7"/>
      <c r="IPC25" s="7"/>
      <c r="IPD25" s="7"/>
      <c r="IPE25" s="7"/>
      <c r="IPF25" s="7"/>
      <c r="IPG25" s="7"/>
      <c r="IPH25" s="7"/>
      <c r="IPI25" s="7"/>
      <c r="IPJ25" s="7"/>
      <c r="IPK25" s="7"/>
      <c r="IPL25" s="7"/>
      <c r="IPM25" s="7"/>
      <c r="IPN25" s="7"/>
      <c r="IPO25" s="7"/>
      <c r="IPP25" s="7"/>
      <c r="IPQ25" s="7"/>
      <c r="IPR25" s="7"/>
      <c r="IPS25" s="7"/>
      <c r="IPT25" s="7"/>
      <c r="IPU25" s="7"/>
      <c r="IPV25" s="7"/>
      <c r="IPW25" s="7"/>
      <c r="IPX25" s="7"/>
      <c r="IPY25" s="7"/>
      <c r="IPZ25" s="7"/>
      <c r="IQA25" s="7"/>
      <c r="IQB25" s="7"/>
      <c r="IQC25" s="7"/>
      <c r="IQD25" s="7"/>
      <c r="IQE25" s="7"/>
      <c r="IQF25" s="7"/>
      <c r="IQG25" s="7"/>
      <c r="IQH25" s="7"/>
      <c r="IQI25" s="7"/>
      <c r="IQJ25" s="7"/>
      <c r="IQK25" s="7"/>
      <c r="IQL25" s="7"/>
      <c r="IQM25" s="7"/>
      <c r="IQN25" s="7"/>
      <c r="IQO25" s="7"/>
      <c r="IQP25" s="7"/>
      <c r="IQQ25" s="7"/>
      <c r="IQR25" s="7"/>
      <c r="IQS25" s="7"/>
      <c r="IQT25" s="7"/>
      <c r="IQU25" s="7"/>
      <c r="IQV25" s="7"/>
      <c r="IQW25" s="7"/>
      <c r="IQX25" s="7"/>
      <c r="IQY25" s="7"/>
      <c r="IQZ25" s="7"/>
      <c r="IRA25" s="7"/>
      <c r="IRB25" s="7"/>
      <c r="IRC25" s="7"/>
      <c r="IRD25" s="7"/>
      <c r="IRE25" s="7"/>
      <c r="IRF25" s="7"/>
      <c r="IRG25" s="7"/>
      <c r="IRH25" s="7"/>
      <c r="IRI25" s="7"/>
      <c r="IRJ25" s="7"/>
      <c r="IRK25" s="7"/>
      <c r="IRL25" s="7"/>
      <c r="IRM25" s="7"/>
      <c r="IRN25" s="7"/>
      <c r="IRO25" s="7"/>
      <c r="IRP25" s="7"/>
      <c r="IRQ25" s="7"/>
      <c r="IRR25" s="7"/>
      <c r="IRS25" s="7"/>
      <c r="IRT25" s="7"/>
      <c r="IRU25" s="7"/>
      <c r="IRV25" s="7"/>
      <c r="IRW25" s="7"/>
      <c r="IRX25" s="7"/>
      <c r="IRY25" s="7"/>
      <c r="IRZ25" s="7"/>
      <c r="ISA25" s="7"/>
      <c r="ISB25" s="7"/>
      <c r="ISC25" s="7"/>
      <c r="ISD25" s="7"/>
      <c r="ISE25" s="7"/>
      <c r="ISF25" s="7"/>
      <c r="ISG25" s="7"/>
      <c r="ISH25" s="7"/>
      <c r="ISI25" s="7"/>
      <c r="ISJ25" s="7"/>
      <c r="ISK25" s="7"/>
      <c r="ISL25" s="7"/>
      <c r="ISM25" s="7"/>
      <c r="ISN25" s="7"/>
      <c r="ISO25" s="7"/>
      <c r="ISP25" s="7"/>
      <c r="ISQ25" s="7"/>
      <c r="ISR25" s="7"/>
      <c r="ISS25" s="7"/>
      <c r="IST25" s="7"/>
      <c r="ISU25" s="7"/>
      <c r="ISV25" s="7"/>
      <c r="ISW25" s="7"/>
      <c r="ISX25" s="7"/>
      <c r="ISY25" s="7"/>
      <c r="ISZ25" s="7"/>
      <c r="ITA25" s="7"/>
      <c r="ITB25" s="7"/>
      <c r="ITC25" s="7"/>
      <c r="ITD25" s="7"/>
      <c r="ITE25" s="7"/>
      <c r="ITF25" s="7"/>
      <c r="ITG25" s="7"/>
      <c r="ITH25" s="7"/>
      <c r="ITI25" s="7"/>
      <c r="ITJ25" s="7"/>
      <c r="ITK25" s="7"/>
      <c r="ITL25" s="7"/>
      <c r="ITM25" s="7"/>
      <c r="ITN25" s="7"/>
      <c r="ITO25" s="7"/>
      <c r="ITP25" s="7"/>
      <c r="ITQ25" s="7"/>
      <c r="ITR25" s="7"/>
      <c r="ITS25" s="7"/>
      <c r="ITT25" s="7"/>
      <c r="ITU25" s="7"/>
      <c r="ITV25" s="7"/>
      <c r="ITW25" s="7"/>
      <c r="ITX25" s="7"/>
      <c r="ITY25" s="7"/>
      <c r="ITZ25" s="7"/>
      <c r="IUA25" s="7"/>
      <c r="IUB25" s="7"/>
      <c r="IUC25" s="7"/>
      <c r="IUD25" s="7"/>
      <c r="IUE25" s="7"/>
      <c r="IUF25" s="7"/>
      <c r="IUG25" s="7"/>
      <c r="IUH25" s="7"/>
      <c r="IUI25" s="7"/>
      <c r="IUJ25" s="7"/>
      <c r="IUK25" s="7"/>
      <c r="IUL25" s="7"/>
      <c r="IUM25" s="7"/>
      <c r="IUN25" s="7"/>
      <c r="IUO25" s="7"/>
      <c r="IUP25" s="7"/>
      <c r="IUQ25" s="7"/>
      <c r="IUR25" s="7"/>
      <c r="IUS25" s="7"/>
      <c r="IUT25" s="7"/>
      <c r="IUU25" s="7"/>
      <c r="IUV25" s="7"/>
      <c r="IUW25" s="7"/>
      <c r="IUX25" s="7"/>
      <c r="IUY25" s="7"/>
      <c r="IUZ25" s="7"/>
      <c r="IVA25" s="7"/>
      <c r="IVB25" s="7"/>
      <c r="IVC25" s="7"/>
      <c r="IVD25" s="7"/>
      <c r="IVE25" s="7"/>
      <c r="IVF25" s="7"/>
      <c r="IVG25" s="7"/>
      <c r="IVH25" s="7"/>
      <c r="IVI25" s="7"/>
      <c r="IVJ25" s="7"/>
      <c r="IVK25" s="7"/>
      <c r="IVL25" s="7"/>
      <c r="IVM25" s="7"/>
      <c r="IVN25" s="7"/>
      <c r="IVO25" s="7"/>
      <c r="IVP25" s="7"/>
      <c r="IVQ25" s="7"/>
      <c r="IVR25" s="7"/>
      <c r="IVS25" s="7"/>
      <c r="IVT25" s="7"/>
      <c r="IVU25" s="7"/>
      <c r="IVV25" s="7"/>
      <c r="IVW25" s="7"/>
      <c r="IVX25" s="7"/>
      <c r="IVY25" s="7"/>
      <c r="IVZ25" s="7"/>
      <c r="IWA25" s="7"/>
      <c r="IWB25" s="7"/>
      <c r="IWC25" s="7"/>
      <c r="IWD25" s="7"/>
      <c r="IWE25" s="7"/>
      <c r="IWF25" s="7"/>
      <c r="IWG25" s="7"/>
      <c r="IWH25" s="7"/>
      <c r="IWI25" s="7"/>
      <c r="IWJ25" s="7"/>
      <c r="IWK25" s="7"/>
      <c r="IWL25" s="7"/>
      <c r="IWM25" s="7"/>
      <c r="IWN25" s="7"/>
      <c r="IWO25" s="7"/>
      <c r="IWP25" s="7"/>
      <c r="IWQ25" s="7"/>
      <c r="IWR25" s="7"/>
      <c r="IWS25" s="7"/>
      <c r="IWT25" s="7"/>
      <c r="IWU25" s="7"/>
      <c r="IWV25" s="7"/>
      <c r="IWW25" s="7"/>
      <c r="IWX25" s="7"/>
      <c r="IWY25" s="7"/>
      <c r="IWZ25" s="7"/>
      <c r="IXA25" s="7"/>
      <c r="IXB25" s="7"/>
      <c r="IXC25" s="7"/>
      <c r="IXD25" s="7"/>
      <c r="IXE25" s="7"/>
      <c r="IXF25" s="7"/>
      <c r="IXG25" s="7"/>
      <c r="IXH25" s="7"/>
      <c r="IXI25" s="7"/>
      <c r="IXJ25" s="7"/>
      <c r="IXK25" s="7"/>
      <c r="IXL25" s="7"/>
      <c r="IXM25" s="7"/>
      <c r="IXN25" s="7"/>
      <c r="IXO25" s="7"/>
      <c r="IXP25" s="7"/>
      <c r="IXQ25" s="7"/>
      <c r="IXR25" s="7"/>
      <c r="IXS25" s="7"/>
      <c r="IXT25" s="7"/>
      <c r="IXU25" s="7"/>
      <c r="IXV25" s="7"/>
      <c r="IXW25" s="7"/>
      <c r="IXX25" s="7"/>
      <c r="IXY25" s="7"/>
      <c r="IXZ25" s="7"/>
      <c r="IYA25" s="7"/>
      <c r="IYB25" s="7"/>
      <c r="IYC25" s="7"/>
      <c r="IYD25" s="7"/>
      <c r="IYE25" s="7"/>
      <c r="IYF25" s="7"/>
      <c r="IYG25" s="7"/>
      <c r="IYH25" s="7"/>
      <c r="IYI25" s="7"/>
      <c r="IYJ25" s="7"/>
      <c r="IYK25" s="7"/>
      <c r="IYL25" s="7"/>
      <c r="IYM25" s="7"/>
      <c r="IYN25" s="7"/>
      <c r="IYO25" s="7"/>
      <c r="IYP25" s="7"/>
      <c r="IYQ25" s="7"/>
      <c r="IYR25" s="7"/>
      <c r="IYS25" s="7"/>
      <c r="IYT25" s="7"/>
      <c r="IYU25" s="7"/>
      <c r="IYV25" s="7"/>
      <c r="IYW25" s="7"/>
      <c r="IYX25" s="7"/>
      <c r="IYY25" s="7"/>
      <c r="IYZ25" s="7"/>
      <c r="IZA25" s="7"/>
      <c r="IZB25" s="7"/>
      <c r="IZC25" s="7"/>
      <c r="IZD25" s="7"/>
      <c r="IZE25" s="7"/>
      <c r="IZF25" s="7"/>
      <c r="IZG25" s="7"/>
      <c r="IZH25" s="7"/>
      <c r="IZI25" s="7"/>
      <c r="IZJ25" s="7"/>
      <c r="IZK25" s="7"/>
      <c r="IZL25" s="7"/>
      <c r="IZM25" s="7"/>
      <c r="IZN25" s="7"/>
      <c r="IZO25" s="7"/>
      <c r="IZP25" s="7"/>
      <c r="IZQ25" s="7"/>
      <c r="IZR25" s="7"/>
      <c r="IZS25" s="7"/>
      <c r="IZT25" s="7"/>
      <c r="IZU25" s="7"/>
      <c r="IZV25" s="7"/>
      <c r="IZW25" s="7"/>
      <c r="IZX25" s="7"/>
      <c r="IZY25" s="7"/>
      <c r="IZZ25" s="7"/>
      <c r="JAA25" s="7"/>
      <c r="JAB25" s="7"/>
      <c r="JAC25" s="7"/>
      <c r="JAD25" s="7"/>
      <c r="JAE25" s="7"/>
      <c r="JAF25" s="7"/>
      <c r="JAG25" s="7"/>
      <c r="JAH25" s="7"/>
      <c r="JAI25" s="7"/>
      <c r="JAJ25" s="7"/>
      <c r="JAK25" s="7"/>
      <c r="JAL25" s="7"/>
      <c r="JAM25" s="7"/>
      <c r="JAN25" s="7"/>
      <c r="JAO25" s="7"/>
      <c r="JAP25" s="7"/>
      <c r="JAQ25" s="7"/>
      <c r="JAR25" s="7"/>
      <c r="JAS25" s="7"/>
      <c r="JAT25" s="7"/>
      <c r="JAU25" s="7"/>
      <c r="JAV25" s="7"/>
      <c r="JAW25" s="7"/>
      <c r="JAX25" s="7"/>
      <c r="JAY25" s="7"/>
      <c r="JAZ25" s="7"/>
      <c r="JBA25" s="7"/>
      <c r="JBB25" s="7"/>
      <c r="JBC25" s="7"/>
      <c r="JBD25" s="7"/>
      <c r="JBE25" s="7"/>
      <c r="JBF25" s="7"/>
      <c r="JBG25" s="7"/>
      <c r="JBH25" s="7"/>
      <c r="JBI25" s="7"/>
      <c r="JBJ25" s="7"/>
      <c r="JBK25" s="7"/>
      <c r="JBL25" s="7"/>
      <c r="JBM25" s="7"/>
      <c r="JBN25" s="7"/>
      <c r="JBO25" s="7"/>
      <c r="JBP25" s="7"/>
      <c r="JBQ25" s="7"/>
      <c r="JBR25" s="7"/>
      <c r="JBS25" s="7"/>
      <c r="JBT25" s="7"/>
      <c r="JBU25" s="7"/>
      <c r="JBV25" s="7"/>
      <c r="JBW25" s="7"/>
      <c r="JBX25" s="7"/>
      <c r="JBY25" s="7"/>
      <c r="JBZ25" s="7"/>
      <c r="JCA25" s="7"/>
      <c r="JCB25" s="7"/>
      <c r="JCC25" s="7"/>
      <c r="JCD25" s="7"/>
      <c r="JCE25" s="7"/>
      <c r="JCF25" s="7"/>
      <c r="JCG25" s="7"/>
      <c r="JCH25" s="7"/>
      <c r="JCI25" s="7"/>
      <c r="JCJ25" s="7"/>
      <c r="JCK25" s="7"/>
      <c r="JCL25" s="7"/>
      <c r="JCM25" s="7"/>
      <c r="JCN25" s="7"/>
      <c r="JCO25" s="7"/>
      <c r="JCP25" s="7"/>
      <c r="JCQ25" s="7"/>
      <c r="JCR25" s="7"/>
      <c r="JCS25" s="7"/>
      <c r="JCT25" s="7"/>
      <c r="JCU25" s="7"/>
      <c r="JCV25" s="7"/>
      <c r="JCW25" s="7"/>
      <c r="JCX25" s="7"/>
      <c r="JCY25" s="7"/>
      <c r="JCZ25" s="7"/>
      <c r="JDA25" s="7"/>
      <c r="JDB25" s="7"/>
      <c r="JDC25" s="7"/>
      <c r="JDD25" s="7"/>
      <c r="JDE25" s="7"/>
      <c r="JDF25" s="7"/>
      <c r="JDG25" s="7"/>
      <c r="JDH25" s="7"/>
      <c r="JDI25" s="7"/>
      <c r="JDJ25" s="7"/>
      <c r="JDK25" s="7"/>
      <c r="JDL25" s="7"/>
      <c r="JDM25" s="7"/>
      <c r="JDN25" s="7"/>
      <c r="JDO25" s="7"/>
      <c r="JDP25" s="7"/>
      <c r="JDQ25" s="7"/>
      <c r="JDR25" s="7"/>
      <c r="JDS25" s="7"/>
      <c r="JDT25" s="7"/>
      <c r="JDU25" s="7"/>
      <c r="JDV25" s="7"/>
      <c r="JDW25" s="7"/>
      <c r="JDX25" s="7"/>
      <c r="JDY25" s="7"/>
      <c r="JDZ25" s="7"/>
      <c r="JEA25" s="7"/>
      <c r="JEB25" s="7"/>
      <c r="JEC25" s="7"/>
      <c r="JED25" s="7"/>
      <c r="JEE25" s="7"/>
      <c r="JEF25" s="7"/>
      <c r="JEG25" s="7"/>
      <c r="JEH25" s="7"/>
      <c r="JEI25" s="7"/>
      <c r="JEJ25" s="7"/>
      <c r="JEK25" s="7"/>
      <c r="JEL25" s="7"/>
      <c r="JEM25" s="7"/>
      <c r="JEN25" s="7"/>
      <c r="JEO25" s="7"/>
      <c r="JEP25" s="7"/>
      <c r="JEQ25" s="7"/>
      <c r="JER25" s="7"/>
      <c r="JES25" s="7"/>
      <c r="JET25" s="7"/>
      <c r="JEU25" s="7"/>
      <c r="JEV25" s="7"/>
      <c r="JEW25" s="7"/>
      <c r="JEX25" s="7"/>
      <c r="JEY25" s="7"/>
      <c r="JEZ25" s="7"/>
      <c r="JFA25" s="7"/>
      <c r="JFB25" s="7"/>
      <c r="JFC25" s="7"/>
      <c r="JFD25" s="7"/>
      <c r="JFE25" s="7"/>
      <c r="JFF25" s="7"/>
      <c r="JFG25" s="7"/>
      <c r="JFH25" s="7"/>
      <c r="JFI25" s="7"/>
      <c r="JFJ25" s="7"/>
      <c r="JFK25" s="7"/>
      <c r="JFL25" s="7"/>
      <c r="JFM25" s="7"/>
      <c r="JFN25" s="7"/>
      <c r="JFO25" s="7"/>
      <c r="JFP25" s="7"/>
      <c r="JFQ25" s="7"/>
      <c r="JFR25" s="7"/>
      <c r="JFS25" s="7"/>
      <c r="JFT25" s="7"/>
      <c r="JFU25" s="7"/>
      <c r="JFV25" s="7"/>
      <c r="JFW25" s="7"/>
      <c r="JFX25" s="7"/>
      <c r="JFY25" s="7"/>
      <c r="JFZ25" s="7"/>
      <c r="JGA25" s="7"/>
      <c r="JGB25" s="7"/>
      <c r="JGC25" s="7"/>
      <c r="JGD25" s="7"/>
      <c r="JGE25" s="7"/>
      <c r="JGF25" s="7"/>
      <c r="JGG25" s="7"/>
      <c r="JGH25" s="7"/>
      <c r="JGI25" s="7"/>
      <c r="JGJ25" s="7"/>
      <c r="JGK25" s="7"/>
      <c r="JGL25" s="7"/>
      <c r="JGM25" s="7"/>
      <c r="JGN25" s="7"/>
      <c r="JGO25" s="7"/>
      <c r="JGP25" s="7"/>
      <c r="JGQ25" s="7"/>
      <c r="JGR25" s="7"/>
      <c r="JGS25" s="7"/>
      <c r="JGT25" s="7"/>
      <c r="JGU25" s="7"/>
      <c r="JGV25" s="7"/>
      <c r="JGW25" s="7"/>
      <c r="JGX25" s="7"/>
      <c r="JGY25" s="7"/>
      <c r="JGZ25" s="7"/>
      <c r="JHA25" s="7"/>
      <c r="JHB25" s="7"/>
      <c r="JHC25" s="7"/>
      <c r="JHD25" s="7"/>
      <c r="JHE25" s="7"/>
      <c r="JHF25" s="7"/>
      <c r="JHG25" s="7"/>
      <c r="JHH25" s="7"/>
      <c r="JHI25" s="7"/>
      <c r="JHJ25" s="7"/>
      <c r="JHK25" s="7"/>
      <c r="JHL25" s="7"/>
      <c r="JHM25" s="7"/>
      <c r="JHN25" s="7"/>
      <c r="JHO25" s="7"/>
      <c r="JHP25" s="7"/>
      <c r="JHQ25" s="7"/>
      <c r="JHR25" s="7"/>
      <c r="JHS25" s="7"/>
      <c r="JHT25" s="7"/>
      <c r="JHU25" s="7"/>
      <c r="JHV25" s="7"/>
      <c r="JHW25" s="7"/>
      <c r="JHX25" s="7"/>
      <c r="JHY25" s="7"/>
      <c r="JHZ25" s="7"/>
      <c r="JIA25" s="7"/>
      <c r="JIB25" s="7"/>
      <c r="JIC25" s="7"/>
      <c r="JID25" s="7"/>
      <c r="JIE25" s="7"/>
      <c r="JIF25" s="7"/>
      <c r="JIG25" s="7"/>
      <c r="JIH25" s="7"/>
      <c r="JII25" s="7"/>
      <c r="JIJ25" s="7"/>
      <c r="JIK25" s="7"/>
      <c r="JIL25" s="7"/>
      <c r="JIM25" s="7"/>
      <c r="JIN25" s="7"/>
      <c r="JIO25" s="7"/>
      <c r="JIP25" s="7"/>
      <c r="JIQ25" s="7"/>
      <c r="JIR25" s="7"/>
      <c r="JIS25" s="7"/>
      <c r="JIT25" s="7"/>
      <c r="JIU25" s="7"/>
      <c r="JIV25" s="7"/>
      <c r="JIW25" s="7"/>
      <c r="JIX25" s="7"/>
      <c r="JIY25" s="7"/>
      <c r="JIZ25" s="7"/>
      <c r="JJA25" s="7"/>
      <c r="JJB25" s="7"/>
      <c r="JJC25" s="7"/>
      <c r="JJD25" s="7"/>
      <c r="JJE25" s="7"/>
      <c r="JJF25" s="7"/>
      <c r="JJG25" s="7"/>
      <c r="JJH25" s="7"/>
      <c r="JJI25" s="7"/>
      <c r="JJJ25" s="7"/>
      <c r="JJK25" s="7"/>
      <c r="JJL25" s="7"/>
      <c r="JJM25" s="7"/>
      <c r="JJN25" s="7"/>
      <c r="JJO25" s="7"/>
      <c r="JJP25" s="7"/>
      <c r="JJQ25" s="7"/>
      <c r="JJR25" s="7"/>
      <c r="JJS25" s="7"/>
      <c r="JJT25" s="7"/>
      <c r="JJU25" s="7"/>
      <c r="JJV25" s="7"/>
      <c r="JJW25" s="7"/>
      <c r="JJX25" s="7"/>
      <c r="JJY25" s="7"/>
      <c r="JJZ25" s="7"/>
      <c r="JKA25" s="7"/>
      <c r="JKB25" s="7"/>
      <c r="JKC25" s="7"/>
      <c r="JKD25" s="7"/>
      <c r="JKE25" s="7"/>
      <c r="JKF25" s="7"/>
      <c r="JKG25" s="7"/>
      <c r="JKH25" s="7"/>
      <c r="JKI25" s="7"/>
      <c r="JKJ25" s="7"/>
      <c r="JKK25" s="7"/>
      <c r="JKL25" s="7"/>
      <c r="JKM25" s="7"/>
      <c r="JKN25" s="7"/>
      <c r="JKO25" s="7"/>
      <c r="JKP25" s="7"/>
      <c r="JKQ25" s="7"/>
      <c r="JKR25" s="7"/>
      <c r="JKS25" s="7"/>
      <c r="JKT25" s="7"/>
      <c r="JKU25" s="7"/>
      <c r="JKV25" s="7"/>
      <c r="JKW25" s="7"/>
      <c r="JKX25" s="7"/>
      <c r="JKY25" s="7"/>
      <c r="JKZ25" s="7"/>
      <c r="JLA25" s="7"/>
      <c r="JLB25" s="7"/>
      <c r="JLC25" s="7"/>
      <c r="JLD25" s="7"/>
      <c r="JLE25" s="7"/>
      <c r="JLF25" s="7"/>
      <c r="JLG25" s="7"/>
      <c r="JLH25" s="7"/>
      <c r="JLI25" s="7"/>
      <c r="JLJ25" s="7"/>
      <c r="JLK25" s="7"/>
      <c r="JLL25" s="7"/>
      <c r="JLM25" s="7"/>
      <c r="JLN25" s="7"/>
      <c r="JLO25" s="7"/>
      <c r="JLP25" s="7"/>
      <c r="JLQ25" s="7"/>
      <c r="JLR25" s="7"/>
      <c r="JLS25" s="7"/>
      <c r="JLT25" s="7"/>
      <c r="JLU25" s="7"/>
      <c r="JLV25" s="7"/>
      <c r="JLW25" s="7"/>
      <c r="JLX25" s="7"/>
      <c r="JLY25" s="7"/>
      <c r="JLZ25" s="7"/>
      <c r="JMA25" s="7"/>
      <c r="JMB25" s="7"/>
      <c r="JMC25" s="7"/>
      <c r="JMD25" s="7"/>
      <c r="JME25" s="7"/>
      <c r="JMF25" s="7"/>
      <c r="JMG25" s="7"/>
      <c r="JMH25" s="7"/>
      <c r="JMI25" s="7"/>
      <c r="JMJ25" s="7"/>
      <c r="JMK25" s="7"/>
      <c r="JML25" s="7"/>
      <c r="JMM25" s="7"/>
      <c r="JMN25" s="7"/>
      <c r="JMO25" s="7"/>
      <c r="JMP25" s="7"/>
      <c r="JMQ25" s="7"/>
      <c r="JMR25" s="7"/>
      <c r="JMS25" s="7"/>
      <c r="JMT25" s="7"/>
      <c r="JMU25" s="7"/>
      <c r="JMV25" s="7"/>
      <c r="JMW25" s="7"/>
      <c r="JMX25" s="7"/>
      <c r="JMY25" s="7"/>
      <c r="JMZ25" s="7"/>
      <c r="JNA25" s="7"/>
      <c r="JNB25" s="7"/>
      <c r="JNC25" s="7"/>
      <c r="JND25" s="7"/>
      <c r="JNE25" s="7"/>
      <c r="JNF25" s="7"/>
      <c r="JNG25" s="7"/>
      <c r="JNH25" s="7"/>
      <c r="JNI25" s="7"/>
      <c r="JNJ25" s="7"/>
      <c r="JNK25" s="7"/>
      <c r="JNL25" s="7"/>
      <c r="JNM25" s="7"/>
      <c r="JNN25" s="7"/>
      <c r="JNO25" s="7"/>
      <c r="JNP25" s="7"/>
      <c r="JNQ25" s="7"/>
      <c r="JNR25" s="7"/>
      <c r="JNS25" s="7"/>
      <c r="JNT25" s="7"/>
      <c r="JNU25" s="7"/>
      <c r="JNV25" s="7"/>
      <c r="JNW25" s="7"/>
      <c r="JNX25" s="7"/>
      <c r="JNY25" s="7"/>
      <c r="JNZ25" s="7"/>
      <c r="JOA25" s="7"/>
      <c r="JOB25" s="7"/>
      <c r="JOC25" s="7"/>
      <c r="JOD25" s="7"/>
      <c r="JOE25" s="7"/>
      <c r="JOF25" s="7"/>
      <c r="JOG25" s="7"/>
      <c r="JOH25" s="7"/>
      <c r="JOI25" s="7"/>
      <c r="JOJ25" s="7"/>
      <c r="JOK25" s="7"/>
      <c r="JOL25" s="7"/>
      <c r="JOM25" s="7"/>
      <c r="JON25" s="7"/>
      <c r="JOO25" s="7"/>
      <c r="JOP25" s="7"/>
      <c r="JOQ25" s="7"/>
      <c r="JOR25" s="7"/>
      <c r="JOS25" s="7"/>
      <c r="JOT25" s="7"/>
      <c r="JOU25" s="7"/>
      <c r="JOV25" s="7"/>
      <c r="JOW25" s="7"/>
      <c r="JOX25" s="7"/>
      <c r="JOY25" s="7"/>
      <c r="JOZ25" s="7"/>
      <c r="JPA25" s="7"/>
      <c r="JPB25" s="7"/>
      <c r="JPC25" s="7"/>
      <c r="JPD25" s="7"/>
      <c r="JPE25" s="7"/>
      <c r="JPF25" s="7"/>
      <c r="JPG25" s="7"/>
      <c r="JPH25" s="7"/>
      <c r="JPI25" s="7"/>
      <c r="JPJ25" s="7"/>
      <c r="JPK25" s="7"/>
      <c r="JPL25" s="7"/>
      <c r="JPM25" s="7"/>
      <c r="JPN25" s="7"/>
      <c r="JPO25" s="7"/>
      <c r="JPP25" s="7"/>
      <c r="JPQ25" s="7"/>
      <c r="JPR25" s="7"/>
      <c r="JPS25" s="7"/>
      <c r="JPT25" s="7"/>
      <c r="JPU25" s="7"/>
      <c r="JPV25" s="7"/>
      <c r="JPW25" s="7"/>
      <c r="JPX25" s="7"/>
      <c r="JPY25" s="7"/>
      <c r="JPZ25" s="7"/>
      <c r="JQA25" s="7"/>
      <c r="JQB25" s="7"/>
      <c r="JQC25" s="7"/>
      <c r="JQD25" s="7"/>
      <c r="JQE25" s="7"/>
      <c r="JQF25" s="7"/>
      <c r="JQG25" s="7"/>
      <c r="JQH25" s="7"/>
      <c r="JQI25" s="7"/>
      <c r="JQJ25" s="7"/>
      <c r="JQK25" s="7"/>
      <c r="JQL25" s="7"/>
      <c r="JQM25" s="7"/>
      <c r="JQN25" s="7"/>
      <c r="JQO25" s="7"/>
      <c r="JQP25" s="7"/>
      <c r="JQQ25" s="7"/>
      <c r="JQR25" s="7"/>
      <c r="JQS25" s="7"/>
      <c r="JQT25" s="7"/>
      <c r="JQU25" s="7"/>
      <c r="JQV25" s="7"/>
      <c r="JQW25" s="7"/>
      <c r="JQX25" s="7"/>
      <c r="JQY25" s="7"/>
      <c r="JQZ25" s="7"/>
      <c r="JRA25" s="7"/>
      <c r="JRB25" s="7"/>
      <c r="JRC25" s="7"/>
      <c r="JRD25" s="7"/>
      <c r="JRE25" s="7"/>
      <c r="JRF25" s="7"/>
      <c r="JRG25" s="7"/>
      <c r="JRH25" s="7"/>
      <c r="JRI25" s="7"/>
      <c r="JRJ25" s="7"/>
      <c r="JRK25" s="7"/>
      <c r="JRL25" s="7"/>
      <c r="JRM25" s="7"/>
      <c r="JRN25" s="7"/>
      <c r="JRO25" s="7"/>
      <c r="JRP25" s="7"/>
      <c r="JRQ25" s="7"/>
      <c r="JRR25" s="7"/>
      <c r="JRS25" s="7"/>
      <c r="JRT25" s="7"/>
      <c r="JRU25" s="7"/>
      <c r="JRV25" s="7"/>
      <c r="JRW25" s="7"/>
      <c r="JRX25" s="7"/>
      <c r="JRY25" s="7"/>
      <c r="JRZ25" s="7"/>
      <c r="JSA25" s="7"/>
      <c r="JSB25" s="7"/>
      <c r="JSC25" s="7"/>
      <c r="JSD25" s="7"/>
      <c r="JSE25" s="7"/>
      <c r="JSF25" s="7"/>
      <c r="JSG25" s="7"/>
      <c r="JSH25" s="7"/>
      <c r="JSI25" s="7"/>
      <c r="JSJ25" s="7"/>
      <c r="JSK25" s="7"/>
      <c r="JSL25" s="7"/>
      <c r="JSM25" s="7"/>
      <c r="JSN25" s="7"/>
      <c r="JSO25" s="7"/>
      <c r="JSP25" s="7"/>
      <c r="JSQ25" s="7"/>
      <c r="JSR25" s="7"/>
      <c r="JSS25" s="7"/>
      <c r="JST25" s="7"/>
      <c r="JSU25" s="7"/>
      <c r="JSV25" s="7"/>
      <c r="JSW25" s="7"/>
      <c r="JSX25" s="7"/>
      <c r="JSY25" s="7"/>
      <c r="JSZ25" s="7"/>
      <c r="JTA25" s="7"/>
      <c r="JTB25" s="7"/>
      <c r="JTC25" s="7"/>
      <c r="JTD25" s="7"/>
      <c r="JTE25" s="7"/>
      <c r="JTF25" s="7"/>
      <c r="JTG25" s="7"/>
      <c r="JTH25" s="7"/>
      <c r="JTI25" s="7"/>
      <c r="JTJ25" s="7"/>
      <c r="JTK25" s="7"/>
      <c r="JTL25" s="7"/>
      <c r="JTM25" s="7"/>
      <c r="JTN25" s="7"/>
      <c r="JTO25" s="7"/>
      <c r="JTP25" s="7"/>
      <c r="JTQ25" s="7"/>
      <c r="JTR25" s="7"/>
      <c r="JTS25" s="7"/>
      <c r="JTT25" s="7"/>
      <c r="JTU25" s="7"/>
      <c r="JTV25" s="7"/>
      <c r="JTW25" s="7"/>
      <c r="JTX25" s="7"/>
      <c r="JTY25" s="7"/>
      <c r="JTZ25" s="7"/>
      <c r="JUA25" s="7"/>
      <c r="JUB25" s="7"/>
      <c r="JUC25" s="7"/>
      <c r="JUD25" s="7"/>
      <c r="JUE25" s="7"/>
      <c r="JUF25" s="7"/>
      <c r="JUG25" s="7"/>
      <c r="JUH25" s="7"/>
      <c r="JUI25" s="7"/>
      <c r="JUJ25" s="7"/>
      <c r="JUK25" s="7"/>
      <c r="JUL25" s="7"/>
      <c r="JUM25" s="7"/>
      <c r="JUN25" s="7"/>
      <c r="JUO25" s="7"/>
      <c r="JUP25" s="7"/>
      <c r="JUQ25" s="7"/>
      <c r="JUR25" s="7"/>
      <c r="JUS25" s="7"/>
      <c r="JUT25" s="7"/>
      <c r="JUU25" s="7"/>
      <c r="JUV25" s="7"/>
      <c r="JUW25" s="7"/>
      <c r="JUX25" s="7"/>
      <c r="JUY25" s="7"/>
      <c r="JUZ25" s="7"/>
      <c r="JVA25" s="7"/>
      <c r="JVB25" s="7"/>
      <c r="JVC25" s="7"/>
      <c r="JVD25" s="7"/>
      <c r="JVE25" s="7"/>
      <c r="JVF25" s="7"/>
      <c r="JVG25" s="7"/>
      <c r="JVH25" s="7"/>
      <c r="JVI25" s="7"/>
      <c r="JVJ25" s="7"/>
      <c r="JVK25" s="7"/>
      <c r="JVL25" s="7"/>
      <c r="JVM25" s="7"/>
      <c r="JVN25" s="7"/>
      <c r="JVO25" s="7"/>
      <c r="JVP25" s="7"/>
      <c r="JVQ25" s="7"/>
      <c r="JVR25" s="7"/>
      <c r="JVS25" s="7"/>
      <c r="JVT25" s="7"/>
      <c r="JVU25" s="7"/>
      <c r="JVV25" s="7"/>
      <c r="JVW25" s="7"/>
      <c r="JVX25" s="7"/>
      <c r="JVY25" s="7"/>
      <c r="JVZ25" s="7"/>
      <c r="JWA25" s="7"/>
      <c r="JWB25" s="7"/>
      <c r="JWC25" s="7"/>
      <c r="JWD25" s="7"/>
      <c r="JWE25" s="7"/>
      <c r="JWF25" s="7"/>
      <c r="JWG25" s="7"/>
      <c r="JWH25" s="7"/>
      <c r="JWI25" s="7"/>
      <c r="JWJ25" s="7"/>
      <c r="JWK25" s="7"/>
      <c r="JWL25" s="7"/>
      <c r="JWM25" s="7"/>
      <c r="JWN25" s="7"/>
      <c r="JWO25" s="7"/>
      <c r="JWP25" s="7"/>
      <c r="JWQ25" s="7"/>
      <c r="JWR25" s="7"/>
      <c r="JWS25" s="7"/>
      <c r="JWT25" s="7"/>
      <c r="JWU25" s="7"/>
      <c r="JWV25" s="7"/>
      <c r="JWW25" s="7"/>
      <c r="JWX25" s="7"/>
      <c r="JWY25" s="7"/>
      <c r="JWZ25" s="7"/>
      <c r="JXA25" s="7"/>
      <c r="JXB25" s="7"/>
      <c r="JXC25" s="7"/>
      <c r="JXD25" s="7"/>
      <c r="JXE25" s="7"/>
      <c r="JXF25" s="7"/>
      <c r="JXG25" s="7"/>
      <c r="JXH25" s="7"/>
      <c r="JXI25" s="7"/>
      <c r="JXJ25" s="7"/>
      <c r="JXK25" s="7"/>
      <c r="JXL25" s="7"/>
      <c r="JXM25" s="7"/>
      <c r="JXN25" s="7"/>
      <c r="JXO25" s="7"/>
      <c r="JXP25" s="7"/>
      <c r="JXQ25" s="7"/>
      <c r="JXR25" s="7"/>
      <c r="JXS25" s="7"/>
      <c r="JXT25" s="7"/>
      <c r="JXU25" s="7"/>
      <c r="JXV25" s="7"/>
      <c r="JXW25" s="7"/>
      <c r="JXX25" s="7"/>
      <c r="JXY25" s="7"/>
      <c r="JXZ25" s="7"/>
      <c r="JYA25" s="7"/>
      <c r="JYB25" s="7"/>
      <c r="JYC25" s="7"/>
      <c r="JYD25" s="7"/>
      <c r="JYE25" s="7"/>
      <c r="JYF25" s="7"/>
      <c r="JYG25" s="7"/>
      <c r="JYH25" s="7"/>
      <c r="JYI25" s="7"/>
      <c r="JYJ25" s="7"/>
      <c r="JYK25" s="7"/>
      <c r="JYL25" s="7"/>
      <c r="JYM25" s="7"/>
      <c r="JYN25" s="7"/>
      <c r="JYO25" s="7"/>
      <c r="JYP25" s="7"/>
      <c r="JYQ25" s="7"/>
      <c r="JYR25" s="7"/>
      <c r="JYS25" s="7"/>
      <c r="JYT25" s="7"/>
      <c r="JYU25" s="7"/>
      <c r="JYV25" s="7"/>
      <c r="JYW25" s="7"/>
      <c r="JYX25" s="7"/>
      <c r="JYY25" s="7"/>
      <c r="JYZ25" s="7"/>
      <c r="JZA25" s="7"/>
      <c r="JZB25" s="7"/>
      <c r="JZC25" s="7"/>
      <c r="JZD25" s="7"/>
      <c r="JZE25" s="7"/>
      <c r="JZF25" s="7"/>
      <c r="JZG25" s="7"/>
      <c r="JZH25" s="7"/>
      <c r="JZI25" s="7"/>
      <c r="JZJ25" s="7"/>
      <c r="JZK25" s="7"/>
      <c r="JZL25" s="7"/>
      <c r="JZM25" s="7"/>
      <c r="JZN25" s="7"/>
      <c r="JZO25" s="7"/>
      <c r="JZP25" s="7"/>
      <c r="JZQ25" s="7"/>
      <c r="JZR25" s="7"/>
      <c r="JZS25" s="7"/>
      <c r="JZT25" s="7"/>
      <c r="JZU25" s="7"/>
      <c r="JZV25" s="7"/>
      <c r="JZW25" s="7"/>
      <c r="JZX25" s="7"/>
      <c r="JZY25" s="7"/>
      <c r="JZZ25" s="7"/>
      <c r="KAA25" s="7"/>
      <c r="KAB25" s="7"/>
      <c r="KAC25" s="7"/>
      <c r="KAD25" s="7"/>
      <c r="KAE25" s="7"/>
      <c r="KAF25" s="7"/>
      <c r="KAG25" s="7"/>
      <c r="KAH25" s="7"/>
      <c r="KAI25" s="7"/>
      <c r="KAJ25" s="7"/>
      <c r="KAK25" s="7"/>
      <c r="KAL25" s="7"/>
      <c r="KAM25" s="7"/>
      <c r="KAN25" s="7"/>
      <c r="KAO25" s="7"/>
      <c r="KAP25" s="7"/>
      <c r="KAQ25" s="7"/>
      <c r="KAR25" s="7"/>
      <c r="KAS25" s="7"/>
      <c r="KAT25" s="7"/>
      <c r="KAU25" s="7"/>
      <c r="KAV25" s="7"/>
      <c r="KAW25" s="7"/>
      <c r="KAX25" s="7"/>
      <c r="KAY25" s="7"/>
      <c r="KAZ25" s="7"/>
      <c r="KBA25" s="7"/>
      <c r="KBB25" s="7"/>
      <c r="KBC25" s="7"/>
      <c r="KBD25" s="7"/>
      <c r="KBE25" s="7"/>
      <c r="KBF25" s="7"/>
      <c r="KBG25" s="7"/>
      <c r="KBH25" s="7"/>
      <c r="KBI25" s="7"/>
      <c r="KBJ25" s="7"/>
      <c r="KBK25" s="7"/>
      <c r="KBL25" s="7"/>
      <c r="KBM25" s="7"/>
      <c r="KBN25" s="7"/>
      <c r="KBO25" s="7"/>
      <c r="KBP25" s="7"/>
      <c r="KBQ25" s="7"/>
      <c r="KBR25" s="7"/>
      <c r="KBS25" s="7"/>
      <c r="KBT25" s="7"/>
      <c r="KBU25" s="7"/>
      <c r="KBV25" s="7"/>
      <c r="KBW25" s="7"/>
      <c r="KBX25" s="7"/>
      <c r="KBY25" s="7"/>
      <c r="KBZ25" s="7"/>
      <c r="KCA25" s="7"/>
      <c r="KCB25" s="7"/>
      <c r="KCC25" s="7"/>
      <c r="KCD25" s="7"/>
      <c r="KCE25" s="7"/>
      <c r="KCF25" s="7"/>
      <c r="KCG25" s="7"/>
      <c r="KCH25" s="7"/>
      <c r="KCI25" s="7"/>
      <c r="KCJ25" s="7"/>
      <c r="KCK25" s="7"/>
      <c r="KCL25" s="7"/>
      <c r="KCM25" s="7"/>
      <c r="KCN25" s="7"/>
      <c r="KCO25" s="7"/>
      <c r="KCP25" s="7"/>
      <c r="KCQ25" s="7"/>
      <c r="KCR25" s="7"/>
      <c r="KCS25" s="7"/>
      <c r="KCT25" s="7"/>
      <c r="KCU25" s="7"/>
      <c r="KCV25" s="7"/>
      <c r="KCW25" s="7"/>
      <c r="KCX25" s="7"/>
      <c r="KCY25" s="7"/>
      <c r="KCZ25" s="7"/>
      <c r="KDA25" s="7"/>
      <c r="KDB25" s="7"/>
      <c r="KDC25" s="7"/>
      <c r="KDD25" s="7"/>
      <c r="KDE25" s="7"/>
      <c r="KDF25" s="7"/>
      <c r="KDG25" s="7"/>
      <c r="KDH25" s="7"/>
      <c r="KDI25" s="7"/>
      <c r="KDJ25" s="7"/>
      <c r="KDK25" s="7"/>
      <c r="KDL25" s="7"/>
      <c r="KDM25" s="7"/>
      <c r="KDN25" s="7"/>
      <c r="KDO25" s="7"/>
      <c r="KDP25" s="7"/>
      <c r="KDQ25" s="7"/>
      <c r="KDR25" s="7"/>
      <c r="KDS25" s="7"/>
      <c r="KDT25" s="7"/>
      <c r="KDU25" s="7"/>
      <c r="KDV25" s="7"/>
      <c r="KDW25" s="7"/>
      <c r="KDX25" s="7"/>
      <c r="KDY25" s="7"/>
      <c r="KDZ25" s="7"/>
      <c r="KEA25" s="7"/>
      <c r="KEB25" s="7"/>
      <c r="KEC25" s="7"/>
      <c r="KED25" s="7"/>
      <c r="KEE25" s="7"/>
      <c r="KEF25" s="7"/>
      <c r="KEG25" s="7"/>
      <c r="KEH25" s="7"/>
      <c r="KEI25" s="7"/>
      <c r="KEJ25" s="7"/>
      <c r="KEK25" s="7"/>
      <c r="KEL25" s="7"/>
      <c r="KEM25" s="7"/>
      <c r="KEN25" s="7"/>
      <c r="KEO25" s="7"/>
      <c r="KEP25" s="7"/>
      <c r="KEQ25" s="7"/>
      <c r="KER25" s="7"/>
      <c r="KES25" s="7"/>
      <c r="KET25" s="7"/>
      <c r="KEU25" s="7"/>
      <c r="KEV25" s="7"/>
      <c r="KEW25" s="7"/>
      <c r="KEX25" s="7"/>
      <c r="KEY25" s="7"/>
      <c r="KEZ25" s="7"/>
      <c r="KFA25" s="7"/>
      <c r="KFB25" s="7"/>
      <c r="KFC25" s="7"/>
      <c r="KFD25" s="7"/>
      <c r="KFE25" s="7"/>
      <c r="KFF25" s="7"/>
      <c r="KFG25" s="7"/>
      <c r="KFH25" s="7"/>
      <c r="KFI25" s="7"/>
      <c r="KFJ25" s="7"/>
      <c r="KFK25" s="7"/>
      <c r="KFL25" s="7"/>
      <c r="KFM25" s="7"/>
      <c r="KFN25" s="7"/>
      <c r="KFO25" s="7"/>
      <c r="KFP25" s="7"/>
      <c r="KFQ25" s="7"/>
      <c r="KFR25" s="7"/>
      <c r="KFS25" s="7"/>
      <c r="KFT25" s="7"/>
      <c r="KFU25" s="7"/>
      <c r="KFV25" s="7"/>
      <c r="KFW25" s="7"/>
      <c r="KFX25" s="7"/>
      <c r="KFY25" s="7"/>
      <c r="KFZ25" s="7"/>
      <c r="KGA25" s="7"/>
      <c r="KGB25" s="7"/>
      <c r="KGC25" s="7"/>
      <c r="KGD25" s="7"/>
      <c r="KGE25" s="7"/>
      <c r="KGF25" s="7"/>
      <c r="KGG25" s="7"/>
      <c r="KGH25" s="7"/>
      <c r="KGI25" s="7"/>
      <c r="KGJ25" s="7"/>
      <c r="KGK25" s="7"/>
      <c r="KGL25" s="7"/>
      <c r="KGM25" s="7"/>
      <c r="KGN25" s="7"/>
      <c r="KGO25" s="7"/>
      <c r="KGP25" s="7"/>
      <c r="KGQ25" s="7"/>
      <c r="KGR25" s="7"/>
      <c r="KGS25" s="7"/>
      <c r="KGT25" s="7"/>
      <c r="KGU25" s="7"/>
      <c r="KGV25" s="7"/>
      <c r="KGW25" s="7"/>
      <c r="KGX25" s="7"/>
      <c r="KGY25" s="7"/>
      <c r="KGZ25" s="7"/>
      <c r="KHA25" s="7"/>
      <c r="KHB25" s="7"/>
      <c r="KHC25" s="7"/>
      <c r="KHD25" s="7"/>
      <c r="KHE25" s="7"/>
      <c r="KHF25" s="7"/>
      <c r="KHG25" s="7"/>
      <c r="KHH25" s="7"/>
      <c r="KHI25" s="7"/>
      <c r="KHJ25" s="7"/>
      <c r="KHK25" s="7"/>
      <c r="KHL25" s="7"/>
      <c r="KHM25" s="7"/>
      <c r="KHN25" s="7"/>
      <c r="KHO25" s="7"/>
      <c r="KHP25" s="7"/>
      <c r="KHQ25" s="7"/>
      <c r="KHR25" s="7"/>
      <c r="KHS25" s="7"/>
      <c r="KHT25" s="7"/>
      <c r="KHU25" s="7"/>
      <c r="KHV25" s="7"/>
      <c r="KHW25" s="7"/>
      <c r="KHX25" s="7"/>
      <c r="KHY25" s="7"/>
      <c r="KHZ25" s="7"/>
      <c r="KIA25" s="7"/>
      <c r="KIB25" s="7"/>
      <c r="KIC25" s="7"/>
      <c r="KID25" s="7"/>
      <c r="KIE25" s="7"/>
      <c r="KIF25" s="7"/>
      <c r="KIG25" s="7"/>
      <c r="KIH25" s="7"/>
      <c r="KII25" s="7"/>
      <c r="KIJ25" s="7"/>
      <c r="KIK25" s="7"/>
      <c r="KIL25" s="7"/>
      <c r="KIM25" s="7"/>
      <c r="KIN25" s="7"/>
      <c r="KIO25" s="7"/>
      <c r="KIP25" s="7"/>
      <c r="KIQ25" s="7"/>
      <c r="KIR25" s="7"/>
      <c r="KIS25" s="7"/>
      <c r="KIT25" s="7"/>
      <c r="KIU25" s="7"/>
      <c r="KIV25" s="7"/>
      <c r="KIW25" s="7"/>
      <c r="KIX25" s="7"/>
      <c r="KIY25" s="7"/>
      <c r="KIZ25" s="7"/>
      <c r="KJA25" s="7"/>
      <c r="KJB25" s="7"/>
      <c r="KJC25" s="7"/>
      <c r="KJD25" s="7"/>
      <c r="KJE25" s="7"/>
      <c r="KJF25" s="7"/>
      <c r="KJG25" s="7"/>
      <c r="KJH25" s="7"/>
      <c r="KJI25" s="7"/>
      <c r="KJJ25" s="7"/>
      <c r="KJK25" s="7"/>
      <c r="KJL25" s="7"/>
      <c r="KJM25" s="7"/>
      <c r="KJN25" s="7"/>
      <c r="KJO25" s="7"/>
      <c r="KJP25" s="7"/>
      <c r="KJQ25" s="7"/>
      <c r="KJR25" s="7"/>
      <c r="KJS25" s="7"/>
      <c r="KJT25" s="7"/>
      <c r="KJU25" s="7"/>
      <c r="KJV25" s="7"/>
      <c r="KJW25" s="7"/>
      <c r="KJX25" s="7"/>
      <c r="KJY25" s="7"/>
      <c r="KJZ25" s="7"/>
      <c r="KKA25" s="7"/>
      <c r="KKB25" s="7"/>
      <c r="KKC25" s="7"/>
      <c r="KKD25" s="7"/>
      <c r="KKE25" s="7"/>
      <c r="KKF25" s="7"/>
      <c r="KKG25" s="7"/>
      <c r="KKH25" s="7"/>
      <c r="KKI25" s="7"/>
      <c r="KKJ25" s="7"/>
      <c r="KKK25" s="7"/>
      <c r="KKL25" s="7"/>
      <c r="KKM25" s="7"/>
      <c r="KKN25" s="7"/>
      <c r="KKO25" s="7"/>
      <c r="KKP25" s="7"/>
      <c r="KKQ25" s="7"/>
      <c r="KKR25" s="7"/>
      <c r="KKS25" s="7"/>
      <c r="KKT25" s="7"/>
      <c r="KKU25" s="7"/>
      <c r="KKV25" s="7"/>
      <c r="KKW25" s="7"/>
      <c r="KKX25" s="7"/>
      <c r="KKY25" s="7"/>
      <c r="KKZ25" s="7"/>
      <c r="KLA25" s="7"/>
      <c r="KLB25" s="7"/>
      <c r="KLC25" s="7"/>
      <c r="KLD25" s="7"/>
      <c r="KLE25" s="7"/>
      <c r="KLF25" s="7"/>
      <c r="KLG25" s="7"/>
      <c r="KLH25" s="7"/>
      <c r="KLI25" s="7"/>
      <c r="KLJ25" s="7"/>
      <c r="KLK25" s="7"/>
      <c r="KLL25" s="7"/>
      <c r="KLM25" s="7"/>
      <c r="KLN25" s="7"/>
      <c r="KLO25" s="7"/>
      <c r="KLP25" s="7"/>
      <c r="KLQ25" s="7"/>
      <c r="KLR25" s="7"/>
      <c r="KLS25" s="7"/>
      <c r="KLT25" s="7"/>
      <c r="KLU25" s="7"/>
      <c r="KLV25" s="7"/>
      <c r="KLW25" s="7"/>
      <c r="KLX25" s="7"/>
      <c r="KLY25" s="7"/>
      <c r="KLZ25" s="7"/>
      <c r="KMA25" s="7"/>
      <c r="KMB25" s="7"/>
      <c r="KMC25" s="7"/>
      <c r="KMD25" s="7"/>
      <c r="KME25" s="7"/>
      <c r="KMF25" s="7"/>
      <c r="KMG25" s="7"/>
      <c r="KMH25" s="7"/>
      <c r="KMI25" s="7"/>
      <c r="KMJ25" s="7"/>
      <c r="KMK25" s="7"/>
      <c r="KML25" s="7"/>
      <c r="KMM25" s="7"/>
      <c r="KMN25" s="7"/>
      <c r="KMO25" s="7"/>
      <c r="KMP25" s="7"/>
      <c r="KMQ25" s="7"/>
      <c r="KMR25" s="7"/>
      <c r="KMS25" s="7"/>
      <c r="KMT25" s="7"/>
      <c r="KMU25" s="7"/>
      <c r="KMV25" s="7"/>
      <c r="KMW25" s="7"/>
      <c r="KMX25" s="7"/>
      <c r="KMY25" s="7"/>
      <c r="KMZ25" s="7"/>
      <c r="KNA25" s="7"/>
      <c r="KNB25" s="7"/>
      <c r="KNC25" s="7"/>
      <c r="KND25" s="7"/>
      <c r="KNE25" s="7"/>
      <c r="KNF25" s="7"/>
      <c r="KNG25" s="7"/>
      <c r="KNH25" s="7"/>
      <c r="KNI25" s="7"/>
      <c r="KNJ25" s="7"/>
      <c r="KNK25" s="7"/>
      <c r="KNL25" s="7"/>
      <c r="KNM25" s="7"/>
      <c r="KNN25" s="7"/>
      <c r="KNO25" s="7"/>
      <c r="KNP25" s="7"/>
      <c r="KNQ25" s="7"/>
      <c r="KNR25" s="7"/>
      <c r="KNS25" s="7"/>
      <c r="KNT25" s="7"/>
      <c r="KNU25" s="7"/>
      <c r="KNV25" s="7"/>
      <c r="KNW25" s="7"/>
      <c r="KNX25" s="7"/>
      <c r="KNY25" s="7"/>
      <c r="KNZ25" s="7"/>
      <c r="KOA25" s="7"/>
      <c r="KOB25" s="7"/>
      <c r="KOC25" s="7"/>
      <c r="KOD25" s="7"/>
      <c r="KOE25" s="7"/>
      <c r="KOF25" s="7"/>
      <c r="KOG25" s="7"/>
      <c r="KOH25" s="7"/>
      <c r="KOI25" s="7"/>
      <c r="KOJ25" s="7"/>
      <c r="KOK25" s="7"/>
      <c r="KOL25" s="7"/>
      <c r="KOM25" s="7"/>
      <c r="KON25" s="7"/>
      <c r="KOO25" s="7"/>
      <c r="KOP25" s="7"/>
      <c r="KOQ25" s="7"/>
      <c r="KOR25" s="7"/>
      <c r="KOS25" s="7"/>
      <c r="KOT25" s="7"/>
      <c r="KOU25" s="7"/>
      <c r="KOV25" s="7"/>
      <c r="KOW25" s="7"/>
      <c r="KOX25" s="7"/>
      <c r="KOY25" s="7"/>
      <c r="KOZ25" s="7"/>
      <c r="KPA25" s="7"/>
      <c r="KPB25" s="7"/>
      <c r="KPC25" s="7"/>
      <c r="KPD25" s="7"/>
      <c r="KPE25" s="7"/>
      <c r="KPF25" s="7"/>
      <c r="KPG25" s="7"/>
      <c r="KPH25" s="7"/>
      <c r="KPI25" s="7"/>
      <c r="KPJ25" s="7"/>
      <c r="KPK25" s="7"/>
      <c r="KPL25" s="7"/>
      <c r="KPM25" s="7"/>
      <c r="KPN25" s="7"/>
      <c r="KPO25" s="7"/>
      <c r="KPP25" s="7"/>
      <c r="KPQ25" s="7"/>
      <c r="KPR25" s="7"/>
      <c r="KPS25" s="7"/>
      <c r="KPT25" s="7"/>
      <c r="KPU25" s="7"/>
      <c r="KPV25" s="7"/>
      <c r="KPW25" s="7"/>
      <c r="KPX25" s="7"/>
      <c r="KPY25" s="7"/>
      <c r="KPZ25" s="7"/>
      <c r="KQA25" s="7"/>
      <c r="KQB25" s="7"/>
      <c r="KQC25" s="7"/>
      <c r="KQD25" s="7"/>
      <c r="KQE25" s="7"/>
      <c r="KQF25" s="7"/>
      <c r="KQG25" s="7"/>
      <c r="KQH25" s="7"/>
      <c r="KQI25" s="7"/>
      <c r="KQJ25" s="7"/>
      <c r="KQK25" s="7"/>
      <c r="KQL25" s="7"/>
      <c r="KQM25" s="7"/>
      <c r="KQN25" s="7"/>
      <c r="KQO25" s="7"/>
      <c r="KQP25" s="7"/>
      <c r="KQQ25" s="7"/>
      <c r="KQR25" s="7"/>
      <c r="KQS25" s="7"/>
      <c r="KQT25" s="7"/>
      <c r="KQU25" s="7"/>
      <c r="KQV25" s="7"/>
      <c r="KQW25" s="7"/>
      <c r="KQX25" s="7"/>
      <c r="KQY25" s="7"/>
      <c r="KQZ25" s="7"/>
      <c r="KRA25" s="7"/>
      <c r="KRB25" s="7"/>
      <c r="KRC25" s="7"/>
      <c r="KRD25" s="7"/>
      <c r="KRE25" s="7"/>
      <c r="KRF25" s="7"/>
      <c r="KRG25" s="7"/>
      <c r="KRH25" s="7"/>
      <c r="KRI25" s="7"/>
      <c r="KRJ25" s="7"/>
      <c r="KRK25" s="7"/>
      <c r="KRL25" s="7"/>
      <c r="KRM25" s="7"/>
      <c r="KRN25" s="7"/>
      <c r="KRO25" s="7"/>
      <c r="KRP25" s="7"/>
      <c r="KRQ25" s="7"/>
      <c r="KRR25" s="7"/>
      <c r="KRS25" s="7"/>
      <c r="KRT25" s="7"/>
      <c r="KRU25" s="7"/>
      <c r="KRV25" s="7"/>
      <c r="KRW25" s="7"/>
      <c r="KRX25" s="7"/>
      <c r="KRY25" s="7"/>
      <c r="KRZ25" s="7"/>
      <c r="KSA25" s="7"/>
      <c r="KSB25" s="7"/>
      <c r="KSC25" s="7"/>
      <c r="KSD25" s="7"/>
      <c r="KSE25" s="7"/>
      <c r="KSF25" s="7"/>
      <c r="KSG25" s="7"/>
      <c r="KSH25" s="7"/>
      <c r="KSI25" s="7"/>
      <c r="KSJ25" s="7"/>
      <c r="KSK25" s="7"/>
      <c r="KSL25" s="7"/>
      <c r="KSM25" s="7"/>
      <c r="KSN25" s="7"/>
      <c r="KSO25" s="7"/>
      <c r="KSP25" s="7"/>
      <c r="KSQ25" s="7"/>
      <c r="KSR25" s="7"/>
      <c r="KSS25" s="7"/>
      <c r="KST25" s="7"/>
      <c r="KSU25" s="7"/>
      <c r="KSV25" s="7"/>
      <c r="KSW25" s="7"/>
      <c r="KSX25" s="7"/>
      <c r="KSY25" s="7"/>
      <c r="KSZ25" s="7"/>
      <c r="KTA25" s="7"/>
      <c r="KTB25" s="7"/>
      <c r="KTC25" s="7"/>
      <c r="KTD25" s="7"/>
      <c r="KTE25" s="7"/>
      <c r="KTF25" s="7"/>
      <c r="KTG25" s="7"/>
      <c r="KTH25" s="7"/>
      <c r="KTI25" s="7"/>
      <c r="KTJ25" s="7"/>
      <c r="KTK25" s="7"/>
      <c r="KTL25" s="7"/>
      <c r="KTM25" s="7"/>
      <c r="KTN25" s="7"/>
      <c r="KTO25" s="7"/>
      <c r="KTP25" s="7"/>
      <c r="KTQ25" s="7"/>
      <c r="KTR25" s="7"/>
      <c r="KTS25" s="7"/>
      <c r="KTT25" s="7"/>
      <c r="KTU25" s="7"/>
      <c r="KTV25" s="7"/>
      <c r="KTW25" s="7"/>
      <c r="KTX25" s="7"/>
      <c r="KTY25" s="7"/>
      <c r="KTZ25" s="7"/>
      <c r="KUA25" s="7"/>
      <c r="KUB25" s="7"/>
      <c r="KUC25" s="7"/>
      <c r="KUD25" s="7"/>
      <c r="KUE25" s="7"/>
      <c r="KUF25" s="7"/>
      <c r="KUG25" s="7"/>
      <c r="KUH25" s="7"/>
      <c r="KUI25" s="7"/>
      <c r="KUJ25" s="7"/>
      <c r="KUK25" s="7"/>
      <c r="KUL25" s="7"/>
      <c r="KUM25" s="7"/>
      <c r="KUN25" s="7"/>
      <c r="KUO25" s="7"/>
      <c r="KUP25" s="7"/>
      <c r="KUQ25" s="7"/>
      <c r="KUR25" s="7"/>
      <c r="KUS25" s="7"/>
      <c r="KUT25" s="7"/>
      <c r="KUU25" s="7"/>
      <c r="KUV25" s="7"/>
      <c r="KUW25" s="7"/>
      <c r="KUX25" s="7"/>
      <c r="KUY25" s="7"/>
      <c r="KUZ25" s="7"/>
      <c r="KVA25" s="7"/>
      <c r="KVB25" s="7"/>
      <c r="KVC25" s="7"/>
      <c r="KVD25" s="7"/>
      <c r="KVE25" s="7"/>
      <c r="KVF25" s="7"/>
      <c r="KVG25" s="7"/>
      <c r="KVH25" s="7"/>
      <c r="KVI25" s="7"/>
      <c r="KVJ25" s="7"/>
      <c r="KVK25" s="7"/>
      <c r="KVL25" s="7"/>
      <c r="KVM25" s="7"/>
      <c r="KVN25" s="7"/>
      <c r="KVO25" s="7"/>
      <c r="KVP25" s="7"/>
      <c r="KVQ25" s="7"/>
      <c r="KVR25" s="7"/>
      <c r="KVS25" s="7"/>
      <c r="KVT25" s="7"/>
      <c r="KVU25" s="7"/>
      <c r="KVV25" s="7"/>
      <c r="KVW25" s="7"/>
      <c r="KVX25" s="7"/>
      <c r="KVY25" s="7"/>
      <c r="KVZ25" s="7"/>
      <c r="KWA25" s="7"/>
      <c r="KWB25" s="7"/>
      <c r="KWC25" s="7"/>
      <c r="KWD25" s="7"/>
      <c r="KWE25" s="7"/>
      <c r="KWF25" s="7"/>
      <c r="KWG25" s="7"/>
      <c r="KWH25" s="7"/>
      <c r="KWI25" s="7"/>
      <c r="KWJ25" s="7"/>
      <c r="KWK25" s="7"/>
      <c r="KWL25" s="7"/>
      <c r="KWM25" s="7"/>
      <c r="KWN25" s="7"/>
      <c r="KWO25" s="7"/>
      <c r="KWP25" s="7"/>
      <c r="KWQ25" s="7"/>
      <c r="KWR25" s="7"/>
      <c r="KWS25" s="7"/>
      <c r="KWT25" s="7"/>
      <c r="KWU25" s="7"/>
      <c r="KWV25" s="7"/>
      <c r="KWW25" s="7"/>
      <c r="KWX25" s="7"/>
      <c r="KWY25" s="7"/>
      <c r="KWZ25" s="7"/>
      <c r="KXA25" s="7"/>
      <c r="KXB25" s="7"/>
      <c r="KXC25" s="7"/>
      <c r="KXD25" s="7"/>
      <c r="KXE25" s="7"/>
      <c r="KXF25" s="7"/>
      <c r="KXG25" s="7"/>
      <c r="KXH25" s="7"/>
      <c r="KXI25" s="7"/>
      <c r="KXJ25" s="7"/>
      <c r="KXK25" s="7"/>
      <c r="KXL25" s="7"/>
      <c r="KXM25" s="7"/>
      <c r="KXN25" s="7"/>
      <c r="KXO25" s="7"/>
      <c r="KXP25" s="7"/>
      <c r="KXQ25" s="7"/>
      <c r="KXR25" s="7"/>
      <c r="KXS25" s="7"/>
      <c r="KXT25" s="7"/>
      <c r="KXU25" s="7"/>
      <c r="KXV25" s="7"/>
      <c r="KXW25" s="7"/>
      <c r="KXX25" s="7"/>
      <c r="KXY25" s="7"/>
      <c r="KXZ25" s="7"/>
      <c r="KYA25" s="7"/>
      <c r="KYB25" s="7"/>
      <c r="KYC25" s="7"/>
      <c r="KYD25" s="7"/>
      <c r="KYE25" s="7"/>
      <c r="KYF25" s="7"/>
      <c r="KYG25" s="7"/>
      <c r="KYH25" s="7"/>
      <c r="KYI25" s="7"/>
      <c r="KYJ25" s="7"/>
      <c r="KYK25" s="7"/>
      <c r="KYL25" s="7"/>
      <c r="KYM25" s="7"/>
      <c r="KYN25" s="7"/>
      <c r="KYO25" s="7"/>
      <c r="KYP25" s="7"/>
      <c r="KYQ25" s="7"/>
      <c r="KYR25" s="7"/>
      <c r="KYS25" s="7"/>
      <c r="KYT25" s="7"/>
      <c r="KYU25" s="7"/>
      <c r="KYV25" s="7"/>
      <c r="KYW25" s="7"/>
      <c r="KYX25" s="7"/>
      <c r="KYY25" s="7"/>
      <c r="KYZ25" s="7"/>
      <c r="KZA25" s="7"/>
      <c r="KZB25" s="7"/>
      <c r="KZC25" s="7"/>
      <c r="KZD25" s="7"/>
      <c r="KZE25" s="7"/>
      <c r="KZF25" s="7"/>
      <c r="KZG25" s="7"/>
      <c r="KZH25" s="7"/>
      <c r="KZI25" s="7"/>
      <c r="KZJ25" s="7"/>
      <c r="KZK25" s="7"/>
      <c r="KZL25" s="7"/>
      <c r="KZM25" s="7"/>
      <c r="KZN25" s="7"/>
      <c r="KZO25" s="7"/>
      <c r="KZP25" s="7"/>
      <c r="KZQ25" s="7"/>
      <c r="KZR25" s="7"/>
      <c r="KZS25" s="7"/>
      <c r="KZT25" s="7"/>
      <c r="KZU25" s="7"/>
      <c r="KZV25" s="7"/>
      <c r="KZW25" s="7"/>
      <c r="KZX25" s="7"/>
      <c r="KZY25" s="7"/>
      <c r="KZZ25" s="7"/>
      <c r="LAA25" s="7"/>
      <c r="LAB25" s="7"/>
      <c r="LAC25" s="7"/>
      <c r="LAD25" s="7"/>
      <c r="LAE25" s="7"/>
      <c r="LAF25" s="7"/>
      <c r="LAG25" s="7"/>
      <c r="LAH25" s="7"/>
      <c r="LAI25" s="7"/>
      <c r="LAJ25" s="7"/>
      <c r="LAK25" s="7"/>
      <c r="LAL25" s="7"/>
      <c r="LAM25" s="7"/>
      <c r="LAN25" s="7"/>
      <c r="LAO25" s="7"/>
      <c r="LAP25" s="7"/>
      <c r="LAQ25" s="7"/>
      <c r="LAR25" s="7"/>
      <c r="LAS25" s="7"/>
      <c r="LAT25" s="7"/>
      <c r="LAU25" s="7"/>
      <c r="LAV25" s="7"/>
      <c r="LAW25" s="7"/>
      <c r="LAX25" s="7"/>
      <c r="LAY25" s="7"/>
      <c r="LAZ25" s="7"/>
      <c r="LBA25" s="7"/>
      <c r="LBB25" s="7"/>
      <c r="LBC25" s="7"/>
      <c r="LBD25" s="7"/>
      <c r="LBE25" s="7"/>
      <c r="LBF25" s="7"/>
      <c r="LBG25" s="7"/>
      <c r="LBH25" s="7"/>
      <c r="LBI25" s="7"/>
      <c r="LBJ25" s="7"/>
      <c r="LBK25" s="7"/>
      <c r="LBL25" s="7"/>
      <c r="LBM25" s="7"/>
      <c r="LBN25" s="7"/>
      <c r="LBO25" s="7"/>
      <c r="LBP25" s="7"/>
      <c r="LBQ25" s="7"/>
      <c r="LBR25" s="7"/>
      <c r="LBS25" s="7"/>
      <c r="LBT25" s="7"/>
      <c r="LBU25" s="7"/>
      <c r="LBV25" s="7"/>
      <c r="LBW25" s="7"/>
      <c r="LBX25" s="7"/>
      <c r="LBY25" s="7"/>
      <c r="LBZ25" s="7"/>
      <c r="LCA25" s="7"/>
      <c r="LCB25" s="7"/>
      <c r="LCC25" s="7"/>
      <c r="LCD25" s="7"/>
      <c r="LCE25" s="7"/>
      <c r="LCF25" s="7"/>
      <c r="LCG25" s="7"/>
      <c r="LCH25" s="7"/>
      <c r="LCI25" s="7"/>
      <c r="LCJ25" s="7"/>
      <c r="LCK25" s="7"/>
      <c r="LCL25" s="7"/>
      <c r="LCM25" s="7"/>
      <c r="LCN25" s="7"/>
      <c r="LCO25" s="7"/>
      <c r="LCP25" s="7"/>
      <c r="LCQ25" s="7"/>
      <c r="LCR25" s="7"/>
      <c r="LCS25" s="7"/>
      <c r="LCT25" s="7"/>
      <c r="LCU25" s="7"/>
      <c r="LCV25" s="7"/>
      <c r="LCW25" s="7"/>
      <c r="LCX25" s="7"/>
      <c r="LCY25" s="7"/>
      <c r="LCZ25" s="7"/>
      <c r="LDA25" s="7"/>
      <c r="LDB25" s="7"/>
      <c r="LDC25" s="7"/>
      <c r="LDD25" s="7"/>
      <c r="LDE25" s="7"/>
      <c r="LDF25" s="7"/>
      <c r="LDG25" s="7"/>
      <c r="LDH25" s="7"/>
      <c r="LDI25" s="7"/>
      <c r="LDJ25" s="7"/>
      <c r="LDK25" s="7"/>
      <c r="LDL25" s="7"/>
      <c r="LDM25" s="7"/>
      <c r="LDN25" s="7"/>
      <c r="LDO25" s="7"/>
      <c r="LDP25" s="7"/>
      <c r="LDQ25" s="7"/>
      <c r="LDR25" s="7"/>
      <c r="LDS25" s="7"/>
      <c r="LDT25" s="7"/>
      <c r="LDU25" s="7"/>
      <c r="LDV25" s="7"/>
      <c r="LDW25" s="7"/>
      <c r="LDX25" s="7"/>
      <c r="LDY25" s="7"/>
      <c r="LDZ25" s="7"/>
      <c r="LEA25" s="7"/>
      <c r="LEB25" s="7"/>
      <c r="LEC25" s="7"/>
      <c r="LED25" s="7"/>
      <c r="LEE25" s="7"/>
      <c r="LEF25" s="7"/>
      <c r="LEG25" s="7"/>
      <c r="LEH25" s="7"/>
      <c r="LEI25" s="7"/>
      <c r="LEJ25" s="7"/>
      <c r="LEK25" s="7"/>
      <c r="LEL25" s="7"/>
      <c r="LEM25" s="7"/>
      <c r="LEN25" s="7"/>
      <c r="LEO25" s="7"/>
      <c r="LEP25" s="7"/>
      <c r="LEQ25" s="7"/>
      <c r="LER25" s="7"/>
      <c r="LES25" s="7"/>
      <c r="LET25" s="7"/>
      <c r="LEU25" s="7"/>
      <c r="LEV25" s="7"/>
      <c r="LEW25" s="7"/>
      <c r="LEX25" s="7"/>
      <c r="LEY25" s="7"/>
      <c r="LEZ25" s="7"/>
      <c r="LFA25" s="7"/>
      <c r="LFB25" s="7"/>
      <c r="LFC25" s="7"/>
      <c r="LFD25" s="7"/>
      <c r="LFE25" s="7"/>
      <c r="LFF25" s="7"/>
      <c r="LFG25" s="7"/>
      <c r="LFH25" s="7"/>
      <c r="LFI25" s="7"/>
      <c r="LFJ25" s="7"/>
      <c r="LFK25" s="7"/>
      <c r="LFL25" s="7"/>
      <c r="LFM25" s="7"/>
      <c r="LFN25" s="7"/>
      <c r="LFO25" s="7"/>
      <c r="LFP25" s="7"/>
      <c r="LFQ25" s="7"/>
      <c r="LFR25" s="7"/>
      <c r="LFS25" s="7"/>
      <c r="LFT25" s="7"/>
      <c r="LFU25" s="7"/>
      <c r="LFV25" s="7"/>
      <c r="LFW25" s="7"/>
      <c r="LFX25" s="7"/>
      <c r="LFY25" s="7"/>
      <c r="LFZ25" s="7"/>
      <c r="LGA25" s="7"/>
      <c r="LGB25" s="7"/>
      <c r="LGC25" s="7"/>
      <c r="LGD25" s="7"/>
      <c r="LGE25" s="7"/>
      <c r="LGF25" s="7"/>
      <c r="LGG25" s="7"/>
      <c r="LGH25" s="7"/>
      <c r="LGI25" s="7"/>
      <c r="LGJ25" s="7"/>
      <c r="LGK25" s="7"/>
      <c r="LGL25" s="7"/>
      <c r="LGM25" s="7"/>
      <c r="LGN25" s="7"/>
      <c r="LGO25" s="7"/>
      <c r="LGP25" s="7"/>
      <c r="LGQ25" s="7"/>
      <c r="LGR25" s="7"/>
      <c r="LGS25" s="7"/>
      <c r="LGT25" s="7"/>
      <c r="LGU25" s="7"/>
      <c r="LGV25" s="7"/>
      <c r="LGW25" s="7"/>
      <c r="LGX25" s="7"/>
      <c r="LGY25" s="7"/>
      <c r="LGZ25" s="7"/>
      <c r="LHA25" s="7"/>
      <c r="LHB25" s="7"/>
      <c r="LHC25" s="7"/>
      <c r="LHD25" s="7"/>
      <c r="LHE25" s="7"/>
      <c r="LHF25" s="7"/>
      <c r="LHG25" s="7"/>
      <c r="LHH25" s="7"/>
      <c r="LHI25" s="7"/>
      <c r="LHJ25" s="7"/>
      <c r="LHK25" s="7"/>
      <c r="LHL25" s="7"/>
      <c r="LHM25" s="7"/>
      <c r="LHN25" s="7"/>
      <c r="LHO25" s="7"/>
      <c r="LHP25" s="7"/>
      <c r="LHQ25" s="7"/>
      <c r="LHR25" s="7"/>
      <c r="LHS25" s="7"/>
      <c r="LHT25" s="7"/>
      <c r="LHU25" s="7"/>
      <c r="LHV25" s="7"/>
      <c r="LHW25" s="7"/>
      <c r="LHX25" s="7"/>
      <c r="LHY25" s="7"/>
      <c r="LHZ25" s="7"/>
      <c r="LIA25" s="7"/>
      <c r="LIB25" s="7"/>
      <c r="LIC25" s="7"/>
      <c r="LID25" s="7"/>
      <c r="LIE25" s="7"/>
      <c r="LIF25" s="7"/>
      <c r="LIG25" s="7"/>
      <c r="LIH25" s="7"/>
      <c r="LII25" s="7"/>
      <c r="LIJ25" s="7"/>
      <c r="LIK25" s="7"/>
      <c r="LIL25" s="7"/>
      <c r="LIM25" s="7"/>
      <c r="LIN25" s="7"/>
      <c r="LIO25" s="7"/>
      <c r="LIP25" s="7"/>
      <c r="LIQ25" s="7"/>
      <c r="LIR25" s="7"/>
      <c r="LIS25" s="7"/>
      <c r="LIT25" s="7"/>
      <c r="LIU25" s="7"/>
      <c r="LIV25" s="7"/>
      <c r="LIW25" s="7"/>
      <c r="LIX25" s="7"/>
      <c r="LIY25" s="7"/>
      <c r="LIZ25" s="7"/>
      <c r="LJA25" s="7"/>
      <c r="LJB25" s="7"/>
      <c r="LJC25" s="7"/>
      <c r="LJD25" s="7"/>
      <c r="LJE25" s="7"/>
      <c r="LJF25" s="7"/>
      <c r="LJG25" s="7"/>
      <c r="LJH25" s="7"/>
      <c r="LJI25" s="7"/>
      <c r="LJJ25" s="7"/>
      <c r="LJK25" s="7"/>
      <c r="LJL25" s="7"/>
      <c r="LJM25" s="7"/>
      <c r="LJN25" s="7"/>
      <c r="LJO25" s="7"/>
      <c r="LJP25" s="7"/>
      <c r="LJQ25" s="7"/>
      <c r="LJR25" s="7"/>
      <c r="LJS25" s="7"/>
      <c r="LJT25" s="7"/>
      <c r="LJU25" s="7"/>
      <c r="LJV25" s="7"/>
      <c r="LJW25" s="7"/>
      <c r="LJX25" s="7"/>
      <c r="LJY25" s="7"/>
      <c r="LJZ25" s="7"/>
      <c r="LKA25" s="7"/>
      <c r="LKB25" s="7"/>
      <c r="LKC25" s="7"/>
      <c r="LKD25" s="7"/>
      <c r="LKE25" s="7"/>
      <c r="LKF25" s="7"/>
      <c r="LKG25" s="7"/>
      <c r="LKH25" s="7"/>
      <c r="LKI25" s="7"/>
      <c r="LKJ25" s="7"/>
      <c r="LKK25" s="7"/>
      <c r="LKL25" s="7"/>
      <c r="LKM25" s="7"/>
      <c r="LKN25" s="7"/>
      <c r="LKO25" s="7"/>
      <c r="LKP25" s="7"/>
      <c r="LKQ25" s="7"/>
      <c r="LKR25" s="7"/>
      <c r="LKS25" s="7"/>
      <c r="LKT25" s="7"/>
      <c r="LKU25" s="7"/>
      <c r="LKV25" s="7"/>
      <c r="LKW25" s="7"/>
      <c r="LKX25" s="7"/>
      <c r="LKY25" s="7"/>
      <c r="LKZ25" s="7"/>
      <c r="LLA25" s="7"/>
      <c r="LLB25" s="7"/>
      <c r="LLC25" s="7"/>
      <c r="LLD25" s="7"/>
      <c r="LLE25" s="7"/>
      <c r="LLF25" s="7"/>
      <c r="LLG25" s="7"/>
      <c r="LLH25" s="7"/>
      <c r="LLI25" s="7"/>
      <c r="LLJ25" s="7"/>
      <c r="LLK25" s="7"/>
      <c r="LLL25" s="7"/>
      <c r="LLM25" s="7"/>
      <c r="LLN25" s="7"/>
      <c r="LLO25" s="7"/>
      <c r="LLP25" s="7"/>
      <c r="LLQ25" s="7"/>
      <c r="LLR25" s="7"/>
      <c r="LLS25" s="7"/>
      <c r="LLT25" s="7"/>
      <c r="LLU25" s="7"/>
      <c r="LLV25" s="7"/>
      <c r="LLW25" s="7"/>
      <c r="LLX25" s="7"/>
      <c r="LLY25" s="7"/>
      <c r="LLZ25" s="7"/>
      <c r="LMA25" s="7"/>
      <c r="LMB25" s="7"/>
      <c r="LMC25" s="7"/>
      <c r="LMD25" s="7"/>
      <c r="LME25" s="7"/>
      <c r="LMF25" s="7"/>
      <c r="LMG25" s="7"/>
      <c r="LMH25" s="7"/>
      <c r="LMI25" s="7"/>
      <c r="LMJ25" s="7"/>
      <c r="LMK25" s="7"/>
      <c r="LML25" s="7"/>
      <c r="LMM25" s="7"/>
      <c r="LMN25" s="7"/>
      <c r="LMO25" s="7"/>
      <c r="LMP25" s="7"/>
      <c r="LMQ25" s="7"/>
      <c r="LMR25" s="7"/>
      <c r="LMS25" s="7"/>
      <c r="LMT25" s="7"/>
      <c r="LMU25" s="7"/>
      <c r="LMV25" s="7"/>
      <c r="LMW25" s="7"/>
      <c r="LMX25" s="7"/>
      <c r="LMY25" s="7"/>
      <c r="LMZ25" s="7"/>
      <c r="LNA25" s="7"/>
      <c r="LNB25" s="7"/>
      <c r="LNC25" s="7"/>
      <c r="LND25" s="7"/>
      <c r="LNE25" s="7"/>
      <c r="LNF25" s="7"/>
      <c r="LNG25" s="7"/>
      <c r="LNH25" s="7"/>
      <c r="LNI25" s="7"/>
      <c r="LNJ25" s="7"/>
      <c r="LNK25" s="7"/>
      <c r="LNL25" s="7"/>
      <c r="LNM25" s="7"/>
      <c r="LNN25" s="7"/>
      <c r="LNO25" s="7"/>
      <c r="LNP25" s="7"/>
      <c r="LNQ25" s="7"/>
      <c r="LNR25" s="7"/>
      <c r="LNS25" s="7"/>
      <c r="LNT25" s="7"/>
      <c r="LNU25" s="7"/>
      <c r="LNV25" s="7"/>
      <c r="LNW25" s="7"/>
      <c r="LNX25" s="7"/>
      <c r="LNY25" s="7"/>
      <c r="LNZ25" s="7"/>
      <c r="LOA25" s="7"/>
      <c r="LOB25" s="7"/>
      <c r="LOC25" s="7"/>
      <c r="LOD25" s="7"/>
      <c r="LOE25" s="7"/>
      <c r="LOF25" s="7"/>
      <c r="LOG25" s="7"/>
      <c r="LOH25" s="7"/>
      <c r="LOI25" s="7"/>
      <c r="LOJ25" s="7"/>
      <c r="LOK25" s="7"/>
      <c r="LOL25" s="7"/>
      <c r="LOM25" s="7"/>
      <c r="LON25" s="7"/>
      <c r="LOO25" s="7"/>
      <c r="LOP25" s="7"/>
      <c r="LOQ25" s="7"/>
      <c r="LOR25" s="7"/>
      <c r="LOS25" s="7"/>
      <c r="LOT25" s="7"/>
      <c r="LOU25" s="7"/>
      <c r="LOV25" s="7"/>
      <c r="LOW25" s="7"/>
      <c r="LOX25" s="7"/>
      <c r="LOY25" s="7"/>
      <c r="LOZ25" s="7"/>
      <c r="LPA25" s="7"/>
      <c r="LPB25" s="7"/>
      <c r="LPC25" s="7"/>
      <c r="LPD25" s="7"/>
      <c r="LPE25" s="7"/>
      <c r="LPF25" s="7"/>
      <c r="LPG25" s="7"/>
      <c r="LPH25" s="7"/>
      <c r="LPI25" s="7"/>
      <c r="LPJ25" s="7"/>
      <c r="LPK25" s="7"/>
      <c r="LPL25" s="7"/>
      <c r="LPM25" s="7"/>
      <c r="LPN25" s="7"/>
      <c r="LPO25" s="7"/>
      <c r="LPP25" s="7"/>
      <c r="LPQ25" s="7"/>
      <c r="LPR25" s="7"/>
      <c r="LPS25" s="7"/>
      <c r="LPT25" s="7"/>
      <c r="LPU25" s="7"/>
      <c r="LPV25" s="7"/>
      <c r="LPW25" s="7"/>
      <c r="LPX25" s="7"/>
      <c r="LPY25" s="7"/>
      <c r="LPZ25" s="7"/>
      <c r="LQA25" s="7"/>
      <c r="LQB25" s="7"/>
      <c r="LQC25" s="7"/>
      <c r="LQD25" s="7"/>
      <c r="LQE25" s="7"/>
      <c r="LQF25" s="7"/>
      <c r="LQG25" s="7"/>
      <c r="LQH25" s="7"/>
      <c r="LQI25" s="7"/>
      <c r="LQJ25" s="7"/>
      <c r="LQK25" s="7"/>
      <c r="LQL25" s="7"/>
      <c r="LQM25" s="7"/>
      <c r="LQN25" s="7"/>
      <c r="LQO25" s="7"/>
      <c r="LQP25" s="7"/>
      <c r="LQQ25" s="7"/>
      <c r="LQR25" s="7"/>
      <c r="LQS25" s="7"/>
      <c r="LQT25" s="7"/>
      <c r="LQU25" s="7"/>
      <c r="LQV25" s="7"/>
      <c r="LQW25" s="7"/>
      <c r="LQX25" s="7"/>
      <c r="LQY25" s="7"/>
      <c r="LQZ25" s="7"/>
      <c r="LRA25" s="7"/>
      <c r="LRB25" s="7"/>
      <c r="LRC25" s="7"/>
      <c r="LRD25" s="7"/>
      <c r="LRE25" s="7"/>
      <c r="LRF25" s="7"/>
      <c r="LRG25" s="7"/>
      <c r="LRH25" s="7"/>
      <c r="LRI25" s="7"/>
      <c r="LRJ25" s="7"/>
      <c r="LRK25" s="7"/>
      <c r="LRL25" s="7"/>
      <c r="LRM25" s="7"/>
      <c r="LRN25" s="7"/>
      <c r="LRO25" s="7"/>
      <c r="LRP25" s="7"/>
      <c r="LRQ25" s="7"/>
      <c r="LRR25" s="7"/>
      <c r="LRS25" s="7"/>
      <c r="LRT25" s="7"/>
      <c r="LRU25" s="7"/>
      <c r="LRV25" s="7"/>
      <c r="LRW25" s="7"/>
      <c r="LRX25" s="7"/>
      <c r="LRY25" s="7"/>
      <c r="LRZ25" s="7"/>
      <c r="LSA25" s="7"/>
      <c r="LSB25" s="7"/>
      <c r="LSC25" s="7"/>
      <c r="LSD25" s="7"/>
      <c r="LSE25" s="7"/>
      <c r="LSF25" s="7"/>
      <c r="LSG25" s="7"/>
      <c r="LSH25" s="7"/>
      <c r="LSI25" s="7"/>
      <c r="LSJ25" s="7"/>
      <c r="LSK25" s="7"/>
      <c r="LSL25" s="7"/>
      <c r="LSM25" s="7"/>
      <c r="LSN25" s="7"/>
      <c r="LSO25" s="7"/>
      <c r="LSP25" s="7"/>
      <c r="LSQ25" s="7"/>
      <c r="LSR25" s="7"/>
      <c r="LSS25" s="7"/>
      <c r="LST25" s="7"/>
      <c r="LSU25" s="7"/>
      <c r="LSV25" s="7"/>
      <c r="LSW25" s="7"/>
      <c r="LSX25" s="7"/>
      <c r="LSY25" s="7"/>
      <c r="LSZ25" s="7"/>
      <c r="LTA25" s="7"/>
      <c r="LTB25" s="7"/>
      <c r="LTC25" s="7"/>
      <c r="LTD25" s="7"/>
      <c r="LTE25" s="7"/>
      <c r="LTF25" s="7"/>
      <c r="LTG25" s="7"/>
      <c r="LTH25" s="7"/>
      <c r="LTI25" s="7"/>
      <c r="LTJ25" s="7"/>
      <c r="LTK25" s="7"/>
      <c r="LTL25" s="7"/>
      <c r="LTM25" s="7"/>
      <c r="LTN25" s="7"/>
      <c r="LTO25" s="7"/>
      <c r="LTP25" s="7"/>
      <c r="LTQ25" s="7"/>
      <c r="LTR25" s="7"/>
      <c r="LTS25" s="7"/>
      <c r="LTT25" s="7"/>
      <c r="LTU25" s="7"/>
      <c r="LTV25" s="7"/>
      <c r="LTW25" s="7"/>
      <c r="LTX25" s="7"/>
      <c r="LTY25" s="7"/>
      <c r="LTZ25" s="7"/>
      <c r="LUA25" s="7"/>
      <c r="LUB25" s="7"/>
      <c r="LUC25" s="7"/>
      <c r="LUD25" s="7"/>
      <c r="LUE25" s="7"/>
      <c r="LUF25" s="7"/>
      <c r="LUG25" s="7"/>
      <c r="LUH25" s="7"/>
      <c r="LUI25" s="7"/>
      <c r="LUJ25" s="7"/>
      <c r="LUK25" s="7"/>
      <c r="LUL25" s="7"/>
      <c r="LUM25" s="7"/>
      <c r="LUN25" s="7"/>
      <c r="LUO25" s="7"/>
      <c r="LUP25" s="7"/>
      <c r="LUQ25" s="7"/>
      <c r="LUR25" s="7"/>
      <c r="LUS25" s="7"/>
      <c r="LUT25" s="7"/>
      <c r="LUU25" s="7"/>
      <c r="LUV25" s="7"/>
      <c r="LUW25" s="7"/>
      <c r="LUX25" s="7"/>
      <c r="LUY25" s="7"/>
      <c r="LUZ25" s="7"/>
      <c r="LVA25" s="7"/>
      <c r="LVB25" s="7"/>
      <c r="LVC25" s="7"/>
      <c r="LVD25" s="7"/>
      <c r="LVE25" s="7"/>
      <c r="LVF25" s="7"/>
      <c r="LVG25" s="7"/>
      <c r="LVH25" s="7"/>
      <c r="LVI25" s="7"/>
      <c r="LVJ25" s="7"/>
      <c r="LVK25" s="7"/>
      <c r="LVL25" s="7"/>
      <c r="LVM25" s="7"/>
      <c r="LVN25" s="7"/>
      <c r="LVO25" s="7"/>
      <c r="LVP25" s="7"/>
      <c r="LVQ25" s="7"/>
      <c r="LVR25" s="7"/>
      <c r="LVS25" s="7"/>
      <c r="LVT25" s="7"/>
      <c r="LVU25" s="7"/>
      <c r="LVV25" s="7"/>
      <c r="LVW25" s="7"/>
      <c r="LVX25" s="7"/>
      <c r="LVY25" s="7"/>
      <c r="LVZ25" s="7"/>
      <c r="LWA25" s="7"/>
      <c r="LWB25" s="7"/>
      <c r="LWC25" s="7"/>
      <c r="LWD25" s="7"/>
      <c r="LWE25" s="7"/>
      <c r="LWF25" s="7"/>
      <c r="LWG25" s="7"/>
      <c r="LWH25" s="7"/>
      <c r="LWI25" s="7"/>
      <c r="LWJ25" s="7"/>
      <c r="LWK25" s="7"/>
      <c r="LWL25" s="7"/>
      <c r="LWM25" s="7"/>
      <c r="LWN25" s="7"/>
      <c r="LWO25" s="7"/>
      <c r="LWP25" s="7"/>
      <c r="LWQ25" s="7"/>
      <c r="LWR25" s="7"/>
      <c r="LWS25" s="7"/>
      <c r="LWT25" s="7"/>
      <c r="LWU25" s="7"/>
      <c r="LWV25" s="7"/>
      <c r="LWW25" s="7"/>
      <c r="LWX25" s="7"/>
      <c r="LWY25" s="7"/>
      <c r="LWZ25" s="7"/>
      <c r="LXA25" s="7"/>
      <c r="LXB25" s="7"/>
      <c r="LXC25" s="7"/>
      <c r="LXD25" s="7"/>
      <c r="LXE25" s="7"/>
      <c r="LXF25" s="7"/>
      <c r="LXG25" s="7"/>
      <c r="LXH25" s="7"/>
      <c r="LXI25" s="7"/>
      <c r="LXJ25" s="7"/>
      <c r="LXK25" s="7"/>
      <c r="LXL25" s="7"/>
      <c r="LXM25" s="7"/>
      <c r="LXN25" s="7"/>
      <c r="LXO25" s="7"/>
      <c r="LXP25" s="7"/>
      <c r="LXQ25" s="7"/>
      <c r="LXR25" s="7"/>
      <c r="LXS25" s="7"/>
      <c r="LXT25" s="7"/>
      <c r="LXU25" s="7"/>
      <c r="LXV25" s="7"/>
      <c r="LXW25" s="7"/>
      <c r="LXX25" s="7"/>
      <c r="LXY25" s="7"/>
      <c r="LXZ25" s="7"/>
      <c r="LYA25" s="7"/>
      <c r="LYB25" s="7"/>
      <c r="LYC25" s="7"/>
      <c r="LYD25" s="7"/>
      <c r="LYE25" s="7"/>
      <c r="LYF25" s="7"/>
      <c r="LYG25" s="7"/>
      <c r="LYH25" s="7"/>
      <c r="LYI25" s="7"/>
      <c r="LYJ25" s="7"/>
      <c r="LYK25" s="7"/>
      <c r="LYL25" s="7"/>
      <c r="LYM25" s="7"/>
      <c r="LYN25" s="7"/>
      <c r="LYO25" s="7"/>
      <c r="LYP25" s="7"/>
      <c r="LYQ25" s="7"/>
      <c r="LYR25" s="7"/>
      <c r="LYS25" s="7"/>
      <c r="LYT25" s="7"/>
      <c r="LYU25" s="7"/>
      <c r="LYV25" s="7"/>
      <c r="LYW25" s="7"/>
      <c r="LYX25" s="7"/>
      <c r="LYY25" s="7"/>
      <c r="LYZ25" s="7"/>
      <c r="LZA25" s="7"/>
      <c r="LZB25" s="7"/>
      <c r="LZC25" s="7"/>
      <c r="LZD25" s="7"/>
      <c r="LZE25" s="7"/>
      <c r="LZF25" s="7"/>
      <c r="LZG25" s="7"/>
      <c r="LZH25" s="7"/>
      <c r="LZI25" s="7"/>
      <c r="LZJ25" s="7"/>
      <c r="LZK25" s="7"/>
      <c r="LZL25" s="7"/>
      <c r="LZM25" s="7"/>
      <c r="LZN25" s="7"/>
      <c r="LZO25" s="7"/>
      <c r="LZP25" s="7"/>
      <c r="LZQ25" s="7"/>
      <c r="LZR25" s="7"/>
      <c r="LZS25" s="7"/>
      <c r="LZT25" s="7"/>
      <c r="LZU25" s="7"/>
      <c r="LZV25" s="7"/>
      <c r="LZW25" s="7"/>
      <c r="LZX25" s="7"/>
      <c r="LZY25" s="7"/>
      <c r="LZZ25" s="7"/>
      <c r="MAA25" s="7"/>
      <c r="MAB25" s="7"/>
      <c r="MAC25" s="7"/>
      <c r="MAD25" s="7"/>
      <c r="MAE25" s="7"/>
      <c r="MAF25" s="7"/>
      <c r="MAG25" s="7"/>
      <c r="MAH25" s="7"/>
      <c r="MAI25" s="7"/>
      <c r="MAJ25" s="7"/>
      <c r="MAK25" s="7"/>
      <c r="MAL25" s="7"/>
      <c r="MAM25" s="7"/>
      <c r="MAN25" s="7"/>
      <c r="MAO25" s="7"/>
      <c r="MAP25" s="7"/>
      <c r="MAQ25" s="7"/>
      <c r="MAR25" s="7"/>
      <c r="MAS25" s="7"/>
      <c r="MAT25" s="7"/>
      <c r="MAU25" s="7"/>
      <c r="MAV25" s="7"/>
      <c r="MAW25" s="7"/>
      <c r="MAX25" s="7"/>
      <c r="MAY25" s="7"/>
      <c r="MAZ25" s="7"/>
      <c r="MBA25" s="7"/>
      <c r="MBB25" s="7"/>
      <c r="MBC25" s="7"/>
      <c r="MBD25" s="7"/>
      <c r="MBE25" s="7"/>
      <c r="MBF25" s="7"/>
      <c r="MBG25" s="7"/>
      <c r="MBH25" s="7"/>
      <c r="MBI25" s="7"/>
      <c r="MBJ25" s="7"/>
      <c r="MBK25" s="7"/>
      <c r="MBL25" s="7"/>
      <c r="MBM25" s="7"/>
      <c r="MBN25" s="7"/>
      <c r="MBO25" s="7"/>
      <c r="MBP25" s="7"/>
      <c r="MBQ25" s="7"/>
      <c r="MBR25" s="7"/>
      <c r="MBS25" s="7"/>
      <c r="MBT25" s="7"/>
      <c r="MBU25" s="7"/>
      <c r="MBV25" s="7"/>
      <c r="MBW25" s="7"/>
      <c r="MBX25" s="7"/>
      <c r="MBY25" s="7"/>
      <c r="MBZ25" s="7"/>
      <c r="MCA25" s="7"/>
      <c r="MCB25" s="7"/>
      <c r="MCC25" s="7"/>
      <c r="MCD25" s="7"/>
      <c r="MCE25" s="7"/>
      <c r="MCF25" s="7"/>
      <c r="MCG25" s="7"/>
      <c r="MCH25" s="7"/>
      <c r="MCI25" s="7"/>
      <c r="MCJ25" s="7"/>
      <c r="MCK25" s="7"/>
      <c r="MCL25" s="7"/>
      <c r="MCM25" s="7"/>
      <c r="MCN25" s="7"/>
      <c r="MCO25" s="7"/>
      <c r="MCP25" s="7"/>
      <c r="MCQ25" s="7"/>
      <c r="MCR25" s="7"/>
      <c r="MCS25" s="7"/>
      <c r="MCT25" s="7"/>
      <c r="MCU25" s="7"/>
      <c r="MCV25" s="7"/>
      <c r="MCW25" s="7"/>
      <c r="MCX25" s="7"/>
      <c r="MCY25" s="7"/>
      <c r="MCZ25" s="7"/>
      <c r="MDA25" s="7"/>
      <c r="MDB25" s="7"/>
      <c r="MDC25" s="7"/>
      <c r="MDD25" s="7"/>
      <c r="MDE25" s="7"/>
      <c r="MDF25" s="7"/>
      <c r="MDG25" s="7"/>
      <c r="MDH25" s="7"/>
      <c r="MDI25" s="7"/>
      <c r="MDJ25" s="7"/>
      <c r="MDK25" s="7"/>
      <c r="MDL25" s="7"/>
      <c r="MDM25" s="7"/>
      <c r="MDN25" s="7"/>
      <c r="MDO25" s="7"/>
      <c r="MDP25" s="7"/>
      <c r="MDQ25" s="7"/>
      <c r="MDR25" s="7"/>
      <c r="MDS25" s="7"/>
      <c r="MDT25" s="7"/>
      <c r="MDU25" s="7"/>
      <c r="MDV25" s="7"/>
      <c r="MDW25" s="7"/>
      <c r="MDX25" s="7"/>
      <c r="MDY25" s="7"/>
      <c r="MDZ25" s="7"/>
      <c r="MEA25" s="7"/>
      <c r="MEB25" s="7"/>
      <c r="MEC25" s="7"/>
      <c r="MED25" s="7"/>
      <c r="MEE25" s="7"/>
      <c r="MEF25" s="7"/>
      <c r="MEG25" s="7"/>
      <c r="MEH25" s="7"/>
      <c r="MEI25" s="7"/>
      <c r="MEJ25" s="7"/>
      <c r="MEK25" s="7"/>
      <c r="MEL25" s="7"/>
      <c r="MEM25" s="7"/>
      <c r="MEN25" s="7"/>
      <c r="MEO25" s="7"/>
      <c r="MEP25" s="7"/>
      <c r="MEQ25" s="7"/>
      <c r="MER25" s="7"/>
      <c r="MES25" s="7"/>
      <c r="MET25" s="7"/>
      <c r="MEU25" s="7"/>
      <c r="MEV25" s="7"/>
      <c r="MEW25" s="7"/>
      <c r="MEX25" s="7"/>
      <c r="MEY25" s="7"/>
      <c r="MEZ25" s="7"/>
      <c r="MFA25" s="7"/>
      <c r="MFB25" s="7"/>
      <c r="MFC25" s="7"/>
      <c r="MFD25" s="7"/>
      <c r="MFE25" s="7"/>
      <c r="MFF25" s="7"/>
      <c r="MFG25" s="7"/>
      <c r="MFH25" s="7"/>
      <c r="MFI25" s="7"/>
      <c r="MFJ25" s="7"/>
      <c r="MFK25" s="7"/>
      <c r="MFL25" s="7"/>
      <c r="MFM25" s="7"/>
      <c r="MFN25" s="7"/>
      <c r="MFO25" s="7"/>
      <c r="MFP25" s="7"/>
      <c r="MFQ25" s="7"/>
      <c r="MFR25" s="7"/>
      <c r="MFS25" s="7"/>
      <c r="MFT25" s="7"/>
      <c r="MFU25" s="7"/>
      <c r="MFV25" s="7"/>
      <c r="MFW25" s="7"/>
      <c r="MFX25" s="7"/>
      <c r="MFY25" s="7"/>
      <c r="MFZ25" s="7"/>
      <c r="MGA25" s="7"/>
      <c r="MGB25" s="7"/>
      <c r="MGC25" s="7"/>
      <c r="MGD25" s="7"/>
      <c r="MGE25" s="7"/>
      <c r="MGF25" s="7"/>
      <c r="MGG25" s="7"/>
      <c r="MGH25" s="7"/>
      <c r="MGI25" s="7"/>
      <c r="MGJ25" s="7"/>
      <c r="MGK25" s="7"/>
      <c r="MGL25" s="7"/>
      <c r="MGM25" s="7"/>
      <c r="MGN25" s="7"/>
      <c r="MGO25" s="7"/>
      <c r="MGP25" s="7"/>
      <c r="MGQ25" s="7"/>
      <c r="MGR25" s="7"/>
      <c r="MGS25" s="7"/>
      <c r="MGT25" s="7"/>
      <c r="MGU25" s="7"/>
      <c r="MGV25" s="7"/>
      <c r="MGW25" s="7"/>
      <c r="MGX25" s="7"/>
      <c r="MGY25" s="7"/>
      <c r="MGZ25" s="7"/>
      <c r="MHA25" s="7"/>
      <c r="MHB25" s="7"/>
      <c r="MHC25" s="7"/>
      <c r="MHD25" s="7"/>
      <c r="MHE25" s="7"/>
      <c r="MHF25" s="7"/>
      <c r="MHG25" s="7"/>
      <c r="MHH25" s="7"/>
      <c r="MHI25" s="7"/>
      <c r="MHJ25" s="7"/>
      <c r="MHK25" s="7"/>
      <c r="MHL25" s="7"/>
      <c r="MHM25" s="7"/>
      <c r="MHN25" s="7"/>
      <c r="MHO25" s="7"/>
      <c r="MHP25" s="7"/>
      <c r="MHQ25" s="7"/>
      <c r="MHR25" s="7"/>
      <c r="MHS25" s="7"/>
      <c r="MHT25" s="7"/>
      <c r="MHU25" s="7"/>
      <c r="MHV25" s="7"/>
      <c r="MHW25" s="7"/>
      <c r="MHX25" s="7"/>
      <c r="MHY25" s="7"/>
      <c r="MHZ25" s="7"/>
      <c r="MIA25" s="7"/>
      <c r="MIB25" s="7"/>
      <c r="MIC25" s="7"/>
      <c r="MID25" s="7"/>
      <c r="MIE25" s="7"/>
      <c r="MIF25" s="7"/>
      <c r="MIG25" s="7"/>
      <c r="MIH25" s="7"/>
      <c r="MII25" s="7"/>
      <c r="MIJ25" s="7"/>
      <c r="MIK25" s="7"/>
      <c r="MIL25" s="7"/>
      <c r="MIM25" s="7"/>
      <c r="MIN25" s="7"/>
      <c r="MIO25" s="7"/>
      <c r="MIP25" s="7"/>
      <c r="MIQ25" s="7"/>
      <c r="MIR25" s="7"/>
      <c r="MIS25" s="7"/>
      <c r="MIT25" s="7"/>
      <c r="MIU25" s="7"/>
      <c r="MIV25" s="7"/>
      <c r="MIW25" s="7"/>
      <c r="MIX25" s="7"/>
      <c r="MIY25" s="7"/>
      <c r="MIZ25" s="7"/>
      <c r="MJA25" s="7"/>
      <c r="MJB25" s="7"/>
      <c r="MJC25" s="7"/>
      <c r="MJD25" s="7"/>
      <c r="MJE25" s="7"/>
      <c r="MJF25" s="7"/>
      <c r="MJG25" s="7"/>
      <c r="MJH25" s="7"/>
      <c r="MJI25" s="7"/>
      <c r="MJJ25" s="7"/>
      <c r="MJK25" s="7"/>
      <c r="MJL25" s="7"/>
      <c r="MJM25" s="7"/>
      <c r="MJN25" s="7"/>
      <c r="MJO25" s="7"/>
      <c r="MJP25" s="7"/>
      <c r="MJQ25" s="7"/>
      <c r="MJR25" s="7"/>
      <c r="MJS25" s="7"/>
      <c r="MJT25" s="7"/>
      <c r="MJU25" s="7"/>
      <c r="MJV25" s="7"/>
      <c r="MJW25" s="7"/>
      <c r="MJX25" s="7"/>
      <c r="MJY25" s="7"/>
      <c r="MJZ25" s="7"/>
      <c r="MKA25" s="7"/>
      <c r="MKB25" s="7"/>
      <c r="MKC25" s="7"/>
      <c r="MKD25" s="7"/>
      <c r="MKE25" s="7"/>
      <c r="MKF25" s="7"/>
      <c r="MKG25" s="7"/>
      <c r="MKH25" s="7"/>
      <c r="MKI25" s="7"/>
      <c r="MKJ25" s="7"/>
      <c r="MKK25" s="7"/>
      <c r="MKL25" s="7"/>
      <c r="MKM25" s="7"/>
      <c r="MKN25" s="7"/>
      <c r="MKO25" s="7"/>
      <c r="MKP25" s="7"/>
      <c r="MKQ25" s="7"/>
      <c r="MKR25" s="7"/>
      <c r="MKS25" s="7"/>
      <c r="MKT25" s="7"/>
      <c r="MKU25" s="7"/>
      <c r="MKV25" s="7"/>
      <c r="MKW25" s="7"/>
      <c r="MKX25" s="7"/>
      <c r="MKY25" s="7"/>
      <c r="MKZ25" s="7"/>
      <c r="MLA25" s="7"/>
      <c r="MLB25" s="7"/>
      <c r="MLC25" s="7"/>
      <c r="MLD25" s="7"/>
      <c r="MLE25" s="7"/>
      <c r="MLF25" s="7"/>
      <c r="MLG25" s="7"/>
      <c r="MLH25" s="7"/>
      <c r="MLI25" s="7"/>
      <c r="MLJ25" s="7"/>
      <c r="MLK25" s="7"/>
      <c r="MLL25" s="7"/>
      <c r="MLM25" s="7"/>
      <c r="MLN25" s="7"/>
      <c r="MLO25" s="7"/>
      <c r="MLP25" s="7"/>
      <c r="MLQ25" s="7"/>
      <c r="MLR25" s="7"/>
      <c r="MLS25" s="7"/>
      <c r="MLT25" s="7"/>
      <c r="MLU25" s="7"/>
      <c r="MLV25" s="7"/>
      <c r="MLW25" s="7"/>
      <c r="MLX25" s="7"/>
      <c r="MLY25" s="7"/>
      <c r="MLZ25" s="7"/>
      <c r="MMA25" s="7"/>
      <c r="MMB25" s="7"/>
      <c r="MMC25" s="7"/>
      <c r="MMD25" s="7"/>
      <c r="MME25" s="7"/>
      <c r="MMF25" s="7"/>
      <c r="MMG25" s="7"/>
      <c r="MMH25" s="7"/>
      <c r="MMI25" s="7"/>
      <c r="MMJ25" s="7"/>
      <c r="MMK25" s="7"/>
      <c r="MML25" s="7"/>
      <c r="MMM25" s="7"/>
      <c r="MMN25" s="7"/>
      <c r="MMO25" s="7"/>
      <c r="MMP25" s="7"/>
      <c r="MMQ25" s="7"/>
      <c r="MMR25" s="7"/>
      <c r="MMS25" s="7"/>
      <c r="MMT25" s="7"/>
      <c r="MMU25" s="7"/>
      <c r="MMV25" s="7"/>
      <c r="MMW25" s="7"/>
      <c r="MMX25" s="7"/>
      <c r="MMY25" s="7"/>
      <c r="MMZ25" s="7"/>
      <c r="MNA25" s="7"/>
      <c r="MNB25" s="7"/>
      <c r="MNC25" s="7"/>
      <c r="MND25" s="7"/>
      <c r="MNE25" s="7"/>
      <c r="MNF25" s="7"/>
      <c r="MNG25" s="7"/>
      <c r="MNH25" s="7"/>
      <c r="MNI25" s="7"/>
      <c r="MNJ25" s="7"/>
      <c r="MNK25" s="7"/>
      <c r="MNL25" s="7"/>
      <c r="MNM25" s="7"/>
      <c r="MNN25" s="7"/>
      <c r="MNO25" s="7"/>
      <c r="MNP25" s="7"/>
      <c r="MNQ25" s="7"/>
      <c r="MNR25" s="7"/>
      <c r="MNS25" s="7"/>
      <c r="MNT25" s="7"/>
      <c r="MNU25" s="7"/>
      <c r="MNV25" s="7"/>
      <c r="MNW25" s="7"/>
      <c r="MNX25" s="7"/>
      <c r="MNY25" s="7"/>
      <c r="MNZ25" s="7"/>
      <c r="MOA25" s="7"/>
      <c r="MOB25" s="7"/>
      <c r="MOC25" s="7"/>
      <c r="MOD25" s="7"/>
      <c r="MOE25" s="7"/>
      <c r="MOF25" s="7"/>
      <c r="MOG25" s="7"/>
      <c r="MOH25" s="7"/>
      <c r="MOI25" s="7"/>
      <c r="MOJ25" s="7"/>
      <c r="MOK25" s="7"/>
      <c r="MOL25" s="7"/>
      <c r="MOM25" s="7"/>
      <c r="MON25" s="7"/>
      <c r="MOO25" s="7"/>
      <c r="MOP25" s="7"/>
      <c r="MOQ25" s="7"/>
      <c r="MOR25" s="7"/>
      <c r="MOS25" s="7"/>
      <c r="MOT25" s="7"/>
      <c r="MOU25" s="7"/>
      <c r="MOV25" s="7"/>
      <c r="MOW25" s="7"/>
      <c r="MOX25" s="7"/>
      <c r="MOY25" s="7"/>
      <c r="MOZ25" s="7"/>
      <c r="MPA25" s="7"/>
      <c r="MPB25" s="7"/>
      <c r="MPC25" s="7"/>
      <c r="MPD25" s="7"/>
      <c r="MPE25" s="7"/>
      <c r="MPF25" s="7"/>
      <c r="MPG25" s="7"/>
      <c r="MPH25" s="7"/>
      <c r="MPI25" s="7"/>
      <c r="MPJ25" s="7"/>
      <c r="MPK25" s="7"/>
      <c r="MPL25" s="7"/>
      <c r="MPM25" s="7"/>
      <c r="MPN25" s="7"/>
      <c r="MPO25" s="7"/>
      <c r="MPP25" s="7"/>
      <c r="MPQ25" s="7"/>
      <c r="MPR25" s="7"/>
      <c r="MPS25" s="7"/>
      <c r="MPT25" s="7"/>
      <c r="MPU25" s="7"/>
      <c r="MPV25" s="7"/>
      <c r="MPW25" s="7"/>
      <c r="MPX25" s="7"/>
      <c r="MPY25" s="7"/>
      <c r="MPZ25" s="7"/>
      <c r="MQA25" s="7"/>
      <c r="MQB25" s="7"/>
      <c r="MQC25" s="7"/>
      <c r="MQD25" s="7"/>
      <c r="MQE25" s="7"/>
      <c r="MQF25" s="7"/>
      <c r="MQG25" s="7"/>
      <c r="MQH25" s="7"/>
      <c r="MQI25" s="7"/>
      <c r="MQJ25" s="7"/>
      <c r="MQK25" s="7"/>
      <c r="MQL25" s="7"/>
      <c r="MQM25" s="7"/>
      <c r="MQN25" s="7"/>
      <c r="MQO25" s="7"/>
      <c r="MQP25" s="7"/>
      <c r="MQQ25" s="7"/>
      <c r="MQR25" s="7"/>
      <c r="MQS25" s="7"/>
      <c r="MQT25" s="7"/>
      <c r="MQU25" s="7"/>
      <c r="MQV25" s="7"/>
      <c r="MQW25" s="7"/>
      <c r="MQX25" s="7"/>
      <c r="MQY25" s="7"/>
      <c r="MQZ25" s="7"/>
      <c r="MRA25" s="7"/>
      <c r="MRB25" s="7"/>
      <c r="MRC25" s="7"/>
      <c r="MRD25" s="7"/>
      <c r="MRE25" s="7"/>
      <c r="MRF25" s="7"/>
      <c r="MRG25" s="7"/>
      <c r="MRH25" s="7"/>
      <c r="MRI25" s="7"/>
      <c r="MRJ25" s="7"/>
      <c r="MRK25" s="7"/>
      <c r="MRL25" s="7"/>
      <c r="MRM25" s="7"/>
      <c r="MRN25" s="7"/>
      <c r="MRO25" s="7"/>
      <c r="MRP25" s="7"/>
      <c r="MRQ25" s="7"/>
      <c r="MRR25" s="7"/>
      <c r="MRS25" s="7"/>
      <c r="MRT25" s="7"/>
      <c r="MRU25" s="7"/>
      <c r="MRV25" s="7"/>
      <c r="MRW25" s="7"/>
      <c r="MRX25" s="7"/>
      <c r="MRY25" s="7"/>
      <c r="MRZ25" s="7"/>
      <c r="MSA25" s="7"/>
      <c r="MSB25" s="7"/>
      <c r="MSC25" s="7"/>
      <c r="MSD25" s="7"/>
      <c r="MSE25" s="7"/>
      <c r="MSF25" s="7"/>
      <c r="MSG25" s="7"/>
      <c r="MSH25" s="7"/>
      <c r="MSI25" s="7"/>
      <c r="MSJ25" s="7"/>
      <c r="MSK25" s="7"/>
      <c r="MSL25" s="7"/>
      <c r="MSM25" s="7"/>
      <c r="MSN25" s="7"/>
      <c r="MSO25" s="7"/>
      <c r="MSP25" s="7"/>
      <c r="MSQ25" s="7"/>
      <c r="MSR25" s="7"/>
      <c r="MSS25" s="7"/>
      <c r="MST25" s="7"/>
      <c r="MSU25" s="7"/>
      <c r="MSV25" s="7"/>
      <c r="MSW25" s="7"/>
      <c r="MSX25" s="7"/>
      <c r="MSY25" s="7"/>
      <c r="MSZ25" s="7"/>
      <c r="MTA25" s="7"/>
      <c r="MTB25" s="7"/>
      <c r="MTC25" s="7"/>
      <c r="MTD25" s="7"/>
      <c r="MTE25" s="7"/>
      <c r="MTF25" s="7"/>
      <c r="MTG25" s="7"/>
      <c r="MTH25" s="7"/>
      <c r="MTI25" s="7"/>
      <c r="MTJ25" s="7"/>
      <c r="MTK25" s="7"/>
      <c r="MTL25" s="7"/>
      <c r="MTM25" s="7"/>
      <c r="MTN25" s="7"/>
      <c r="MTO25" s="7"/>
      <c r="MTP25" s="7"/>
      <c r="MTQ25" s="7"/>
      <c r="MTR25" s="7"/>
      <c r="MTS25" s="7"/>
      <c r="MTT25" s="7"/>
      <c r="MTU25" s="7"/>
      <c r="MTV25" s="7"/>
      <c r="MTW25" s="7"/>
      <c r="MTX25" s="7"/>
      <c r="MTY25" s="7"/>
      <c r="MTZ25" s="7"/>
      <c r="MUA25" s="7"/>
      <c r="MUB25" s="7"/>
      <c r="MUC25" s="7"/>
      <c r="MUD25" s="7"/>
      <c r="MUE25" s="7"/>
      <c r="MUF25" s="7"/>
      <c r="MUG25" s="7"/>
      <c r="MUH25" s="7"/>
      <c r="MUI25" s="7"/>
      <c r="MUJ25" s="7"/>
      <c r="MUK25" s="7"/>
      <c r="MUL25" s="7"/>
      <c r="MUM25" s="7"/>
      <c r="MUN25" s="7"/>
      <c r="MUO25" s="7"/>
      <c r="MUP25" s="7"/>
      <c r="MUQ25" s="7"/>
      <c r="MUR25" s="7"/>
      <c r="MUS25" s="7"/>
      <c r="MUT25" s="7"/>
      <c r="MUU25" s="7"/>
      <c r="MUV25" s="7"/>
      <c r="MUW25" s="7"/>
      <c r="MUX25" s="7"/>
      <c r="MUY25" s="7"/>
      <c r="MUZ25" s="7"/>
      <c r="MVA25" s="7"/>
      <c r="MVB25" s="7"/>
      <c r="MVC25" s="7"/>
      <c r="MVD25" s="7"/>
      <c r="MVE25" s="7"/>
      <c r="MVF25" s="7"/>
      <c r="MVG25" s="7"/>
      <c r="MVH25" s="7"/>
      <c r="MVI25" s="7"/>
      <c r="MVJ25" s="7"/>
      <c r="MVK25" s="7"/>
      <c r="MVL25" s="7"/>
      <c r="MVM25" s="7"/>
      <c r="MVN25" s="7"/>
      <c r="MVO25" s="7"/>
      <c r="MVP25" s="7"/>
      <c r="MVQ25" s="7"/>
      <c r="MVR25" s="7"/>
      <c r="MVS25" s="7"/>
      <c r="MVT25" s="7"/>
      <c r="MVU25" s="7"/>
      <c r="MVV25" s="7"/>
      <c r="MVW25" s="7"/>
      <c r="MVX25" s="7"/>
      <c r="MVY25" s="7"/>
      <c r="MVZ25" s="7"/>
      <c r="MWA25" s="7"/>
      <c r="MWB25" s="7"/>
      <c r="MWC25" s="7"/>
      <c r="MWD25" s="7"/>
      <c r="MWE25" s="7"/>
      <c r="MWF25" s="7"/>
      <c r="MWG25" s="7"/>
      <c r="MWH25" s="7"/>
      <c r="MWI25" s="7"/>
      <c r="MWJ25" s="7"/>
      <c r="MWK25" s="7"/>
      <c r="MWL25" s="7"/>
      <c r="MWM25" s="7"/>
      <c r="MWN25" s="7"/>
      <c r="MWO25" s="7"/>
      <c r="MWP25" s="7"/>
      <c r="MWQ25" s="7"/>
      <c r="MWR25" s="7"/>
      <c r="MWS25" s="7"/>
      <c r="MWT25" s="7"/>
      <c r="MWU25" s="7"/>
      <c r="MWV25" s="7"/>
      <c r="MWW25" s="7"/>
      <c r="MWX25" s="7"/>
      <c r="MWY25" s="7"/>
      <c r="MWZ25" s="7"/>
      <c r="MXA25" s="7"/>
      <c r="MXB25" s="7"/>
      <c r="MXC25" s="7"/>
      <c r="MXD25" s="7"/>
      <c r="MXE25" s="7"/>
      <c r="MXF25" s="7"/>
      <c r="MXG25" s="7"/>
      <c r="MXH25" s="7"/>
      <c r="MXI25" s="7"/>
      <c r="MXJ25" s="7"/>
      <c r="MXK25" s="7"/>
      <c r="MXL25" s="7"/>
      <c r="MXM25" s="7"/>
      <c r="MXN25" s="7"/>
      <c r="MXO25" s="7"/>
      <c r="MXP25" s="7"/>
      <c r="MXQ25" s="7"/>
      <c r="MXR25" s="7"/>
      <c r="MXS25" s="7"/>
      <c r="MXT25" s="7"/>
      <c r="MXU25" s="7"/>
      <c r="MXV25" s="7"/>
      <c r="MXW25" s="7"/>
      <c r="MXX25" s="7"/>
      <c r="MXY25" s="7"/>
      <c r="MXZ25" s="7"/>
      <c r="MYA25" s="7"/>
      <c r="MYB25" s="7"/>
      <c r="MYC25" s="7"/>
      <c r="MYD25" s="7"/>
      <c r="MYE25" s="7"/>
      <c r="MYF25" s="7"/>
      <c r="MYG25" s="7"/>
      <c r="MYH25" s="7"/>
      <c r="MYI25" s="7"/>
      <c r="MYJ25" s="7"/>
      <c r="MYK25" s="7"/>
      <c r="MYL25" s="7"/>
      <c r="MYM25" s="7"/>
      <c r="MYN25" s="7"/>
      <c r="MYO25" s="7"/>
      <c r="MYP25" s="7"/>
      <c r="MYQ25" s="7"/>
      <c r="MYR25" s="7"/>
      <c r="MYS25" s="7"/>
      <c r="MYT25" s="7"/>
      <c r="MYU25" s="7"/>
      <c r="MYV25" s="7"/>
      <c r="MYW25" s="7"/>
      <c r="MYX25" s="7"/>
      <c r="MYY25" s="7"/>
      <c r="MYZ25" s="7"/>
      <c r="MZA25" s="7"/>
      <c r="MZB25" s="7"/>
      <c r="MZC25" s="7"/>
      <c r="MZD25" s="7"/>
      <c r="MZE25" s="7"/>
      <c r="MZF25" s="7"/>
      <c r="MZG25" s="7"/>
      <c r="MZH25" s="7"/>
      <c r="MZI25" s="7"/>
      <c r="MZJ25" s="7"/>
      <c r="MZK25" s="7"/>
      <c r="MZL25" s="7"/>
      <c r="MZM25" s="7"/>
      <c r="MZN25" s="7"/>
      <c r="MZO25" s="7"/>
      <c r="MZP25" s="7"/>
      <c r="MZQ25" s="7"/>
      <c r="MZR25" s="7"/>
      <c r="MZS25" s="7"/>
      <c r="MZT25" s="7"/>
      <c r="MZU25" s="7"/>
      <c r="MZV25" s="7"/>
      <c r="MZW25" s="7"/>
      <c r="MZX25" s="7"/>
      <c r="MZY25" s="7"/>
      <c r="MZZ25" s="7"/>
      <c r="NAA25" s="7"/>
      <c r="NAB25" s="7"/>
      <c r="NAC25" s="7"/>
      <c r="NAD25" s="7"/>
      <c r="NAE25" s="7"/>
      <c r="NAF25" s="7"/>
      <c r="NAG25" s="7"/>
      <c r="NAH25" s="7"/>
      <c r="NAI25" s="7"/>
      <c r="NAJ25" s="7"/>
      <c r="NAK25" s="7"/>
      <c r="NAL25" s="7"/>
      <c r="NAM25" s="7"/>
      <c r="NAN25" s="7"/>
      <c r="NAO25" s="7"/>
      <c r="NAP25" s="7"/>
      <c r="NAQ25" s="7"/>
      <c r="NAR25" s="7"/>
      <c r="NAS25" s="7"/>
      <c r="NAT25" s="7"/>
      <c r="NAU25" s="7"/>
      <c r="NAV25" s="7"/>
      <c r="NAW25" s="7"/>
      <c r="NAX25" s="7"/>
      <c r="NAY25" s="7"/>
      <c r="NAZ25" s="7"/>
      <c r="NBA25" s="7"/>
      <c r="NBB25" s="7"/>
      <c r="NBC25" s="7"/>
      <c r="NBD25" s="7"/>
      <c r="NBE25" s="7"/>
      <c r="NBF25" s="7"/>
      <c r="NBG25" s="7"/>
      <c r="NBH25" s="7"/>
      <c r="NBI25" s="7"/>
      <c r="NBJ25" s="7"/>
      <c r="NBK25" s="7"/>
      <c r="NBL25" s="7"/>
      <c r="NBM25" s="7"/>
      <c r="NBN25" s="7"/>
      <c r="NBO25" s="7"/>
      <c r="NBP25" s="7"/>
      <c r="NBQ25" s="7"/>
      <c r="NBR25" s="7"/>
      <c r="NBS25" s="7"/>
      <c r="NBT25" s="7"/>
      <c r="NBU25" s="7"/>
      <c r="NBV25" s="7"/>
      <c r="NBW25" s="7"/>
      <c r="NBX25" s="7"/>
      <c r="NBY25" s="7"/>
      <c r="NBZ25" s="7"/>
      <c r="NCA25" s="7"/>
      <c r="NCB25" s="7"/>
      <c r="NCC25" s="7"/>
      <c r="NCD25" s="7"/>
      <c r="NCE25" s="7"/>
      <c r="NCF25" s="7"/>
      <c r="NCG25" s="7"/>
      <c r="NCH25" s="7"/>
      <c r="NCI25" s="7"/>
      <c r="NCJ25" s="7"/>
      <c r="NCK25" s="7"/>
      <c r="NCL25" s="7"/>
      <c r="NCM25" s="7"/>
      <c r="NCN25" s="7"/>
      <c r="NCO25" s="7"/>
      <c r="NCP25" s="7"/>
      <c r="NCQ25" s="7"/>
      <c r="NCR25" s="7"/>
      <c r="NCS25" s="7"/>
      <c r="NCT25" s="7"/>
      <c r="NCU25" s="7"/>
      <c r="NCV25" s="7"/>
      <c r="NCW25" s="7"/>
      <c r="NCX25" s="7"/>
      <c r="NCY25" s="7"/>
      <c r="NCZ25" s="7"/>
      <c r="NDA25" s="7"/>
      <c r="NDB25" s="7"/>
      <c r="NDC25" s="7"/>
      <c r="NDD25" s="7"/>
      <c r="NDE25" s="7"/>
      <c r="NDF25" s="7"/>
      <c r="NDG25" s="7"/>
      <c r="NDH25" s="7"/>
      <c r="NDI25" s="7"/>
      <c r="NDJ25" s="7"/>
      <c r="NDK25" s="7"/>
      <c r="NDL25" s="7"/>
      <c r="NDM25" s="7"/>
      <c r="NDN25" s="7"/>
      <c r="NDO25" s="7"/>
      <c r="NDP25" s="7"/>
      <c r="NDQ25" s="7"/>
      <c r="NDR25" s="7"/>
      <c r="NDS25" s="7"/>
      <c r="NDT25" s="7"/>
      <c r="NDU25" s="7"/>
      <c r="NDV25" s="7"/>
      <c r="NDW25" s="7"/>
      <c r="NDX25" s="7"/>
      <c r="NDY25" s="7"/>
      <c r="NDZ25" s="7"/>
      <c r="NEA25" s="7"/>
      <c r="NEB25" s="7"/>
      <c r="NEC25" s="7"/>
      <c r="NED25" s="7"/>
      <c r="NEE25" s="7"/>
      <c r="NEF25" s="7"/>
      <c r="NEG25" s="7"/>
      <c r="NEH25" s="7"/>
      <c r="NEI25" s="7"/>
      <c r="NEJ25" s="7"/>
      <c r="NEK25" s="7"/>
      <c r="NEL25" s="7"/>
      <c r="NEM25" s="7"/>
      <c r="NEN25" s="7"/>
      <c r="NEO25" s="7"/>
      <c r="NEP25" s="7"/>
      <c r="NEQ25" s="7"/>
      <c r="NER25" s="7"/>
      <c r="NES25" s="7"/>
      <c r="NET25" s="7"/>
      <c r="NEU25" s="7"/>
      <c r="NEV25" s="7"/>
      <c r="NEW25" s="7"/>
      <c r="NEX25" s="7"/>
      <c r="NEY25" s="7"/>
      <c r="NEZ25" s="7"/>
      <c r="NFA25" s="7"/>
      <c r="NFB25" s="7"/>
      <c r="NFC25" s="7"/>
      <c r="NFD25" s="7"/>
      <c r="NFE25" s="7"/>
      <c r="NFF25" s="7"/>
      <c r="NFG25" s="7"/>
      <c r="NFH25" s="7"/>
      <c r="NFI25" s="7"/>
      <c r="NFJ25" s="7"/>
      <c r="NFK25" s="7"/>
      <c r="NFL25" s="7"/>
      <c r="NFM25" s="7"/>
      <c r="NFN25" s="7"/>
      <c r="NFO25" s="7"/>
      <c r="NFP25" s="7"/>
      <c r="NFQ25" s="7"/>
      <c r="NFR25" s="7"/>
      <c r="NFS25" s="7"/>
      <c r="NFT25" s="7"/>
      <c r="NFU25" s="7"/>
      <c r="NFV25" s="7"/>
      <c r="NFW25" s="7"/>
      <c r="NFX25" s="7"/>
      <c r="NFY25" s="7"/>
      <c r="NFZ25" s="7"/>
      <c r="NGA25" s="7"/>
      <c r="NGB25" s="7"/>
      <c r="NGC25" s="7"/>
      <c r="NGD25" s="7"/>
      <c r="NGE25" s="7"/>
      <c r="NGF25" s="7"/>
      <c r="NGG25" s="7"/>
      <c r="NGH25" s="7"/>
      <c r="NGI25" s="7"/>
      <c r="NGJ25" s="7"/>
      <c r="NGK25" s="7"/>
      <c r="NGL25" s="7"/>
      <c r="NGM25" s="7"/>
      <c r="NGN25" s="7"/>
      <c r="NGO25" s="7"/>
      <c r="NGP25" s="7"/>
      <c r="NGQ25" s="7"/>
      <c r="NGR25" s="7"/>
      <c r="NGS25" s="7"/>
      <c r="NGT25" s="7"/>
      <c r="NGU25" s="7"/>
      <c r="NGV25" s="7"/>
      <c r="NGW25" s="7"/>
      <c r="NGX25" s="7"/>
      <c r="NGY25" s="7"/>
      <c r="NGZ25" s="7"/>
      <c r="NHA25" s="7"/>
      <c r="NHB25" s="7"/>
      <c r="NHC25" s="7"/>
      <c r="NHD25" s="7"/>
      <c r="NHE25" s="7"/>
      <c r="NHF25" s="7"/>
      <c r="NHG25" s="7"/>
      <c r="NHH25" s="7"/>
      <c r="NHI25" s="7"/>
      <c r="NHJ25" s="7"/>
      <c r="NHK25" s="7"/>
      <c r="NHL25" s="7"/>
      <c r="NHM25" s="7"/>
      <c r="NHN25" s="7"/>
      <c r="NHO25" s="7"/>
      <c r="NHP25" s="7"/>
      <c r="NHQ25" s="7"/>
      <c r="NHR25" s="7"/>
      <c r="NHS25" s="7"/>
      <c r="NHT25" s="7"/>
      <c r="NHU25" s="7"/>
      <c r="NHV25" s="7"/>
      <c r="NHW25" s="7"/>
      <c r="NHX25" s="7"/>
      <c r="NHY25" s="7"/>
      <c r="NHZ25" s="7"/>
      <c r="NIA25" s="7"/>
      <c r="NIB25" s="7"/>
      <c r="NIC25" s="7"/>
      <c r="NID25" s="7"/>
      <c r="NIE25" s="7"/>
      <c r="NIF25" s="7"/>
      <c r="NIG25" s="7"/>
      <c r="NIH25" s="7"/>
      <c r="NII25" s="7"/>
      <c r="NIJ25" s="7"/>
      <c r="NIK25" s="7"/>
      <c r="NIL25" s="7"/>
      <c r="NIM25" s="7"/>
      <c r="NIN25" s="7"/>
      <c r="NIO25" s="7"/>
      <c r="NIP25" s="7"/>
      <c r="NIQ25" s="7"/>
      <c r="NIR25" s="7"/>
      <c r="NIS25" s="7"/>
      <c r="NIT25" s="7"/>
      <c r="NIU25" s="7"/>
      <c r="NIV25" s="7"/>
      <c r="NIW25" s="7"/>
      <c r="NIX25" s="7"/>
      <c r="NIY25" s="7"/>
      <c r="NIZ25" s="7"/>
      <c r="NJA25" s="7"/>
      <c r="NJB25" s="7"/>
      <c r="NJC25" s="7"/>
      <c r="NJD25" s="7"/>
      <c r="NJE25" s="7"/>
      <c r="NJF25" s="7"/>
      <c r="NJG25" s="7"/>
      <c r="NJH25" s="7"/>
      <c r="NJI25" s="7"/>
      <c r="NJJ25" s="7"/>
      <c r="NJK25" s="7"/>
      <c r="NJL25" s="7"/>
      <c r="NJM25" s="7"/>
      <c r="NJN25" s="7"/>
      <c r="NJO25" s="7"/>
      <c r="NJP25" s="7"/>
      <c r="NJQ25" s="7"/>
      <c r="NJR25" s="7"/>
      <c r="NJS25" s="7"/>
      <c r="NJT25" s="7"/>
      <c r="NJU25" s="7"/>
      <c r="NJV25" s="7"/>
      <c r="NJW25" s="7"/>
      <c r="NJX25" s="7"/>
      <c r="NJY25" s="7"/>
      <c r="NJZ25" s="7"/>
      <c r="NKA25" s="7"/>
      <c r="NKB25" s="7"/>
      <c r="NKC25" s="7"/>
      <c r="NKD25" s="7"/>
      <c r="NKE25" s="7"/>
      <c r="NKF25" s="7"/>
      <c r="NKG25" s="7"/>
      <c r="NKH25" s="7"/>
      <c r="NKI25" s="7"/>
      <c r="NKJ25" s="7"/>
      <c r="NKK25" s="7"/>
      <c r="NKL25" s="7"/>
      <c r="NKM25" s="7"/>
      <c r="NKN25" s="7"/>
      <c r="NKO25" s="7"/>
      <c r="NKP25" s="7"/>
      <c r="NKQ25" s="7"/>
      <c r="NKR25" s="7"/>
      <c r="NKS25" s="7"/>
      <c r="NKT25" s="7"/>
      <c r="NKU25" s="7"/>
      <c r="NKV25" s="7"/>
      <c r="NKW25" s="7"/>
      <c r="NKX25" s="7"/>
      <c r="NKY25" s="7"/>
      <c r="NKZ25" s="7"/>
      <c r="NLA25" s="7"/>
      <c r="NLB25" s="7"/>
      <c r="NLC25" s="7"/>
      <c r="NLD25" s="7"/>
      <c r="NLE25" s="7"/>
      <c r="NLF25" s="7"/>
      <c r="NLG25" s="7"/>
      <c r="NLH25" s="7"/>
      <c r="NLI25" s="7"/>
      <c r="NLJ25" s="7"/>
      <c r="NLK25" s="7"/>
      <c r="NLL25" s="7"/>
      <c r="NLM25" s="7"/>
      <c r="NLN25" s="7"/>
      <c r="NLO25" s="7"/>
      <c r="NLP25" s="7"/>
      <c r="NLQ25" s="7"/>
      <c r="NLR25" s="7"/>
      <c r="NLS25" s="7"/>
      <c r="NLT25" s="7"/>
      <c r="NLU25" s="7"/>
      <c r="NLV25" s="7"/>
      <c r="NLW25" s="7"/>
      <c r="NLX25" s="7"/>
      <c r="NLY25" s="7"/>
      <c r="NLZ25" s="7"/>
      <c r="NMA25" s="7"/>
      <c r="NMB25" s="7"/>
      <c r="NMC25" s="7"/>
      <c r="NMD25" s="7"/>
      <c r="NME25" s="7"/>
      <c r="NMF25" s="7"/>
      <c r="NMG25" s="7"/>
      <c r="NMH25" s="7"/>
      <c r="NMI25" s="7"/>
      <c r="NMJ25" s="7"/>
      <c r="NMK25" s="7"/>
      <c r="NML25" s="7"/>
      <c r="NMM25" s="7"/>
      <c r="NMN25" s="7"/>
      <c r="NMO25" s="7"/>
      <c r="NMP25" s="7"/>
      <c r="NMQ25" s="7"/>
      <c r="NMR25" s="7"/>
      <c r="NMS25" s="7"/>
      <c r="NMT25" s="7"/>
      <c r="NMU25" s="7"/>
      <c r="NMV25" s="7"/>
      <c r="NMW25" s="7"/>
      <c r="NMX25" s="7"/>
      <c r="NMY25" s="7"/>
      <c r="NMZ25" s="7"/>
      <c r="NNA25" s="7"/>
      <c r="NNB25" s="7"/>
      <c r="NNC25" s="7"/>
      <c r="NND25" s="7"/>
      <c r="NNE25" s="7"/>
      <c r="NNF25" s="7"/>
      <c r="NNG25" s="7"/>
      <c r="NNH25" s="7"/>
      <c r="NNI25" s="7"/>
      <c r="NNJ25" s="7"/>
      <c r="NNK25" s="7"/>
      <c r="NNL25" s="7"/>
      <c r="NNM25" s="7"/>
      <c r="NNN25" s="7"/>
      <c r="NNO25" s="7"/>
      <c r="NNP25" s="7"/>
      <c r="NNQ25" s="7"/>
      <c r="NNR25" s="7"/>
      <c r="NNS25" s="7"/>
      <c r="NNT25" s="7"/>
      <c r="NNU25" s="7"/>
      <c r="NNV25" s="7"/>
      <c r="NNW25" s="7"/>
      <c r="NNX25" s="7"/>
      <c r="NNY25" s="7"/>
      <c r="NNZ25" s="7"/>
      <c r="NOA25" s="7"/>
      <c r="NOB25" s="7"/>
      <c r="NOC25" s="7"/>
      <c r="NOD25" s="7"/>
      <c r="NOE25" s="7"/>
      <c r="NOF25" s="7"/>
      <c r="NOG25" s="7"/>
      <c r="NOH25" s="7"/>
      <c r="NOI25" s="7"/>
      <c r="NOJ25" s="7"/>
      <c r="NOK25" s="7"/>
      <c r="NOL25" s="7"/>
      <c r="NOM25" s="7"/>
      <c r="NON25" s="7"/>
      <c r="NOO25" s="7"/>
      <c r="NOP25" s="7"/>
      <c r="NOQ25" s="7"/>
      <c r="NOR25" s="7"/>
      <c r="NOS25" s="7"/>
      <c r="NOT25" s="7"/>
      <c r="NOU25" s="7"/>
      <c r="NOV25" s="7"/>
      <c r="NOW25" s="7"/>
      <c r="NOX25" s="7"/>
      <c r="NOY25" s="7"/>
      <c r="NOZ25" s="7"/>
      <c r="NPA25" s="7"/>
      <c r="NPB25" s="7"/>
      <c r="NPC25" s="7"/>
      <c r="NPD25" s="7"/>
      <c r="NPE25" s="7"/>
      <c r="NPF25" s="7"/>
      <c r="NPG25" s="7"/>
      <c r="NPH25" s="7"/>
      <c r="NPI25" s="7"/>
      <c r="NPJ25" s="7"/>
      <c r="NPK25" s="7"/>
      <c r="NPL25" s="7"/>
      <c r="NPM25" s="7"/>
      <c r="NPN25" s="7"/>
      <c r="NPO25" s="7"/>
      <c r="NPP25" s="7"/>
      <c r="NPQ25" s="7"/>
      <c r="NPR25" s="7"/>
      <c r="NPS25" s="7"/>
      <c r="NPT25" s="7"/>
      <c r="NPU25" s="7"/>
      <c r="NPV25" s="7"/>
      <c r="NPW25" s="7"/>
      <c r="NPX25" s="7"/>
      <c r="NPY25" s="7"/>
      <c r="NPZ25" s="7"/>
      <c r="NQA25" s="7"/>
      <c r="NQB25" s="7"/>
      <c r="NQC25" s="7"/>
      <c r="NQD25" s="7"/>
      <c r="NQE25" s="7"/>
      <c r="NQF25" s="7"/>
      <c r="NQG25" s="7"/>
      <c r="NQH25" s="7"/>
      <c r="NQI25" s="7"/>
      <c r="NQJ25" s="7"/>
      <c r="NQK25" s="7"/>
      <c r="NQL25" s="7"/>
      <c r="NQM25" s="7"/>
      <c r="NQN25" s="7"/>
      <c r="NQO25" s="7"/>
      <c r="NQP25" s="7"/>
      <c r="NQQ25" s="7"/>
      <c r="NQR25" s="7"/>
      <c r="NQS25" s="7"/>
      <c r="NQT25" s="7"/>
      <c r="NQU25" s="7"/>
      <c r="NQV25" s="7"/>
      <c r="NQW25" s="7"/>
      <c r="NQX25" s="7"/>
      <c r="NQY25" s="7"/>
      <c r="NQZ25" s="7"/>
      <c r="NRA25" s="7"/>
      <c r="NRB25" s="7"/>
      <c r="NRC25" s="7"/>
      <c r="NRD25" s="7"/>
      <c r="NRE25" s="7"/>
      <c r="NRF25" s="7"/>
      <c r="NRG25" s="7"/>
      <c r="NRH25" s="7"/>
      <c r="NRI25" s="7"/>
      <c r="NRJ25" s="7"/>
      <c r="NRK25" s="7"/>
      <c r="NRL25" s="7"/>
      <c r="NRM25" s="7"/>
      <c r="NRN25" s="7"/>
      <c r="NRO25" s="7"/>
      <c r="NRP25" s="7"/>
      <c r="NRQ25" s="7"/>
      <c r="NRR25" s="7"/>
      <c r="NRS25" s="7"/>
      <c r="NRT25" s="7"/>
      <c r="NRU25" s="7"/>
      <c r="NRV25" s="7"/>
      <c r="NRW25" s="7"/>
      <c r="NRX25" s="7"/>
      <c r="NRY25" s="7"/>
      <c r="NRZ25" s="7"/>
      <c r="NSA25" s="7"/>
      <c r="NSB25" s="7"/>
      <c r="NSC25" s="7"/>
      <c r="NSD25" s="7"/>
      <c r="NSE25" s="7"/>
      <c r="NSF25" s="7"/>
      <c r="NSG25" s="7"/>
      <c r="NSH25" s="7"/>
      <c r="NSI25" s="7"/>
      <c r="NSJ25" s="7"/>
      <c r="NSK25" s="7"/>
      <c r="NSL25" s="7"/>
      <c r="NSM25" s="7"/>
      <c r="NSN25" s="7"/>
      <c r="NSO25" s="7"/>
      <c r="NSP25" s="7"/>
      <c r="NSQ25" s="7"/>
      <c r="NSR25" s="7"/>
      <c r="NSS25" s="7"/>
      <c r="NST25" s="7"/>
      <c r="NSU25" s="7"/>
      <c r="NSV25" s="7"/>
      <c r="NSW25" s="7"/>
      <c r="NSX25" s="7"/>
      <c r="NSY25" s="7"/>
      <c r="NSZ25" s="7"/>
      <c r="NTA25" s="7"/>
      <c r="NTB25" s="7"/>
      <c r="NTC25" s="7"/>
      <c r="NTD25" s="7"/>
      <c r="NTE25" s="7"/>
      <c r="NTF25" s="7"/>
      <c r="NTG25" s="7"/>
      <c r="NTH25" s="7"/>
      <c r="NTI25" s="7"/>
      <c r="NTJ25" s="7"/>
      <c r="NTK25" s="7"/>
      <c r="NTL25" s="7"/>
      <c r="NTM25" s="7"/>
      <c r="NTN25" s="7"/>
      <c r="NTO25" s="7"/>
      <c r="NTP25" s="7"/>
      <c r="NTQ25" s="7"/>
      <c r="NTR25" s="7"/>
      <c r="NTS25" s="7"/>
      <c r="NTT25" s="7"/>
      <c r="NTU25" s="7"/>
      <c r="NTV25" s="7"/>
      <c r="NTW25" s="7"/>
      <c r="NTX25" s="7"/>
      <c r="NTY25" s="7"/>
      <c r="NTZ25" s="7"/>
      <c r="NUA25" s="7"/>
      <c r="NUB25" s="7"/>
      <c r="NUC25" s="7"/>
      <c r="NUD25" s="7"/>
      <c r="NUE25" s="7"/>
      <c r="NUF25" s="7"/>
      <c r="NUG25" s="7"/>
      <c r="NUH25" s="7"/>
      <c r="NUI25" s="7"/>
      <c r="NUJ25" s="7"/>
      <c r="NUK25" s="7"/>
      <c r="NUL25" s="7"/>
      <c r="NUM25" s="7"/>
      <c r="NUN25" s="7"/>
      <c r="NUO25" s="7"/>
      <c r="NUP25" s="7"/>
      <c r="NUQ25" s="7"/>
      <c r="NUR25" s="7"/>
      <c r="NUS25" s="7"/>
      <c r="NUT25" s="7"/>
      <c r="NUU25" s="7"/>
      <c r="NUV25" s="7"/>
      <c r="NUW25" s="7"/>
      <c r="NUX25" s="7"/>
      <c r="NUY25" s="7"/>
      <c r="NUZ25" s="7"/>
      <c r="NVA25" s="7"/>
      <c r="NVB25" s="7"/>
      <c r="NVC25" s="7"/>
      <c r="NVD25" s="7"/>
      <c r="NVE25" s="7"/>
      <c r="NVF25" s="7"/>
      <c r="NVG25" s="7"/>
      <c r="NVH25" s="7"/>
      <c r="NVI25" s="7"/>
      <c r="NVJ25" s="7"/>
      <c r="NVK25" s="7"/>
      <c r="NVL25" s="7"/>
      <c r="NVM25" s="7"/>
      <c r="NVN25" s="7"/>
      <c r="NVO25" s="7"/>
      <c r="NVP25" s="7"/>
      <c r="NVQ25" s="7"/>
      <c r="NVR25" s="7"/>
      <c r="NVS25" s="7"/>
      <c r="NVT25" s="7"/>
      <c r="NVU25" s="7"/>
      <c r="NVV25" s="7"/>
      <c r="NVW25" s="7"/>
      <c r="NVX25" s="7"/>
      <c r="NVY25" s="7"/>
      <c r="NVZ25" s="7"/>
      <c r="NWA25" s="7"/>
      <c r="NWB25" s="7"/>
      <c r="NWC25" s="7"/>
      <c r="NWD25" s="7"/>
      <c r="NWE25" s="7"/>
      <c r="NWF25" s="7"/>
      <c r="NWG25" s="7"/>
      <c r="NWH25" s="7"/>
      <c r="NWI25" s="7"/>
      <c r="NWJ25" s="7"/>
      <c r="NWK25" s="7"/>
      <c r="NWL25" s="7"/>
      <c r="NWM25" s="7"/>
      <c r="NWN25" s="7"/>
      <c r="NWO25" s="7"/>
      <c r="NWP25" s="7"/>
      <c r="NWQ25" s="7"/>
      <c r="NWR25" s="7"/>
      <c r="NWS25" s="7"/>
      <c r="NWT25" s="7"/>
      <c r="NWU25" s="7"/>
      <c r="NWV25" s="7"/>
      <c r="NWW25" s="7"/>
      <c r="NWX25" s="7"/>
      <c r="NWY25" s="7"/>
      <c r="NWZ25" s="7"/>
      <c r="NXA25" s="7"/>
      <c r="NXB25" s="7"/>
      <c r="NXC25" s="7"/>
      <c r="NXD25" s="7"/>
      <c r="NXE25" s="7"/>
      <c r="NXF25" s="7"/>
      <c r="NXG25" s="7"/>
      <c r="NXH25" s="7"/>
      <c r="NXI25" s="7"/>
      <c r="NXJ25" s="7"/>
      <c r="NXK25" s="7"/>
      <c r="NXL25" s="7"/>
      <c r="NXM25" s="7"/>
      <c r="NXN25" s="7"/>
      <c r="NXO25" s="7"/>
      <c r="NXP25" s="7"/>
      <c r="NXQ25" s="7"/>
      <c r="NXR25" s="7"/>
      <c r="NXS25" s="7"/>
      <c r="NXT25" s="7"/>
      <c r="NXU25" s="7"/>
      <c r="NXV25" s="7"/>
      <c r="NXW25" s="7"/>
      <c r="NXX25" s="7"/>
      <c r="NXY25" s="7"/>
      <c r="NXZ25" s="7"/>
      <c r="NYA25" s="7"/>
      <c r="NYB25" s="7"/>
      <c r="NYC25" s="7"/>
      <c r="NYD25" s="7"/>
      <c r="NYE25" s="7"/>
      <c r="NYF25" s="7"/>
      <c r="NYG25" s="7"/>
      <c r="NYH25" s="7"/>
      <c r="NYI25" s="7"/>
      <c r="NYJ25" s="7"/>
      <c r="NYK25" s="7"/>
      <c r="NYL25" s="7"/>
      <c r="NYM25" s="7"/>
      <c r="NYN25" s="7"/>
      <c r="NYO25" s="7"/>
      <c r="NYP25" s="7"/>
      <c r="NYQ25" s="7"/>
      <c r="NYR25" s="7"/>
      <c r="NYS25" s="7"/>
      <c r="NYT25" s="7"/>
      <c r="NYU25" s="7"/>
      <c r="NYV25" s="7"/>
      <c r="NYW25" s="7"/>
      <c r="NYX25" s="7"/>
      <c r="NYY25" s="7"/>
      <c r="NYZ25" s="7"/>
      <c r="NZA25" s="7"/>
      <c r="NZB25" s="7"/>
      <c r="NZC25" s="7"/>
      <c r="NZD25" s="7"/>
      <c r="NZE25" s="7"/>
      <c r="NZF25" s="7"/>
      <c r="NZG25" s="7"/>
      <c r="NZH25" s="7"/>
      <c r="NZI25" s="7"/>
      <c r="NZJ25" s="7"/>
      <c r="NZK25" s="7"/>
      <c r="NZL25" s="7"/>
      <c r="NZM25" s="7"/>
      <c r="NZN25" s="7"/>
      <c r="NZO25" s="7"/>
      <c r="NZP25" s="7"/>
      <c r="NZQ25" s="7"/>
      <c r="NZR25" s="7"/>
      <c r="NZS25" s="7"/>
      <c r="NZT25" s="7"/>
      <c r="NZU25" s="7"/>
      <c r="NZV25" s="7"/>
      <c r="NZW25" s="7"/>
      <c r="NZX25" s="7"/>
      <c r="NZY25" s="7"/>
      <c r="NZZ25" s="7"/>
      <c r="OAA25" s="7"/>
      <c r="OAB25" s="7"/>
      <c r="OAC25" s="7"/>
      <c r="OAD25" s="7"/>
      <c r="OAE25" s="7"/>
      <c r="OAF25" s="7"/>
      <c r="OAG25" s="7"/>
      <c r="OAH25" s="7"/>
      <c r="OAI25" s="7"/>
      <c r="OAJ25" s="7"/>
      <c r="OAK25" s="7"/>
      <c r="OAL25" s="7"/>
      <c r="OAM25" s="7"/>
      <c r="OAN25" s="7"/>
      <c r="OAO25" s="7"/>
      <c r="OAP25" s="7"/>
      <c r="OAQ25" s="7"/>
      <c r="OAR25" s="7"/>
      <c r="OAS25" s="7"/>
      <c r="OAT25" s="7"/>
      <c r="OAU25" s="7"/>
      <c r="OAV25" s="7"/>
      <c r="OAW25" s="7"/>
      <c r="OAX25" s="7"/>
      <c r="OAY25" s="7"/>
      <c r="OAZ25" s="7"/>
      <c r="OBA25" s="7"/>
      <c r="OBB25" s="7"/>
      <c r="OBC25" s="7"/>
      <c r="OBD25" s="7"/>
      <c r="OBE25" s="7"/>
      <c r="OBF25" s="7"/>
      <c r="OBG25" s="7"/>
      <c r="OBH25" s="7"/>
      <c r="OBI25" s="7"/>
      <c r="OBJ25" s="7"/>
      <c r="OBK25" s="7"/>
      <c r="OBL25" s="7"/>
      <c r="OBM25" s="7"/>
      <c r="OBN25" s="7"/>
      <c r="OBO25" s="7"/>
      <c r="OBP25" s="7"/>
      <c r="OBQ25" s="7"/>
      <c r="OBR25" s="7"/>
      <c r="OBS25" s="7"/>
      <c r="OBT25" s="7"/>
      <c r="OBU25" s="7"/>
      <c r="OBV25" s="7"/>
      <c r="OBW25" s="7"/>
      <c r="OBX25" s="7"/>
      <c r="OBY25" s="7"/>
      <c r="OBZ25" s="7"/>
      <c r="OCA25" s="7"/>
      <c r="OCB25" s="7"/>
      <c r="OCC25" s="7"/>
      <c r="OCD25" s="7"/>
      <c r="OCE25" s="7"/>
      <c r="OCF25" s="7"/>
      <c r="OCG25" s="7"/>
      <c r="OCH25" s="7"/>
      <c r="OCI25" s="7"/>
      <c r="OCJ25" s="7"/>
      <c r="OCK25" s="7"/>
      <c r="OCL25" s="7"/>
      <c r="OCM25" s="7"/>
      <c r="OCN25" s="7"/>
      <c r="OCO25" s="7"/>
      <c r="OCP25" s="7"/>
      <c r="OCQ25" s="7"/>
      <c r="OCR25" s="7"/>
      <c r="OCS25" s="7"/>
      <c r="OCT25" s="7"/>
      <c r="OCU25" s="7"/>
      <c r="OCV25" s="7"/>
      <c r="OCW25" s="7"/>
      <c r="OCX25" s="7"/>
      <c r="OCY25" s="7"/>
      <c r="OCZ25" s="7"/>
      <c r="ODA25" s="7"/>
      <c r="ODB25" s="7"/>
      <c r="ODC25" s="7"/>
      <c r="ODD25" s="7"/>
      <c r="ODE25" s="7"/>
      <c r="ODF25" s="7"/>
      <c r="ODG25" s="7"/>
      <c r="ODH25" s="7"/>
      <c r="ODI25" s="7"/>
      <c r="ODJ25" s="7"/>
      <c r="ODK25" s="7"/>
      <c r="ODL25" s="7"/>
      <c r="ODM25" s="7"/>
      <c r="ODN25" s="7"/>
      <c r="ODO25" s="7"/>
      <c r="ODP25" s="7"/>
      <c r="ODQ25" s="7"/>
      <c r="ODR25" s="7"/>
      <c r="ODS25" s="7"/>
      <c r="ODT25" s="7"/>
      <c r="ODU25" s="7"/>
      <c r="ODV25" s="7"/>
      <c r="ODW25" s="7"/>
      <c r="ODX25" s="7"/>
      <c r="ODY25" s="7"/>
      <c r="ODZ25" s="7"/>
      <c r="OEA25" s="7"/>
      <c r="OEB25" s="7"/>
      <c r="OEC25" s="7"/>
      <c r="OED25" s="7"/>
      <c r="OEE25" s="7"/>
      <c r="OEF25" s="7"/>
      <c r="OEG25" s="7"/>
      <c r="OEH25" s="7"/>
      <c r="OEI25" s="7"/>
      <c r="OEJ25" s="7"/>
      <c r="OEK25" s="7"/>
      <c r="OEL25" s="7"/>
      <c r="OEM25" s="7"/>
      <c r="OEN25" s="7"/>
      <c r="OEO25" s="7"/>
      <c r="OEP25" s="7"/>
      <c r="OEQ25" s="7"/>
      <c r="OER25" s="7"/>
      <c r="OES25" s="7"/>
      <c r="OET25" s="7"/>
      <c r="OEU25" s="7"/>
      <c r="OEV25" s="7"/>
      <c r="OEW25" s="7"/>
      <c r="OEX25" s="7"/>
      <c r="OEY25" s="7"/>
      <c r="OEZ25" s="7"/>
      <c r="OFA25" s="7"/>
      <c r="OFB25" s="7"/>
      <c r="OFC25" s="7"/>
      <c r="OFD25" s="7"/>
      <c r="OFE25" s="7"/>
      <c r="OFF25" s="7"/>
      <c r="OFG25" s="7"/>
      <c r="OFH25" s="7"/>
      <c r="OFI25" s="7"/>
      <c r="OFJ25" s="7"/>
      <c r="OFK25" s="7"/>
      <c r="OFL25" s="7"/>
      <c r="OFM25" s="7"/>
      <c r="OFN25" s="7"/>
      <c r="OFO25" s="7"/>
      <c r="OFP25" s="7"/>
      <c r="OFQ25" s="7"/>
      <c r="OFR25" s="7"/>
      <c r="OFS25" s="7"/>
      <c r="OFT25" s="7"/>
      <c r="OFU25" s="7"/>
      <c r="OFV25" s="7"/>
      <c r="OFW25" s="7"/>
      <c r="OFX25" s="7"/>
      <c r="OFY25" s="7"/>
      <c r="OFZ25" s="7"/>
      <c r="OGA25" s="7"/>
      <c r="OGB25" s="7"/>
      <c r="OGC25" s="7"/>
      <c r="OGD25" s="7"/>
      <c r="OGE25" s="7"/>
      <c r="OGF25" s="7"/>
      <c r="OGG25" s="7"/>
      <c r="OGH25" s="7"/>
      <c r="OGI25" s="7"/>
      <c r="OGJ25" s="7"/>
      <c r="OGK25" s="7"/>
      <c r="OGL25" s="7"/>
      <c r="OGM25" s="7"/>
      <c r="OGN25" s="7"/>
      <c r="OGO25" s="7"/>
      <c r="OGP25" s="7"/>
      <c r="OGQ25" s="7"/>
      <c r="OGR25" s="7"/>
      <c r="OGS25" s="7"/>
      <c r="OGT25" s="7"/>
      <c r="OGU25" s="7"/>
      <c r="OGV25" s="7"/>
      <c r="OGW25" s="7"/>
      <c r="OGX25" s="7"/>
      <c r="OGY25" s="7"/>
      <c r="OGZ25" s="7"/>
      <c r="OHA25" s="7"/>
      <c r="OHB25" s="7"/>
      <c r="OHC25" s="7"/>
      <c r="OHD25" s="7"/>
      <c r="OHE25" s="7"/>
      <c r="OHF25" s="7"/>
      <c r="OHG25" s="7"/>
      <c r="OHH25" s="7"/>
      <c r="OHI25" s="7"/>
      <c r="OHJ25" s="7"/>
      <c r="OHK25" s="7"/>
      <c r="OHL25" s="7"/>
      <c r="OHM25" s="7"/>
      <c r="OHN25" s="7"/>
      <c r="OHO25" s="7"/>
      <c r="OHP25" s="7"/>
      <c r="OHQ25" s="7"/>
      <c r="OHR25" s="7"/>
      <c r="OHS25" s="7"/>
      <c r="OHT25" s="7"/>
      <c r="OHU25" s="7"/>
      <c r="OHV25" s="7"/>
      <c r="OHW25" s="7"/>
      <c r="OHX25" s="7"/>
      <c r="OHY25" s="7"/>
      <c r="OHZ25" s="7"/>
      <c r="OIA25" s="7"/>
      <c r="OIB25" s="7"/>
      <c r="OIC25" s="7"/>
      <c r="OID25" s="7"/>
      <c r="OIE25" s="7"/>
      <c r="OIF25" s="7"/>
      <c r="OIG25" s="7"/>
      <c r="OIH25" s="7"/>
      <c r="OII25" s="7"/>
      <c r="OIJ25" s="7"/>
      <c r="OIK25" s="7"/>
      <c r="OIL25" s="7"/>
      <c r="OIM25" s="7"/>
      <c r="OIN25" s="7"/>
      <c r="OIO25" s="7"/>
      <c r="OIP25" s="7"/>
      <c r="OIQ25" s="7"/>
      <c r="OIR25" s="7"/>
      <c r="OIS25" s="7"/>
      <c r="OIT25" s="7"/>
      <c r="OIU25" s="7"/>
      <c r="OIV25" s="7"/>
      <c r="OIW25" s="7"/>
      <c r="OIX25" s="7"/>
      <c r="OIY25" s="7"/>
      <c r="OIZ25" s="7"/>
      <c r="OJA25" s="7"/>
      <c r="OJB25" s="7"/>
      <c r="OJC25" s="7"/>
      <c r="OJD25" s="7"/>
      <c r="OJE25" s="7"/>
      <c r="OJF25" s="7"/>
      <c r="OJG25" s="7"/>
      <c r="OJH25" s="7"/>
      <c r="OJI25" s="7"/>
      <c r="OJJ25" s="7"/>
      <c r="OJK25" s="7"/>
      <c r="OJL25" s="7"/>
      <c r="OJM25" s="7"/>
      <c r="OJN25" s="7"/>
      <c r="OJO25" s="7"/>
      <c r="OJP25" s="7"/>
      <c r="OJQ25" s="7"/>
      <c r="OJR25" s="7"/>
      <c r="OJS25" s="7"/>
      <c r="OJT25" s="7"/>
      <c r="OJU25" s="7"/>
      <c r="OJV25" s="7"/>
      <c r="OJW25" s="7"/>
      <c r="OJX25" s="7"/>
      <c r="OJY25" s="7"/>
      <c r="OJZ25" s="7"/>
      <c r="OKA25" s="7"/>
      <c r="OKB25" s="7"/>
      <c r="OKC25" s="7"/>
      <c r="OKD25" s="7"/>
      <c r="OKE25" s="7"/>
      <c r="OKF25" s="7"/>
      <c r="OKG25" s="7"/>
      <c r="OKH25" s="7"/>
      <c r="OKI25" s="7"/>
      <c r="OKJ25" s="7"/>
      <c r="OKK25" s="7"/>
      <c r="OKL25" s="7"/>
      <c r="OKM25" s="7"/>
      <c r="OKN25" s="7"/>
      <c r="OKO25" s="7"/>
      <c r="OKP25" s="7"/>
      <c r="OKQ25" s="7"/>
      <c r="OKR25" s="7"/>
      <c r="OKS25" s="7"/>
      <c r="OKT25" s="7"/>
      <c r="OKU25" s="7"/>
      <c r="OKV25" s="7"/>
      <c r="OKW25" s="7"/>
      <c r="OKX25" s="7"/>
      <c r="OKY25" s="7"/>
      <c r="OKZ25" s="7"/>
      <c r="OLA25" s="7"/>
      <c r="OLB25" s="7"/>
      <c r="OLC25" s="7"/>
      <c r="OLD25" s="7"/>
      <c r="OLE25" s="7"/>
      <c r="OLF25" s="7"/>
      <c r="OLG25" s="7"/>
      <c r="OLH25" s="7"/>
      <c r="OLI25" s="7"/>
      <c r="OLJ25" s="7"/>
      <c r="OLK25" s="7"/>
      <c r="OLL25" s="7"/>
      <c r="OLM25" s="7"/>
      <c r="OLN25" s="7"/>
      <c r="OLO25" s="7"/>
      <c r="OLP25" s="7"/>
      <c r="OLQ25" s="7"/>
      <c r="OLR25" s="7"/>
      <c r="OLS25" s="7"/>
      <c r="OLT25" s="7"/>
      <c r="OLU25" s="7"/>
      <c r="OLV25" s="7"/>
      <c r="OLW25" s="7"/>
      <c r="OLX25" s="7"/>
      <c r="OLY25" s="7"/>
      <c r="OLZ25" s="7"/>
      <c r="OMA25" s="7"/>
      <c r="OMB25" s="7"/>
      <c r="OMC25" s="7"/>
      <c r="OMD25" s="7"/>
      <c r="OME25" s="7"/>
      <c r="OMF25" s="7"/>
      <c r="OMG25" s="7"/>
      <c r="OMH25" s="7"/>
      <c r="OMI25" s="7"/>
      <c r="OMJ25" s="7"/>
      <c r="OMK25" s="7"/>
      <c r="OML25" s="7"/>
      <c r="OMM25" s="7"/>
      <c r="OMN25" s="7"/>
      <c r="OMO25" s="7"/>
      <c r="OMP25" s="7"/>
      <c r="OMQ25" s="7"/>
      <c r="OMR25" s="7"/>
      <c r="OMS25" s="7"/>
      <c r="OMT25" s="7"/>
      <c r="OMU25" s="7"/>
      <c r="OMV25" s="7"/>
      <c r="OMW25" s="7"/>
      <c r="OMX25" s="7"/>
      <c r="OMY25" s="7"/>
      <c r="OMZ25" s="7"/>
      <c r="ONA25" s="7"/>
      <c r="ONB25" s="7"/>
      <c r="ONC25" s="7"/>
      <c r="OND25" s="7"/>
      <c r="ONE25" s="7"/>
      <c r="ONF25" s="7"/>
      <c r="ONG25" s="7"/>
      <c r="ONH25" s="7"/>
      <c r="ONI25" s="7"/>
      <c r="ONJ25" s="7"/>
      <c r="ONK25" s="7"/>
      <c r="ONL25" s="7"/>
      <c r="ONM25" s="7"/>
      <c r="ONN25" s="7"/>
      <c r="ONO25" s="7"/>
      <c r="ONP25" s="7"/>
      <c r="ONQ25" s="7"/>
      <c r="ONR25" s="7"/>
      <c r="ONS25" s="7"/>
      <c r="ONT25" s="7"/>
      <c r="ONU25" s="7"/>
      <c r="ONV25" s="7"/>
      <c r="ONW25" s="7"/>
      <c r="ONX25" s="7"/>
      <c r="ONY25" s="7"/>
      <c r="ONZ25" s="7"/>
      <c r="OOA25" s="7"/>
      <c r="OOB25" s="7"/>
      <c r="OOC25" s="7"/>
      <c r="OOD25" s="7"/>
      <c r="OOE25" s="7"/>
      <c r="OOF25" s="7"/>
      <c r="OOG25" s="7"/>
      <c r="OOH25" s="7"/>
      <c r="OOI25" s="7"/>
      <c r="OOJ25" s="7"/>
      <c r="OOK25" s="7"/>
      <c r="OOL25" s="7"/>
      <c r="OOM25" s="7"/>
      <c r="OON25" s="7"/>
      <c r="OOO25" s="7"/>
      <c r="OOP25" s="7"/>
      <c r="OOQ25" s="7"/>
      <c r="OOR25" s="7"/>
      <c r="OOS25" s="7"/>
      <c r="OOT25" s="7"/>
      <c r="OOU25" s="7"/>
      <c r="OOV25" s="7"/>
      <c r="OOW25" s="7"/>
      <c r="OOX25" s="7"/>
      <c r="OOY25" s="7"/>
      <c r="OOZ25" s="7"/>
      <c r="OPA25" s="7"/>
      <c r="OPB25" s="7"/>
      <c r="OPC25" s="7"/>
      <c r="OPD25" s="7"/>
      <c r="OPE25" s="7"/>
      <c r="OPF25" s="7"/>
      <c r="OPG25" s="7"/>
      <c r="OPH25" s="7"/>
      <c r="OPI25" s="7"/>
      <c r="OPJ25" s="7"/>
      <c r="OPK25" s="7"/>
      <c r="OPL25" s="7"/>
      <c r="OPM25" s="7"/>
      <c r="OPN25" s="7"/>
      <c r="OPO25" s="7"/>
      <c r="OPP25" s="7"/>
      <c r="OPQ25" s="7"/>
      <c r="OPR25" s="7"/>
      <c r="OPS25" s="7"/>
      <c r="OPT25" s="7"/>
      <c r="OPU25" s="7"/>
      <c r="OPV25" s="7"/>
      <c r="OPW25" s="7"/>
      <c r="OPX25" s="7"/>
      <c r="OPY25" s="7"/>
      <c r="OPZ25" s="7"/>
      <c r="OQA25" s="7"/>
      <c r="OQB25" s="7"/>
      <c r="OQC25" s="7"/>
      <c r="OQD25" s="7"/>
      <c r="OQE25" s="7"/>
      <c r="OQF25" s="7"/>
      <c r="OQG25" s="7"/>
      <c r="OQH25" s="7"/>
      <c r="OQI25" s="7"/>
      <c r="OQJ25" s="7"/>
      <c r="OQK25" s="7"/>
      <c r="OQL25" s="7"/>
      <c r="OQM25" s="7"/>
      <c r="OQN25" s="7"/>
      <c r="OQO25" s="7"/>
      <c r="OQP25" s="7"/>
      <c r="OQQ25" s="7"/>
      <c r="OQR25" s="7"/>
      <c r="OQS25" s="7"/>
      <c r="OQT25" s="7"/>
      <c r="OQU25" s="7"/>
      <c r="OQV25" s="7"/>
      <c r="OQW25" s="7"/>
      <c r="OQX25" s="7"/>
      <c r="OQY25" s="7"/>
      <c r="OQZ25" s="7"/>
      <c r="ORA25" s="7"/>
      <c r="ORB25" s="7"/>
      <c r="ORC25" s="7"/>
      <c r="ORD25" s="7"/>
      <c r="ORE25" s="7"/>
      <c r="ORF25" s="7"/>
      <c r="ORG25" s="7"/>
      <c r="ORH25" s="7"/>
      <c r="ORI25" s="7"/>
      <c r="ORJ25" s="7"/>
      <c r="ORK25" s="7"/>
      <c r="ORL25" s="7"/>
      <c r="ORM25" s="7"/>
      <c r="ORN25" s="7"/>
      <c r="ORO25" s="7"/>
      <c r="ORP25" s="7"/>
      <c r="ORQ25" s="7"/>
      <c r="ORR25" s="7"/>
      <c r="ORS25" s="7"/>
      <c r="ORT25" s="7"/>
      <c r="ORU25" s="7"/>
      <c r="ORV25" s="7"/>
      <c r="ORW25" s="7"/>
      <c r="ORX25" s="7"/>
      <c r="ORY25" s="7"/>
      <c r="ORZ25" s="7"/>
      <c r="OSA25" s="7"/>
      <c r="OSB25" s="7"/>
      <c r="OSC25" s="7"/>
      <c r="OSD25" s="7"/>
      <c r="OSE25" s="7"/>
      <c r="OSF25" s="7"/>
      <c r="OSG25" s="7"/>
      <c r="OSH25" s="7"/>
      <c r="OSI25" s="7"/>
      <c r="OSJ25" s="7"/>
      <c r="OSK25" s="7"/>
      <c r="OSL25" s="7"/>
      <c r="OSM25" s="7"/>
      <c r="OSN25" s="7"/>
      <c r="OSO25" s="7"/>
      <c r="OSP25" s="7"/>
      <c r="OSQ25" s="7"/>
      <c r="OSR25" s="7"/>
      <c r="OSS25" s="7"/>
      <c r="OST25" s="7"/>
      <c r="OSU25" s="7"/>
      <c r="OSV25" s="7"/>
      <c r="OSW25" s="7"/>
      <c r="OSX25" s="7"/>
      <c r="OSY25" s="7"/>
      <c r="OSZ25" s="7"/>
      <c r="OTA25" s="7"/>
      <c r="OTB25" s="7"/>
      <c r="OTC25" s="7"/>
      <c r="OTD25" s="7"/>
      <c r="OTE25" s="7"/>
      <c r="OTF25" s="7"/>
      <c r="OTG25" s="7"/>
      <c r="OTH25" s="7"/>
      <c r="OTI25" s="7"/>
      <c r="OTJ25" s="7"/>
      <c r="OTK25" s="7"/>
      <c r="OTL25" s="7"/>
      <c r="OTM25" s="7"/>
      <c r="OTN25" s="7"/>
      <c r="OTO25" s="7"/>
      <c r="OTP25" s="7"/>
      <c r="OTQ25" s="7"/>
      <c r="OTR25" s="7"/>
      <c r="OTS25" s="7"/>
      <c r="OTT25" s="7"/>
      <c r="OTU25" s="7"/>
      <c r="OTV25" s="7"/>
      <c r="OTW25" s="7"/>
      <c r="OTX25" s="7"/>
      <c r="OTY25" s="7"/>
      <c r="OTZ25" s="7"/>
      <c r="OUA25" s="7"/>
      <c r="OUB25" s="7"/>
      <c r="OUC25" s="7"/>
      <c r="OUD25" s="7"/>
      <c r="OUE25" s="7"/>
      <c r="OUF25" s="7"/>
      <c r="OUG25" s="7"/>
      <c r="OUH25" s="7"/>
      <c r="OUI25" s="7"/>
      <c r="OUJ25" s="7"/>
      <c r="OUK25" s="7"/>
      <c r="OUL25" s="7"/>
      <c r="OUM25" s="7"/>
      <c r="OUN25" s="7"/>
      <c r="OUO25" s="7"/>
      <c r="OUP25" s="7"/>
      <c r="OUQ25" s="7"/>
      <c r="OUR25" s="7"/>
      <c r="OUS25" s="7"/>
      <c r="OUT25" s="7"/>
      <c r="OUU25" s="7"/>
      <c r="OUV25" s="7"/>
      <c r="OUW25" s="7"/>
      <c r="OUX25" s="7"/>
      <c r="OUY25" s="7"/>
      <c r="OUZ25" s="7"/>
      <c r="OVA25" s="7"/>
      <c r="OVB25" s="7"/>
      <c r="OVC25" s="7"/>
      <c r="OVD25" s="7"/>
      <c r="OVE25" s="7"/>
      <c r="OVF25" s="7"/>
      <c r="OVG25" s="7"/>
      <c r="OVH25" s="7"/>
      <c r="OVI25" s="7"/>
      <c r="OVJ25" s="7"/>
      <c r="OVK25" s="7"/>
      <c r="OVL25" s="7"/>
      <c r="OVM25" s="7"/>
      <c r="OVN25" s="7"/>
      <c r="OVO25" s="7"/>
      <c r="OVP25" s="7"/>
      <c r="OVQ25" s="7"/>
      <c r="OVR25" s="7"/>
      <c r="OVS25" s="7"/>
      <c r="OVT25" s="7"/>
      <c r="OVU25" s="7"/>
      <c r="OVV25" s="7"/>
      <c r="OVW25" s="7"/>
      <c r="OVX25" s="7"/>
      <c r="OVY25" s="7"/>
      <c r="OVZ25" s="7"/>
      <c r="OWA25" s="7"/>
      <c r="OWB25" s="7"/>
      <c r="OWC25" s="7"/>
      <c r="OWD25" s="7"/>
      <c r="OWE25" s="7"/>
      <c r="OWF25" s="7"/>
      <c r="OWG25" s="7"/>
      <c r="OWH25" s="7"/>
      <c r="OWI25" s="7"/>
      <c r="OWJ25" s="7"/>
      <c r="OWK25" s="7"/>
      <c r="OWL25" s="7"/>
      <c r="OWM25" s="7"/>
      <c r="OWN25" s="7"/>
      <c r="OWO25" s="7"/>
      <c r="OWP25" s="7"/>
      <c r="OWQ25" s="7"/>
      <c r="OWR25" s="7"/>
      <c r="OWS25" s="7"/>
      <c r="OWT25" s="7"/>
      <c r="OWU25" s="7"/>
      <c r="OWV25" s="7"/>
      <c r="OWW25" s="7"/>
      <c r="OWX25" s="7"/>
      <c r="OWY25" s="7"/>
      <c r="OWZ25" s="7"/>
      <c r="OXA25" s="7"/>
      <c r="OXB25" s="7"/>
      <c r="OXC25" s="7"/>
      <c r="OXD25" s="7"/>
      <c r="OXE25" s="7"/>
      <c r="OXF25" s="7"/>
      <c r="OXG25" s="7"/>
      <c r="OXH25" s="7"/>
      <c r="OXI25" s="7"/>
      <c r="OXJ25" s="7"/>
      <c r="OXK25" s="7"/>
      <c r="OXL25" s="7"/>
      <c r="OXM25" s="7"/>
      <c r="OXN25" s="7"/>
      <c r="OXO25" s="7"/>
      <c r="OXP25" s="7"/>
      <c r="OXQ25" s="7"/>
      <c r="OXR25" s="7"/>
      <c r="OXS25" s="7"/>
      <c r="OXT25" s="7"/>
      <c r="OXU25" s="7"/>
      <c r="OXV25" s="7"/>
      <c r="OXW25" s="7"/>
      <c r="OXX25" s="7"/>
      <c r="OXY25" s="7"/>
      <c r="OXZ25" s="7"/>
      <c r="OYA25" s="7"/>
      <c r="OYB25" s="7"/>
      <c r="OYC25" s="7"/>
      <c r="OYD25" s="7"/>
      <c r="OYE25" s="7"/>
      <c r="OYF25" s="7"/>
      <c r="OYG25" s="7"/>
      <c r="OYH25" s="7"/>
      <c r="OYI25" s="7"/>
      <c r="OYJ25" s="7"/>
      <c r="OYK25" s="7"/>
      <c r="OYL25" s="7"/>
      <c r="OYM25" s="7"/>
      <c r="OYN25" s="7"/>
      <c r="OYO25" s="7"/>
      <c r="OYP25" s="7"/>
      <c r="OYQ25" s="7"/>
      <c r="OYR25" s="7"/>
      <c r="OYS25" s="7"/>
      <c r="OYT25" s="7"/>
      <c r="OYU25" s="7"/>
      <c r="OYV25" s="7"/>
      <c r="OYW25" s="7"/>
      <c r="OYX25" s="7"/>
      <c r="OYY25" s="7"/>
      <c r="OYZ25" s="7"/>
      <c r="OZA25" s="7"/>
      <c r="OZB25" s="7"/>
      <c r="OZC25" s="7"/>
      <c r="OZD25" s="7"/>
      <c r="OZE25" s="7"/>
      <c r="OZF25" s="7"/>
      <c r="OZG25" s="7"/>
      <c r="OZH25" s="7"/>
      <c r="OZI25" s="7"/>
      <c r="OZJ25" s="7"/>
      <c r="OZK25" s="7"/>
      <c r="OZL25" s="7"/>
      <c r="OZM25" s="7"/>
      <c r="OZN25" s="7"/>
      <c r="OZO25" s="7"/>
      <c r="OZP25" s="7"/>
      <c r="OZQ25" s="7"/>
      <c r="OZR25" s="7"/>
      <c r="OZS25" s="7"/>
      <c r="OZT25" s="7"/>
      <c r="OZU25" s="7"/>
      <c r="OZV25" s="7"/>
      <c r="OZW25" s="7"/>
      <c r="OZX25" s="7"/>
      <c r="OZY25" s="7"/>
      <c r="OZZ25" s="7"/>
      <c r="PAA25" s="7"/>
      <c r="PAB25" s="7"/>
      <c r="PAC25" s="7"/>
      <c r="PAD25" s="7"/>
      <c r="PAE25" s="7"/>
      <c r="PAF25" s="7"/>
      <c r="PAG25" s="7"/>
      <c r="PAH25" s="7"/>
      <c r="PAI25" s="7"/>
      <c r="PAJ25" s="7"/>
      <c r="PAK25" s="7"/>
      <c r="PAL25" s="7"/>
      <c r="PAM25" s="7"/>
      <c r="PAN25" s="7"/>
      <c r="PAO25" s="7"/>
      <c r="PAP25" s="7"/>
      <c r="PAQ25" s="7"/>
      <c r="PAR25" s="7"/>
      <c r="PAS25" s="7"/>
      <c r="PAT25" s="7"/>
      <c r="PAU25" s="7"/>
      <c r="PAV25" s="7"/>
      <c r="PAW25" s="7"/>
      <c r="PAX25" s="7"/>
      <c r="PAY25" s="7"/>
      <c r="PAZ25" s="7"/>
      <c r="PBA25" s="7"/>
      <c r="PBB25" s="7"/>
      <c r="PBC25" s="7"/>
      <c r="PBD25" s="7"/>
      <c r="PBE25" s="7"/>
      <c r="PBF25" s="7"/>
      <c r="PBG25" s="7"/>
      <c r="PBH25" s="7"/>
      <c r="PBI25" s="7"/>
      <c r="PBJ25" s="7"/>
      <c r="PBK25" s="7"/>
      <c r="PBL25" s="7"/>
      <c r="PBM25" s="7"/>
      <c r="PBN25" s="7"/>
      <c r="PBO25" s="7"/>
      <c r="PBP25" s="7"/>
      <c r="PBQ25" s="7"/>
      <c r="PBR25" s="7"/>
      <c r="PBS25" s="7"/>
      <c r="PBT25" s="7"/>
      <c r="PBU25" s="7"/>
      <c r="PBV25" s="7"/>
      <c r="PBW25" s="7"/>
      <c r="PBX25" s="7"/>
      <c r="PBY25" s="7"/>
      <c r="PBZ25" s="7"/>
      <c r="PCA25" s="7"/>
      <c r="PCB25" s="7"/>
      <c r="PCC25" s="7"/>
      <c r="PCD25" s="7"/>
      <c r="PCE25" s="7"/>
      <c r="PCF25" s="7"/>
      <c r="PCG25" s="7"/>
      <c r="PCH25" s="7"/>
      <c r="PCI25" s="7"/>
      <c r="PCJ25" s="7"/>
      <c r="PCK25" s="7"/>
      <c r="PCL25" s="7"/>
      <c r="PCM25" s="7"/>
      <c r="PCN25" s="7"/>
      <c r="PCO25" s="7"/>
      <c r="PCP25" s="7"/>
      <c r="PCQ25" s="7"/>
      <c r="PCR25" s="7"/>
      <c r="PCS25" s="7"/>
      <c r="PCT25" s="7"/>
      <c r="PCU25" s="7"/>
      <c r="PCV25" s="7"/>
      <c r="PCW25" s="7"/>
      <c r="PCX25" s="7"/>
      <c r="PCY25" s="7"/>
      <c r="PCZ25" s="7"/>
      <c r="PDA25" s="7"/>
      <c r="PDB25" s="7"/>
      <c r="PDC25" s="7"/>
      <c r="PDD25" s="7"/>
      <c r="PDE25" s="7"/>
      <c r="PDF25" s="7"/>
      <c r="PDG25" s="7"/>
      <c r="PDH25" s="7"/>
      <c r="PDI25" s="7"/>
      <c r="PDJ25" s="7"/>
      <c r="PDK25" s="7"/>
      <c r="PDL25" s="7"/>
      <c r="PDM25" s="7"/>
      <c r="PDN25" s="7"/>
      <c r="PDO25" s="7"/>
      <c r="PDP25" s="7"/>
      <c r="PDQ25" s="7"/>
      <c r="PDR25" s="7"/>
      <c r="PDS25" s="7"/>
      <c r="PDT25" s="7"/>
      <c r="PDU25" s="7"/>
      <c r="PDV25" s="7"/>
      <c r="PDW25" s="7"/>
      <c r="PDX25" s="7"/>
      <c r="PDY25" s="7"/>
      <c r="PDZ25" s="7"/>
      <c r="PEA25" s="7"/>
      <c r="PEB25" s="7"/>
      <c r="PEC25" s="7"/>
      <c r="PED25" s="7"/>
      <c r="PEE25" s="7"/>
      <c r="PEF25" s="7"/>
      <c r="PEG25" s="7"/>
      <c r="PEH25" s="7"/>
      <c r="PEI25" s="7"/>
      <c r="PEJ25" s="7"/>
      <c r="PEK25" s="7"/>
      <c r="PEL25" s="7"/>
      <c r="PEM25" s="7"/>
      <c r="PEN25" s="7"/>
      <c r="PEO25" s="7"/>
      <c r="PEP25" s="7"/>
      <c r="PEQ25" s="7"/>
      <c r="PER25" s="7"/>
      <c r="PES25" s="7"/>
      <c r="PET25" s="7"/>
      <c r="PEU25" s="7"/>
      <c r="PEV25" s="7"/>
      <c r="PEW25" s="7"/>
      <c r="PEX25" s="7"/>
      <c r="PEY25" s="7"/>
      <c r="PEZ25" s="7"/>
      <c r="PFA25" s="7"/>
      <c r="PFB25" s="7"/>
      <c r="PFC25" s="7"/>
      <c r="PFD25" s="7"/>
      <c r="PFE25" s="7"/>
      <c r="PFF25" s="7"/>
      <c r="PFG25" s="7"/>
      <c r="PFH25" s="7"/>
      <c r="PFI25" s="7"/>
      <c r="PFJ25" s="7"/>
      <c r="PFK25" s="7"/>
      <c r="PFL25" s="7"/>
      <c r="PFM25" s="7"/>
      <c r="PFN25" s="7"/>
      <c r="PFO25" s="7"/>
      <c r="PFP25" s="7"/>
      <c r="PFQ25" s="7"/>
      <c r="PFR25" s="7"/>
      <c r="PFS25" s="7"/>
      <c r="PFT25" s="7"/>
      <c r="PFU25" s="7"/>
      <c r="PFV25" s="7"/>
      <c r="PFW25" s="7"/>
      <c r="PFX25" s="7"/>
      <c r="PFY25" s="7"/>
      <c r="PFZ25" s="7"/>
      <c r="PGA25" s="7"/>
      <c r="PGB25" s="7"/>
      <c r="PGC25" s="7"/>
      <c r="PGD25" s="7"/>
      <c r="PGE25" s="7"/>
      <c r="PGF25" s="7"/>
      <c r="PGG25" s="7"/>
      <c r="PGH25" s="7"/>
      <c r="PGI25" s="7"/>
      <c r="PGJ25" s="7"/>
      <c r="PGK25" s="7"/>
      <c r="PGL25" s="7"/>
      <c r="PGM25" s="7"/>
      <c r="PGN25" s="7"/>
      <c r="PGO25" s="7"/>
      <c r="PGP25" s="7"/>
      <c r="PGQ25" s="7"/>
      <c r="PGR25" s="7"/>
      <c r="PGS25" s="7"/>
      <c r="PGT25" s="7"/>
      <c r="PGU25" s="7"/>
      <c r="PGV25" s="7"/>
      <c r="PGW25" s="7"/>
      <c r="PGX25" s="7"/>
      <c r="PGY25" s="7"/>
      <c r="PGZ25" s="7"/>
      <c r="PHA25" s="7"/>
      <c r="PHB25" s="7"/>
      <c r="PHC25" s="7"/>
      <c r="PHD25" s="7"/>
      <c r="PHE25" s="7"/>
      <c r="PHF25" s="7"/>
      <c r="PHG25" s="7"/>
      <c r="PHH25" s="7"/>
      <c r="PHI25" s="7"/>
      <c r="PHJ25" s="7"/>
      <c r="PHK25" s="7"/>
      <c r="PHL25" s="7"/>
      <c r="PHM25" s="7"/>
      <c r="PHN25" s="7"/>
      <c r="PHO25" s="7"/>
      <c r="PHP25" s="7"/>
      <c r="PHQ25" s="7"/>
      <c r="PHR25" s="7"/>
      <c r="PHS25" s="7"/>
      <c r="PHT25" s="7"/>
      <c r="PHU25" s="7"/>
      <c r="PHV25" s="7"/>
      <c r="PHW25" s="7"/>
      <c r="PHX25" s="7"/>
      <c r="PHY25" s="7"/>
      <c r="PHZ25" s="7"/>
      <c r="PIA25" s="7"/>
      <c r="PIB25" s="7"/>
      <c r="PIC25" s="7"/>
      <c r="PID25" s="7"/>
      <c r="PIE25" s="7"/>
      <c r="PIF25" s="7"/>
      <c r="PIG25" s="7"/>
      <c r="PIH25" s="7"/>
      <c r="PII25" s="7"/>
      <c r="PIJ25" s="7"/>
      <c r="PIK25" s="7"/>
      <c r="PIL25" s="7"/>
      <c r="PIM25" s="7"/>
      <c r="PIN25" s="7"/>
      <c r="PIO25" s="7"/>
      <c r="PIP25" s="7"/>
      <c r="PIQ25" s="7"/>
      <c r="PIR25" s="7"/>
      <c r="PIS25" s="7"/>
      <c r="PIT25" s="7"/>
      <c r="PIU25" s="7"/>
      <c r="PIV25" s="7"/>
      <c r="PIW25" s="7"/>
      <c r="PIX25" s="7"/>
      <c r="PIY25" s="7"/>
      <c r="PIZ25" s="7"/>
      <c r="PJA25" s="7"/>
      <c r="PJB25" s="7"/>
      <c r="PJC25" s="7"/>
      <c r="PJD25" s="7"/>
      <c r="PJE25" s="7"/>
      <c r="PJF25" s="7"/>
      <c r="PJG25" s="7"/>
      <c r="PJH25" s="7"/>
      <c r="PJI25" s="7"/>
      <c r="PJJ25" s="7"/>
      <c r="PJK25" s="7"/>
      <c r="PJL25" s="7"/>
      <c r="PJM25" s="7"/>
      <c r="PJN25" s="7"/>
      <c r="PJO25" s="7"/>
      <c r="PJP25" s="7"/>
      <c r="PJQ25" s="7"/>
      <c r="PJR25" s="7"/>
      <c r="PJS25" s="7"/>
      <c r="PJT25" s="7"/>
      <c r="PJU25" s="7"/>
      <c r="PJV25" s="7"/>
      <c r="PJW25" s="7"/>
      <c r="PJX25" s="7"/>
      <c r="PJY25" s="7"/>
      <c r="PJZ25" s="7"/>
      <c r="PKA25" s="7"/>
      <c r="PKB25" s="7"/>
      <c r="PKC25" s="7"/>
      <c r="PKD25" s="7"/>
      <c r="PKE25" s="7"/>
      <c r="PKF25" s="7"/>
      <c r="PKG25" s="7"/>
      <c r="PKH25" s="7"/>
      <c r="PKI25" s="7"/>
      <c r="PKJ25" s="7"/>
      <c r="PKK25" s="7"/>
      <c r="PKL25" s="7"/>
      <c r="PKM25" s="7"/>
      <c r="PKN25" s="7"/>
      <c r="PKO25" s="7"/>
      <c r="PKP25" s="7"/>
      <c r="PKQ25" s="7"/>
      <c r="PKR25" s="7"/>
      <c r="PKS25" s="7"/>
      <c r="PKT25" s="7"/>
      <c r="PKU25" s="7"/>
      <c r="PKV25" s="7"/>
      <c r="PKW25" s="7"/>
      <c r="PKX25" s="7"/>
      <c r="PKY25" s="7"/>
      <c r="PKZ25" s="7"/>
      <c r="PLA25" s="7"/>
      <c r="PLB25" s="7"/>
      <c r="PLC25" s="7"/>
      <c r="PLD25" s="7"/>
      <c r="PLE25" s="7"/>
      <c r="PLF25" s="7"/>
      <c r="PLG25" s="7"/>
      <c r="PLH25" s="7"/>
      <c r="PLI25" s="7"/>
      <c r="PLJ25" s="7"/>
      <c r="PLK25" s="7"/>
      <c r="PLL25" s="7"/>
      <c r="PLM25" s="7"/>
      <c r="PLN25" s="7"/>
      <c r="PLO25" s="7"/>
      <c r="PLP25" s="7"/>
      <c r="PLQ25" s="7"/>
      <c r="PLR25" s="7"/>
      <c r="PLS25" s="7"/>
      <c r="PLT25" s="7"/>
      <c r="PLU25" s="7"/>
      <c r="PLV25" s="7"/>
      <c r="PLW25" s="7"/>
      <c r="PLX25" s="7"/>
      <c r="PLY25" s="7"/>
      <c r="PLZ25" s="7"/>
      <c r="PMA25" s="7"/>
      <c r="PMB25" s="7"/>
      <c r="PMC25" s="7"/>
      <c r="PMD25" s="7"/>
      <c r="PME25" s="7"/>
      <c r="PMF25" s="7"/>
      <c r="PMG25" s="7"/>
      <c r="PMH25" s="7"/>
      <c r="PMI25" s="7"/>
      <c r="PMJ25" s="7"/>
      <c r="PMK25" s="7"/>
      <c r="PML25" s="7"/>
      <c r="PMM25" s="7"/>
      <c r="PMN25" s="7"/>
      <c r="PMO25" s="7"/>
      <c r="PMP25" s="7"/>
      <c r="PMQ25" s="7"/>
      <c r="PMR25" s="7"/>
      <c r="PMS25" s="7"/>
      <c r="PMT25" s="7"/>
      <c r="PMU25" s="7"/>
      <c r="PMV25" s="7"/>
      <c r="PMW25" s="7"/>
      <c r="PMX25" s="7"/>
      <c r="PMY25" s="7"/>
      <c r="PMZ25" s="7"/>
      <c r="PNA25" s="7"/>
      <c r="PNB25" s="7"/>
      <c r="PNC25" s="7"/>
      <c r="PND25" s="7"/>
      <c r="PNE25" s="7"/>
      <c r="PNF25" s="7"/>
      <c r="PNG25" s="7"/>
      <c r="PNH25" s="7"/>
      <c r="PNI25" s="7"/>
      <c r="PNJ25" s="7"/>
      <c r="PNK25" s="7"/>
      <c r="PNL25" s="7"/>
      <c r="PNM25" s="7"/>
      <c r="PNN25" s="7"/>
      <c r="PNO25" s="7"/>
      <c r="PNP25" s="7"/>
      <c r="PNQ25" s="7"/>
      <c r="PNR25" s="7"/>
      <c r="PNS25" s="7"/>
      <c r="PNT25" s="7"/>
      <c r="PNU25" s="7"/>
      <c r="PNV25" s="7"/>
      <c r="PNW25" s="7"/>
      <c r="PNX25" s="7"/>
      <c r="PNY25" s="7"/>
      <c r="PNZ25" s="7"/>
      <c r="POA25" s="7"/>
      <c r="POB25" s="7"/>
      <c r="POC25" s="7"/>
      <c r="POD25" s="7"/>
      <c r="POE25" s="7"/>
      <c r="POF25" s="7"/>
      <c r="POG25" s="7"/>
      <c r="POH25" s="7"/>
      <c r="POI25" s="7"/>
      <c r="POJ25" s="7"/>
      <c r="POK25" s="7"/>
      <c r="POL25" s="7"/>
      <c r="POM25" s="7"/>
      <c r="PON25" s="7"/>
      <c r="POO25" s="7"/>
      <c r="POP25" s="7"/>
      <c r="POQ25" s="7"/>
      <c r="POR25" s="7"/>
      <c r="POS25" s="7"/>
      <c r="POT25" s="7"/>
      <c r="POU25" s="7"/>
      <c r="POV25" s="7"/>
      <c r="POW25" s="7"/>
      <c r="POX25" s="7"/>
      <c r="POY25" s="7"/>
      <c r="POZ25" s="7"/>
      <c r="PPA25" s="7"/>
      <c r="PPB25" s="7"/>
      <c r="PPC25" s="7"/>
      <c r="PPD25" s="7"/>
      <c r="PPE25" s="7"/>
      <c r="PPF25" s="7"/>
      <c r="PPG25" s="7"/>
      <c r="PPH25" s="7"/>
      <c r="PPI25" s="7"/>
      <c r="PPJ25" s="7"/>
      <c r="PPK25" s="7"/>
      <c r="PPL25" s="7"/>
      <c r="PPM25" s="7"/>
      <c r="PPN25" s="7"/>
      <c r="PPO25" s="7"/>
      <c r="PPP25" s="7"/>
      <c r="PPQ25" s="7"/>
      <c r="PPR25" s="7"/>
      <c r="PPS25" s="7"/>
      <c r="PPT25" s="7"/>
      <c r="PPU25" s="7"/>
      <c r="PPV25" s="7"/>
      <c r="PPW25" s="7"/>
      <c r="PPX25" s="7"/>
      <c r="PPY25" s="7"/>
      <c r="PPZ25" s="7"/>
      <c r="PQA25" s="7"/>
      <c r="PQB25" s="7"/>
      <c r="PQC25" s="7"/>
      <c r="PQD25" s="7"/>
      <c r="PQE25" s="7"/>
      <c r="PQF25" s="7"/>
      <c r="PQG25" s="7"/>
      <c r="PQH25" s="7"/>
      <c r="PQI25" s="7"/>
      <c r="PQJ25" s="7"/>
      <c r="PQK25" s="7"/>
      <c r="PQL25" s="7"/>
      <c r="PQM25" s="7"/>
      <c r="PQN25" s="7"/>
      <c r="PQO25" s="7"/>
      <c r="PQP25" s="7"/>
      <c r="PQQ25" s="7"/>
      <c r="PQR25" s="7"/>
      <c r="PQS25" s="7"/>
      <c r="PQT25" s="7"/>
      <c r="PQU25" s="7"/>
      <c r="PQV25" s="7"/>
      <c r="PQW25" s="7"/>
      <c r="PQX25" s="7"/>
      <c r="PQY25" s="7"/>
      <c r="PQZ25" s="7"/>
      <c r="PRA25" s="7"/>
      <c r="PRB25" s="7"/>
      <c r="PRC25" s="7"/>
      <c r="PRD25" s="7"/>
      <c r="PRE25" s="7"/>
      <c r="PRF25" s="7"/>
      <c r="PRG25" s="7"/>
      <c r="PRH25" s="7"/>
      <c r="PRI25" s="7"/>
      <c r="PRJ25" s="7"/>
      <c r="PRK25" s="7"/>
      <c r="PRL25" s="7"/>
      <c r="PRM25" s="7"/>
      <c r="PRN25" s="7"/>
      <c r="PRO25" s="7"/>
      <c r="PRP25" s="7"/>
      <c r="PRQ25" s="7"/>
      <c r="PRR25" s="7"/>
      <c r="PRS25" s="7"/>
      <c r="PRT25" s="7"/>
      <c r="PRU25" s="7"/>
      <c r="PRV25" s="7"/>
      <c r="PRW25" s="7"/>
      <c r="PRX25" s="7"/>
      <c r="PRY25" s="7"/>
      <c r="PRZ25" s="7"/>
      <c r="PSA25" s="7"/>
      <c r="PSB25" s="7"/>
      <c r="PSC25" s="7"/>
      <c r="PSD25" s="7"/>
      <c r="PSE25" s="7"/>
      <c r="PSF25" s="7"/>
      <c r="PSG25" s="7"/>
      <c r="PSH25" s="7"/>
      <c r="PSI25" s="7"/>
      <c r="PSJ25" s="7"/>
      <c r="PSK25" s="7"/>
      <c r="PSL25" s="7"/>
      <c r="PSM25" s="7"/>
      <c r="PSN25" s="7"/>
      <c r="PSO25" s="7"/>
      <c r="PSP25" s="7"/>
      <c r="PSQ25" s="7"/>
      <c r="PSR25" s="7"/>
      <c r="PSS25" s="7"/>
      <c r="PST25" s="7"/>
      <c r="PSU25" s="7"/>
      <c r="PSV25" s="7"/>
      <c r="PSW25" s="7"/>
      <c r="PSX25" s="7"/>
      <c r="PSY25" s="7"/>
      <c r="PSZ25" s="7"/>
      <c r="PTA25" s="7"/>
      <c r="PTB25" s="7"/>
      <c r="PTC25" s="7"/>
      <c r="PTD25" s="7"/>
      <c r="PTE25" s="7"/>
      <c r="PTF25" s="7"/>
      <c r="PTG25" s="7"/>
      <c r="PTH25" s="7"/>
      <c r="PTI25" s="7"/>
      <c r="PTJ25" s="7"/>
      <c r="PTK25" s="7"/>
      <c r="PTL25" s="7"/>
      <c r="PTM25" s="7"/>
      <c r="PTN25" s="7"/>
      <c r="PTO25" s="7"/>
      <c r="PTP25" s="7"/>
      <c r="PTQ25" s="7"/>
      <c r="PTR25" s="7"/>
      <c r="PTS25" s="7"/>
      <c r="PTT25" s="7"/>
      <c r="PTU25" s="7"/>
      <c r="PTV25" s="7"/>
      <c r="PTW25" s="7"/>
      <c r="PTX25" s="7"/>
      <c r="PTY25" s="7"/>
      <c r="PTZ25" s="7"/>
      <c r="PUA25" s="7"/>
      <c r="PUB25" s="7"/>
      <c r="PUC25" s="7"/>
      <c r="PUD25" s="7"/>
      <c r="PUE25" s="7"/>
      <c r="PUF25" s="7"/>
      <c r="PUG25" s="7"/>
      <c r="PUH25" s="7"/>
      <c r="PUI25" s="7"/>
      <c r="PUJ25" s="7"/>
      <c r="PUK25" s="7"/>
      <c r="PUL25" s="7"/>
      <c r="PUM25" s="7"/>
      <c r="PUN25" s="7"/>
      <c r="PUO25" s="7"/>
      <c r="PUP25" s="7"/>
      <c r="PUQ25" s="7"/>
      <c r="PUR25" s="7"/>
      <c r="PUS25" s="7"/>
      <c r="PUT25" s="7"/>
      <c r="PUU25" s="7"/>
      <c r="PUV25" s="7"/>
      <c r="PUW25" s="7"/>
      <c r="PUX25" s="7"/>
      <c r="PUY25" s="7"/>
      <c r="PUZ25" s="7"/>
      <c r="PVA25" s="7"/>
      <c r="PVB25" s="7"/>
      <c r="PVC25" s="7"/>
      <c r="PVD25" s="7"/>
      <c r="PVE25" s="7"/>
      <c r="PVF25" s="7"/>
      <c r="PVG25" s="7"/>
      <c r="PVH25" s="7"/>
      <c r="PVI25" s="7"/>
      <c r="PVJ25" s="7"/>
      <c r="PVK25" s="7"/>
      <c r="PVL25" s="7"/>
      <c r="PVM25" s="7"/>
      <c r="PVN25" s="7"/>
      <c r="PVO25" s="7"/>
      <c r="PVP25" s="7"/>
      <c r="PVQ25" s="7"/>
      <c r="PVR25" s="7"/>
      <c r="PVS25" s="7"/>
      <c r="PVT25" s="7"/>
      <c r="PVU25" s="7"/>
      <c r="PVV25" s="7"/>
      <c r="PVW25" s="7"/>
      <c r="PVX25" s="7"/>
      <c r="PVY25" s="7"/>
      <c r="PVZ25" s="7"/>
      <c r="PWA25" s="7"/>
      <c r="PWB25" s="7"/>
      <c r="PWC25" s="7"/>
      <c r="PWD25" s="7"/>
      <c r="PWE25" s="7"/>
      <c r="PWF25" s="7"/>
      <c r="PWG25" s="7"/>
      <c r="PWH25" s="7"/>
      <c r="PWI25" s="7"/>
      <c r="PWJ25" s="7"/>
      <c r="PWK25" s="7"/>
      <c r="PWL25" s="7"/>
      <c r="PWM25" s="7"/>
      <c r="PWN25" s="7"/>
      <c r="PWO25" s="7"/>
      <c r="PWP25" s="7"/>
      <c r="PWQ25" s="7"/>
      <c r="PWR25" s="7"/>
      <c r="PWS25" s="7"/>
      <c r="PWT25" s="7"/>
      <c r="PWU25" s="7"/>
      <c r="PWV25" s="7"/>
      <c r="PWW25" s="7"/>
      <c r="PWX25" s="7"/>
      <c r="PWY25" s="7"/>
      <c r="PWZ25" s="7"/>
      <c r="PXA25" s="7"/>
      <c r="PXB25" s="7"/>
      <c r="PXC25" s="7"/>
      <c r="PXD25" s="7"/>
      <c r="PXE25" s="7"/>
      <c r="PXF25" s="7"/>
      <c r="PXG25" s="7"/>
      <c r="PXH25" s="7"/>
      <c r="PXI25" s="7"/>
      <c r="PXJ25" s="7"/>
      <c r="PXK25" s="7"/>
      <c r="PXL25" s="7"/>
      <c r="PXM25" s="7"/>
      <c r="PXN25" s="7"/>
      <c r="PXO25" s="7"/>
      <c r="PXP25" s="7"/>
      <c r="PXQ25" s="7"/>
      <c r="PXR25" s="7"/>
      <c r="PXS25" s="7"/>
      <c r="PXT25" s="7"/>
      <c r="PXU25" s="7"/>
      <c r="PXV25" s="7"/>
      <c r="PXW25" s="7"/>
      <c r="PXX25" s="7"/>
      <c r="PXY25" s="7"/>
      <c r="PXZ25" s="7"/>
      <c r="PYA25" s="7"/>
      <c r="PYB25" s="7"/>
      <c r="PYC25" s="7"/>
      <c r="PYD25" s="7"/>
      <c r="PYE25" s="7"/>
      <c r="PYF25" s="7"/>
      <c r="PYG25" s="7"/>
      <c r="PYH25" s="7"/>
      <c r="PYI25" s="7"/>
      <c r="PYJ25" s="7"/>
      <c r="PYK25" s="7"/>
      <c r="PYL25" s="7"/>
      <c r="PYM25" s="7"/>
      <c r="PYN25" s="7"/>
      <c r="PYO25" s="7"/>
      <c r="PYP25" s="7"/>
      <c r="PYQ25" s="7"/>
      <c r="PYR25" s="7"/>
      <c r="PYS25" s="7"/>
      <c r="PYT25" s="7"/>
      <c r="PYU25" s="7"/>
      <c r="PYV25" s="7"/>
      <c r="PYW25" s="7"/>
      <c r="PYX25" s="7"/>
      <c r="PYY25" s="7"/>
      <c r="PYZ25" s="7"/>
      <c r="PZA25" s="7"/>
      <c r="PZB25" s="7"/>
      <c r="PZC25" s="7"/>
      <c r="PZD25" s="7"/>
      <c r="PZE25" s="7"/>
      <c r="PZF25" s="7"/>
      <c r="PZG25" s="7"/>
      <c r="PZH25" s="7"/>
      <c r="PZI25" s="7"/>
      <c r="PZJ25" s="7"/>
      <c r="PZK25" s="7"/>
      <c r="PZL25" s="7"/>
      <c r="PZM25" s="7"/>
      <c r="PZN25" s="7"/>
      <c r="PZO25" s="7"/>
      <c r="PZP25" s="7"/>
      <c r="PZQ25" s="7"/>
      <c r="PZR25" s="7"/>
      <c r="PZS25" s="7"/>
      <c r="PZT25" s="7"/>
      <c r="PZU25" s="7"/>
      <c r="PZV25" s="7"/>
      <c r="PZW25" s="7"/>
      <c r="PZX25" s="7"/>
      <c r="PZY25" s="7"/>
      <c r="PZZ25" s="7"/>
      <c r="QAA25" s="7"/>
      <c r="QAB25" s="7"/>
      <c r="QAC25" s="7"/>
      <c r="QAD25" s="7"/>
      <c r="QAE25" s="7"/>
      <c r="QAF25" s="7"/>
      <c r="QAG25" s="7"/>
      <c r="QAH25" s="7"/>
      <c r="QAI25" s="7"/>
      <c r="QAJ25" s="7"/>
      <c r="QAK25" s="7"/>
      <c r="QAL25" s="7"/>
      <c r="QAM25" s="7"/>
      <c r="QAN25" s="7"/>
      <c r="QAO25" s="7"/>
      <c r="QAP25" s="7"/>
      <c r="QAQ25" s="7"/>
      <c r="QAR25" s="7"/>
      <c r="QAS25" s="7"/>
      <c r="QAT25" s="7"/>
      <c r="QAU25" s="7"/>
      <c r="QAV25" s="7"/>
      <c r="QAW25" s="7"/>
      <c r="QAX25" s="7"/>
      <c r="QAY25" s="7"/>
      <c r="QAZ25" s="7"/>
      <c r="QBA25" s="7"/>
      <c r="QBB25" s="7"/>
      <c r="QBC25" s="7"/>
      <c r="QBD25" s="7"/>
      <c r="QBE25" s="7"/>
      <c r="QBF25" s="7"/>
      <c r="QBG25" s="7"/>
      <c r="QBH25" s="7"/>
      <c r="QBI25" s="7"/>
      <c r="QBJ25" s="7"/>
      <c r="QBK25" s="7"/>
      <c r="QBL25" s="7"/>
      <c r="QBM25" s="7"/>
      <c r="QBN25" s="7"/>
      <c r="QBO25" s="7"/>
      <c r="QBP25" s="7"/>
      <c r="QBQ25" s="7"/>
      <c r="QBR25" s="7"/>
      <c r="QBS25" s="7"/>
      <c r="QBT25" s="7"/>
      <c r="QBU25" s="7"/>
      <c r="QBV25" s="7"/>
      <c r="QBW25" s="7"/>
      <c r="QBX25" s="7"/>
      <c r="QBY25" s="7"/>
      <c r="QBZ25" s="7"/>
      <c r="QCA25" s="7"/>
      <c r="QCB25" s="7"/>
      <c r="QCC25" s="7"/>
      <c r="QCD25" s="7"/>
      <c r="QCE25" s="7"/>
      <c r="QCF25" s="7"/>
      <c r="QCG25" s="7"/>
      <c r="QCH25" s="7"/>
      <c r="QCI25" s="7"/>
      <c r="QCJ25" s="7"/>
      <c r="QCK25" s="7"/>
      <c r="QCL25" s="7"/>
      <c r="QCM25" s="7"/>
      <c r="QCN25" s="7"/>
      <c r="QCO25" s="7"/>
      <c r="QCP25" s="7"/>
      <c r="QCQ25" s="7"/>
      <c r="QCR25" s="7"/>
      <c r="QCS25" s="7"/>
      <c r="QCT25" s="7"/>
      <c r="QCU25" s="7"/>
      <c r="QCV25" s="7"/>
      <c r="QCW25" s="7"/>
      <c r="QCX25" s="7"/>
      <c r="QCY25" s="7"/>
      <c r="QCZ25" s="7"/>
      <c r="QDA25" s="7"/>
      <c r="QDB25" s="7"/>
      <c r="QDC25" s="7"/>
      <c r="QDD25" s="7"/>
      <c r="QDE25" s="7"/>
      <c r="QDF25" s="7"/>
      <c r="QDG25" s="7"/>
      <c r="QDH25" s="7"/>
      <c r="QDI25" s="7"/>
      <c r="QDJ25" s="7"/>
      <c r="QDK25" s="7"/>
      <c r="QDL25" s="7"/>
      <c r="QDM25" s="7"/>
      <c r="QDN25" s="7"/>
      <c r="QDO25" s="7"/>
      <c r="QDP25" s="7"/>
      <c r="QDQ25" s="7"/>
      <c r="QDR25" s="7"/>
      <c r="QDS25" s="7"/>
      <c r="QDT25" s="7"/>
      <c r="QDU25" s="7"/>
      <c r="QDV25" s="7"/>
      <c r="QDW25" s="7"/>
      <c r="QDX25" s="7"/>
      <c r="QDY25" s="7"/>
      <c r="QDZ25" s="7"/>
      <c r="QEA25" s="7"/>
      <c r="QEB25" s="7"/>
      <c r="QEC25" s="7"/>
      <c r="QED25" s="7"/>
      <c r="QEE25" s="7"/>
      <c r="QEF25" s="7"/>
      <c r="QEG25" s="7"/>
      <c r="QEH25" s="7"/>
      <c r="QEI25" s="7"/>
      <c r="QEJ25" s="7"/>
      <c r="QEK25" s="7"/>
      <c r="QEL25" s="7"/>
      <c r="QEM25" s="7"/>
      <c r="QEN25" s="7"/>
      <c r="QEO25" s="7"/>
      <c r="QEP25" s="7"/>
      <c r="QEQ25" s="7"/>
      <c r="QER25" s="7"/>
      <c r="QES25" s="7"/>
      <c r="QET25" s="7"/>
      <c r="QEU25" s="7"/>
      <c r="QEV25" s="7"/>
      <c r="QEW25" s="7"/>
      <c r="QEX25" s="7"/>
      <c r="QEY25" s="7"/>
      <c r="QEZ25" s="7"/>
      <c r="QFA25" s="7"/>
      <c r="QFB25" s="7"/>
      <c r="QFC25" s="7"/>
      <c r="QFD25" s="7"/>
      <c r="QFE25" s="7"/>
      <c r="QFF25" s="7"/>
      <c r="QFG25" s="7"/>
      <c r="QFH25" s="7"/>
      <c r="QFI25" s="7"/>
      <c r="QFJ25" s="7"/>
      <c r="QFK25" s="7"/>
      <c r="QFL25" s="7"/>
      <c r="QFM25" s="7"/>
      <c r="QFN25" s="7"/>
      <c r="QFO25" s="7"/>
      <c r="QFP25" s="7"/>
      <c r="QFQ25" s="7"/>
      <c r="QFR25" s="7"/>
      <c r="QFS25" s="7"/>
      <c r="QFT25" s="7"/>
      <c r="QFU25" s="7"/>
      <c r="QFV25" s="7"/>
      <c r="QFW25" s="7"/>
      <c r="QFX25" s="7"/>
      <c r="QFY25" s="7"/>
      <c r="QFZ25" s="7"/>
      <c r="QGA25" s="7"/>
      <c r="QGB25" s="7"/>
      <c r="QGC25" s="7"/>
      <c r="QGD25" s="7"/>
      <c r="QGE25" s="7"/>
      <c r="QGF25" s="7"/>
      <c r="QGG25" s="7"/>
      <c r="QGH25" s="7"/>
      <c r="QGI25" s="7"/>
      <c r="QGJ25" s="7"/>
      <c r="QGK25" s="7"/>
      <c r="QGL25" s="7"/>
      <c r="QGM25" s="7"/>
      <c r="QGN25" s="7"/>
      <c r="QGO25" s="7"/>
      <c r="QGP25" s="7"/>
      <c r="QGQ25" s="7"/>
      <c r="QGR25" s="7"/>
      <c r="QGS25" s="7"/>
      <c r="QGT25" s="7"/>
      <c r="QGU25" s="7"/>
      <c r="QGV25" s="7"/>
      <c r="QGW25" s="7"/>
      <c r="QGX25" s="7"/>
      <c r="QGY25" s="7"/>
      <c r="QGZ25" s="7"/>
      <c r="QHA25" s="7"/>
      <c r="QHB25" s="7"/>
      <c r="QHC25" s="7"/>
      <c r="QHD25" s="7"/>
      <c r="QHE25" s="7"/>
      <c r="QHF25" s="7"/>
      <c r="QHG25" s="7"/>
      <c r="QHH25" s="7"/>
      <c r="QHI25" s="7"/>
      <c r="QHJ25" s="7"/>
      <c r="QHK25" s="7"/>
      <c r="QHL25" s="7"/>
      <c r="QHM25" s="7"/>
      <c r="QHN25" s="7"/>
      <c r="QHO25" s="7"/>
      <c r="QHP25" s="7"/>
      <c r="QHQ25" s="7"/>
      <c r="QHR25" s="7"/>
      <c r="QHS25" s="7"/>
      <c r="QHT25" s="7"/>
      <c r="QHU25" s="7"/>
      <c r="QHV25" s="7"/>
      <c r="QHW25" s="7"/>
      <c r="QHX25" s="7"/>
      <c r="QHY25" s="7"/>
      <c r="QHZ25" s="7"/>
      <c r="QIA25" s="7"/>
      <c r="QIB25" s="7"/>
      <c r="QIC25" s="7"/>
      <c r="QID25" s="7"/>
      <c r="QIE25" s="7"/>
      <c r="QIF25" s="7"/>
      <c r="QIG25" s="7"/>
      <c r="QIH25" s="7"/>
      <c r="QII25" s="7"/>
      <c r="QIJ25" s="7"/>
      <c r="QIK25" s="7"/>
      <c r="QIL25" s="7"/>
      <c r="QIM25" s="7"/>
      <c r="QIN25" s="7"/>
      <c r="QIO25" s="7"/>
      <c r="QIP25" s="7"/>
      <c r="QIQ25" s="7"/>
      <c r="QIR25" s="7"/>
      <c r="QIS25" s="7"/>
      <c r="QIT25" s="7"/>
      <c r="QIU25" s="7"/>
      <c r="QIV25" s="7"/>
      <c r="QIW25" s="7"/>
      <c r="QIX25" s="7"/>
      <c r="QIY25" s="7"/>
      <c r="QIZ25" s="7"/>
      <c r="QJA25" s="7"/>
      <c r="QJB25" s="7"/>
      <c r="QJC25" s="7"/>
      <c r="QJD25" s="7"/>
      <c r="QJE25" s="7"/>
      <c r="QJF25" s="7"/>
      <c r="QJG25" s="7"/>
      <c r="QJH25" s="7"/>
      <c r="QJI25" s="7"/>
      <c r="QJJ25" s="7"/>
      <c r="QJK25" s="7"/>
      <c r="QJL25" s="7"/>
      <c r="QJM25" s="7"/>
      <c r="QJN25" s="7"/>
      <c r="QJO25" s="7"/>
      <c r="QJP25" s="7"/>
      <c r="QJQ25" s="7"/>
      <c r="QJR25" s="7"/>
      <c r="QJS25" s="7"/>
      <c r="QJT25" s="7"/>
      <c r="QJU25" s="7"/>
      <c r="QJV25" s="7"/>
      <c r="QJW25" s="7"/>
      <c r="QJX25" s="7"/>
      <c r="QJY25" s="7"/>
      <c r="QJZ25" s="7"/>
      <c r="QKA25" s="7"/>
      <c r="QKB25" s="7"/>
      <c r="QKC25" s="7"/>
      <c r="QKD25" s="7"/>
      <c r="QKE25" s="7"/>
      <c r="QKF25" s="7"/>
      <c r="QKG25" s="7"/>
      <c r="QKH25" s="7"/>
      <c r="QKI25" s="7"/>
      <c r="QKJ25" s="7"/>
      <c r="QKK25" s="7"/>
      <c r="QKL25" s="7"/>
      <c r="QKM25" s="7"/>
      <c r="QKN25" s="7"/>
      <c r="QKO25" s="7"/>
      <c r="QKP25" s="7"/>
      <c r="QKQ25" s="7"/>
      <c r="QKR25" s="7"/>
      <c r="QKS25" s="7"/>
      <c r="QKT25" s="7"/>
      <c r="QKU25" s="7"/>
      <c r="QKV25" s="7"/>
      <c r="QKW25" s="7"/>
      <c r="QKX25" s="7"/>
      <c r="QKY25" s="7"/>
      <c r="QKZ25" s="7"/>
      <c r="QLA25" s="7"/>
      <c r="QLB25" s="7"/>
      <c r="QLC25" s="7"/>
      <c r="QLD25" s="7"/>
      <c r="QLE25" s="7"/>
      <c r="QLF25" s="7"/>
      <c r="QLG25" s="7"/>
      <c r="QLH25" s="7"/>
      <c r="QLI25" s="7"/>
      <c r="QLJ25" s="7"/>
      <c r="QLK25" s="7"/>
      <c r="QLL25" s="7"/>
      <c r="QLM25" s="7"/>
      <c r="QLN25" s="7"/>
      <c r="QLO25" s="7"/>
      <c r="QLP25" s="7"/>
      <c r="QLQ25" s="7"/>
      <c r="QLR25" s="7"/>
      <c r="QLS25" s="7"/>
      <c r="QLT25" s="7"/>
      <c r="QLU25" s="7"/>
      <c r="QLV25" s="7"/>
      <c r="QLW25" s="7"/>
      <c r="QLX25" s="7"/>
      <c r="QLY25" s="7"/>
      <c r="QLZ25" s="7"/>
      <c r="QMA25" s="7"/>
      <c r="QMB25" s="7"/>
      <c r="QMC25" s="7"/>
      <c r="QMD25" s="7"/>
      <c r="QME25" s="7"/>
      <c r="QMF25" s="7"/>
      <c r="QMG25" s="7"/>
      <c r="QMH25" s="7"/>
      <c r="QMI25" s="7"/>
      <c r="QMJ25" s="7"/>
      <c r="QMK25" s="7"/>
      <c r="QML25" s="7"/>
      <c r="QMM25" s="7"/>
      <c r="QMN25" s="7"/>
      <c r="QMO25" s="7"/>
      <c r="QMP25" s="7"/>
      <c r="QMQ25" s="7"/>
      <c r="QMR25" s="7"/>
      <c r="QMS25" s="7"/>
      <c r="QMT25" s="7"/>
      <c r="QMU25" s="7"/>
      <c r="QMV25" s="7"/>
      <c r="QMW25" s="7"/>
      <c r="QMX25" s="7"/>
      <c r="QMY25" s="7"/>
      <c r="QMZ25" s="7"/>
      <c r="QNA25" s="7"/>
      <c r="QNB25" s="7"/>
      <c r="QNC25" s="7"/>
      <c r="QND25" s="7"/>
      <c r="QNE25" s="7"/>
      <c r="QNF25" s="7"/>
      <c r="QNG25" s="7"/>
      <c r="QNH25" s="7"/>
      <c r="QNI25" s="7"/>
      <c r="QNJ25" s="7"/>
      <c r="QNK25" s="7"/>
      <c r="QNL25" s="7"/>
      <c r="QNM25" s="7"/>
      <c r="QNN25" s="7"/>
      <c r="QNO25" s="7"/>
      <c r="QNP25" s="7"/>
      <c r="QNQ25" s="7"/>
      <c r="QNR25" s="7"/>
      <c r="QNS25" s="7"/>
      <c r="QNT25" s="7"/>
      <c r="QNU25" s="7"/>
      <c r="QNV25" s="7"/>
      <c r="QNW25" s="7"/>
      <c r="QNX25" s="7"/>
      <c r="QNY25" s="7"/>
      <c r="QNZ25" s="7"/>
      <c r="QOA25" s="7"/>
      <c r="QOB25" s="7"/>
      <c r="QOC25" s="7"/>
      <c r="QOD25" s="7"/>
      <c r="QOE25" s="7"/>
      <c r="QOF25" s="7"/>
      <c r="QOG25" s="7"/>
      <c r="QOH25" s="7"/>
      <c r="QOI25" s="7"/>
      <c r="QOJ25" s="7"/>
      <c r="QOK25" s="7"/>
      <c r="QOL25" s="7"/>
      <c r="QOM25" s="7"/>
      <c r="QON25" s="7"/>
      <c r="QOO25" s="7"/>
      <c r="QOP25" s="7"/>
      <c r="QOQ25" s="7"/>
      <c r="QOR25" s="7"/>
      <c r="QOS25" s="7"/>
      <c r="QOT25" s="7"/>
      <c r="QOU25" s="7"/>
      <c r="QOV25" s="7"/>
      <c r="QOW25" s="7"/>
      <c r="QOX25" s="7"/>
      <c r="QOY25" s="7"/>
      <c r="QOZ25" s="7"/>
      <c r="QPA25" s="7"/>
      <c r="QPB25" s="7"/>
      <c r="QPC25" s="7"/>
      <c r="QPD25" s="7"/>
      <c r="QPE25" s="7"/>
      <c r="QPF25" s="7"/>
      <c r="QPG25" s="7"/>
      <c r="QPH25" s="7"/>
      <c r="QPI25" s="7"/>
      <c r="QPJ25" s="7"/>
      <c r="QPK25" s="7"/>
      <c r="QPL25" s="7"/>
      <c r="QPM25" s="7"/>
      <c r="QPN25" s="7"/>
      <c r="QPO25" s="7"/>
      <c r="QPP25" s="7"/>
      <c r="QPQ25" s="7"/>
      <c r="QPR25" s="7"/>
      <c r="QPS25" s="7"/>
      <c r="QPT25" s="7"/>
      <c r="QPU25" s="7"/>
      <c r="QPV25" s="7"/>
      <c r="QPW25" s="7"/>
      <c r="QPX25" s="7"/>
      <c r="QPY25" s="7"/>
      <c r="QPZ25" s="7"/>
      <c r="QQA25" s="7"/>
      <c r="QQB25" s="7"/>
      <c r="QQC25" s="7"/>
      <c r="QQD25" s="7"/>
      <c r="QQE25" s="7"/>
      <c r="QQF25" s="7"/>
      <c r="QQG25" s="7"/>
      <c r="QQH25" s="7"/>
      <c r="QQI25" s="7"/>
      <c r="QQJ25" s="7"/>
      <c r="QQK25" s="7"/>
      <c r="QQL25" s="7"/>
      <c r="QQM25" s="7"/>
      <c r="QQN25" s="7"/>
      <c r="QQO25" s="7"/>
      <c r="QQP25" s="7"/>
      <c r="QQQ25" s="7"/>
      <c r="QQR25" s="7"/>
      <c r="QQS25" s="7"/>
      <c r="QQT25" s="7"/>
      <c r="QQU25" s="7"/>
      <c r="QQV25" s="7"/>
      <c r="QQW25" s="7"/>
      <c r="QQX25" s="7"/>
      <c r="QQY25" s="7"/>
      <c r="QQZ25" s="7"/>
      <c r="QRA25" s="7"/>
      <c r="QRB25" s="7"/>
      <c r="QRC25" s="7"/>
      <c r="QRD25" s="7"/>
      <c r="QRE25" s="7"/>
      <c r="QRF25" s="7"/>
      <c r="QRG25" s="7"/>
      <c r="QRH25" s="7"/>
      <c r="QRI25" s="7"/>
      <c r="QRJ25" s="7"/>
      <c r="QRK25" s="7"/>
      <c r="QRL25" s="7"/>
      <c r="QRM25" s="7"/>
      <c r="QRN25" s="7"/>
      <c r="QRO25" s="7"/>
      <c r="QRP25" s="7"/>
      <c r="QRQ25" s="7"/>
      <c r="QRR25" s="7"/>
      <c r="QRS25" s="7"/>
      <c r="QRT25" s="7"/>
      <c r="QRU25" s="7"/>
      <c r="QRV25" s="7"/>
      <c r="QRW25" s="7"/>
      <c r="QRX25" s="7"/>
      <c r="QRY25" s="7"/>
      <c r="QRZ25" s="7"/>
      <c r="QSA25" s="7"/>
      <c r="QSB25" s="7"/>
      <c r="QSC25" s="7"/>
      <c r="QSD25" s="7"/>
      <c r="QSE25" s="7"/>
      <c r="QSF25" s="7"/>
      <c r="QSG25" s="7"/>
      <c r="QSH25" s="7"/>
      <c r="QSI25" s="7"/>
      <c r="QSJ25" s="7"/>
      <c r="QSK25" s="7"/>
      <c r="QSL25" s="7"/>
      <c r="QSM25" s="7"/>
      <c r="QSN25" s="7"/>
      <c r="QSO25" s="7"/>
      <c r="QSP25" s="7"/>
      <c r="QSQ25" s="7"/>
      <c r="QSR25" s="7"/>
      <c r="QSS25" s="7"/>
      <c r="QST25" s="7"/>
      <c r="QSU25" s="7"/>
      <c r="QSV25" s="7"/>
      <c r="QSW25" s="7"/>
      <c r="QSX25" s="7"/>
      <c r="QSY25" s="7"/>
      <c r="QSZ25" s="7"/>
      <c r="QTA25" s="7"/>
      <c r="QTB25" s="7"/>
      <c r="QTC25" s="7"/>
      <c r="QTD25" s="7"/>
      <c r="QTE25" s="7"/>
      <c r="QTF25" s="7"/>
      <c r="QTG25" s="7"/>
      <c r="QTH25" s="7"/>
      <c r="QTI25" s="7"/>
      <c r="QTJ25" s="7"/>
      <c r="QTK25" s="7"/>
      <c r="QTL25" s="7"/>
      <c r="QTM25" s="7"/>
      <c r="QTN25" s="7"/>
      <c r="QTO25" s="7"/>
      <c r="QTP25" s="7"/>
      <c r="QTQ25" s="7"/>
      <c r="QTR25" s="7"/>
      <c r="QTS25" s="7"/>
      <c r="QTT25" s="7"/>
      <c r="QTU25" s="7"/>
      <c r="QTV25" s="7"/>
      <c r="QTW25" s="7"/>
      <c r="QTX25" s="7"/>
      <c r="QTY25" s="7"/>
      <c r="QTZ25" s="7"/>
      <c r="QUA25" s="7"/>
      <c r="QUB25" s="7"/>
      <c r="QUC25" s="7"/>
      <c r="QUD25" s="7"/>
      <c r="QUE25" s="7"/>
      <c r="QUF25" s="7"/>
      <c r="QUG25" s="7"/>
      <c r="QUH25" s="7"/>
      <c r="QUI25" s="7"/>
      <c r="QUJ25" s="7"/>
      <c r="QUK25" s="7"/>
      <c r="QUL25" s="7"/>
      <c r="QUM25" s="7"/>
      <c r="QUN25" s="7"/>
      <c r="QUO25" s="7"/>
      <c r="QUP25" s="7"/>
      <c r="QUQ25" s="7"/>
      <c r="QUR25" s="7"/>
      <c r="QUS25" s="7"/>
      <c r="QUT25" s="7"/>
      <c r="QUU25" s="7"/>
      <c r="QUV25" s="7"/>
      <c r="QUW25" s="7"/>
      <c r="QUX25" s="7"/>
      <c r="QUY25" s="7"/>
      <c r="QUZ25" s="7"/>
      <c r="QVA25" s="7"/>
      <c r="QVB25" s="7"/>
      <c r="QVC25" s="7"/>
      <c r="QVD25" s="7"/>
      <c r="QVE25" s="7"/>
      <c r="QVF25" s="7"/>
      <c r="QVG25" s="7"/>
      <c r="QVH25" s="7"/>
      <c r="QVI25" s="7"/>
      <c r="QVJ25" s="7"/>
      <c r="QVK25" s="7"/>
      <c r="QVL25" s="7"/>
      <c r="QVM25" s="7"/>
      <c r="QVN25" s="7"/>
      <c r="QVO25" s="7"/>
      <c r="QVP25" s="7"/>
      <c r="QVQ25" s="7"/>
      <c r="QVR25" s="7"/>
      <c r="QVS25" s="7"/>
      <c r="QVT25" s="7"/>
      <c r="QVU25" s="7"/>
      <c r="QVV25" s="7"/>
      <c r="QVW25" s="7"/>
      <c r="QVX25" s="7"/>
      <c r="QVY25" s="7"/>
      <c r="QVZ25" s="7"/>
      <c r="QWA25" s="7"/>
      <c r="QWB25" s="7"/>
      <c r="QWC25" s="7"/>
      <c r="QWD25" s="7"/>
      <c r="QWE25" s="7"/>
      <c r="QWF25" s="7"/>
      <c r="QWG25" s="7"/>
      <c r="QWH25" s="7"/>
      <c r="QWI25" s="7"/>
      <c r="QWJ25" s="7"/>
      <c r="QWK25" s="7"/>
      <c r="QWL25" s="7"/>
      <c r="QWM25" s="7"/>
      <c r="QWN25" s="7"/>
      <c r="QWO25" s="7"/>
      <c r="QWP25" s="7"/>
      <c r="QWQ25" s="7"/>
      <c r="QWR25" s="7"/>
      <c r="QWS25" s="7"/>
      <c r="QWT25" s="7"/>
      <c r="QWU25" s="7"/>
      <c r="QWV25" s="7"/>
      <c r="QWW25" s="7"/>
      <c r="QWX25" s="7"/>
      <c r="QWY25" s="7"/>
      <c r="QWZ25" s="7"/>
      <c r="QXA25" s="7"/>
      <c r="QXB25" s="7"/>
      <c r="QXC25" s="7"/>
      <c r="QXD25" s="7"/>
      <c r="QXE25" s="7"/>
      <c r="QXF25" s="7"/>
      <c r="QXG25" s="7"/>
      <c r="QXH25" s="7"/>
      <c r="QXI25" s="7"/>
      <c r="QXJ25" s="7"/>
      <c r="QXK25" s="7"/>
      <c r="QXL25" s="7"/>
      <c r="QXM25" s="7"/>
      <c r="QXN25" s="7"/>
      <c r="QXO25" s="7"/>
      <c r="QXP25" s="7"/>
      <c r="QXQ25" s="7"/>
      <c r="QXR25" s="7"/>
      <c r="QXS25" s="7"/>
      <c r="QXT25" s="7"/>
      <c r="QXU25" s="7"/>
      <c r="QXV25" s="7"/>
      <c r="QXW25" s="7"/>
      <c r="QXX25" s="7"/>
      <c r="QXY25" s="7"/>
      <c r="QXZ25" s="7"/>
      <c r="QYA25" s="7"/>
      <c r="QYB25" s="7"/>
      <c r="QYC25" s="7"/>
      <c r="QYD25" s="7"/>
      <c r="QYE25" s="7"/>
      <c r="QYF25" s="7"/>
      <c r="QYG25" s="7"/>
      <c r="QYH25" s="7"/>
      <c r="QYI25" s="7"/>
      <c r="QYJ25" s="7"/>
      <c r="QYK25" s="7"/>
      <c r="QYL25" s="7"/>
      <c r="QYM25" s="7"/>
      <c r="QYN25" s="7"/>
      <c r="QYO25" s="7"/>
      <c r="QYP25" s="7"/>
      <c r="QYQ25" s="7"/>
      <c r="QYR25" s="7"/>
      <c r="QYS25" s="7"/>
      <c r="QYT25" s="7"/>
      <c r="QYU25" s="7"/>
      <c r="QYV25" s="7"/>
      <c r="QYW25" s="7"/>
      <c r="QYX25" s="7"/>
      <c r="QYY25" s="7"/>
      <c r="QYZ25" s="7"/>
      <c r="QZA25" s="7"/>
      <c r="QZB25" s="7"/>
      <c r="QZC25" s="7"/>
      <c r="QZD25" s="7"/>
      <c r="QZE25" s="7"/>
      <c r="QZF25" s="7"/>
      <c r="QZG25" s="7"/>
      <c r="QZH25" s="7"/>
      <c r="QZI25" s="7"/>
      <c r="QZJ25" s="7"/>
      <c r="QZK25" s="7"/>
      <c r="QZL25" s="7"/>
      <c r="QZM25" s="7"/>
      <c r="QZN25" s="7"/>
      <c r="QZO25" s="7"/>
      <c r="QZP25" s="7"/>
      <c r="QZQ25" s="7"/>
      <c r="QZR25" s="7"/>
      <c r="QZS25" s="7"/>
      <c r="QZT25" s="7"/>
      <c r="QZU25" s="7"/>
      <c r="QZV25" s="7"/>
      <c r="QZW25" s="7"/>
      <c r="QZX25" s="7"/>
      <c r="QZY25" s="7"/>
      <c r="QZZ25" s="7"/>
      <c r="RAA25" s="7"/>
      <c r="RAB25" s="7"/>
      <c r="RAC25" s="7"/>
      <c r="RAD25" s="7"/>
      <c r="RAE25" s="7"/>
      <c r="RAF25" s="7"/>
      <c r="RAG25" s="7"/>
      <c r="RAH25" s="7"/>
      <c r="RAI25" s="7"/>
      <c r="RAJ25" s="7"/>
      <c r="RAK25" s="7"/>
      <c r="RAL25" s="7"/>
      <c r="RAM25" s="7"/>
      <c r="RAN25" s="7"/>
      <c r="RAO25" s="7"/>
      <c r="RAP25" s="7"/>
      <c r="RAQ25" s="7"/>
      <c r="RAR25" s="7"/>
      <c r="RAS25" s="7"/>
      <c r="RAT25" s="7"/>
      <c r="RAU25" s="7"/>
      <c r="RAV25" s="7"/>
      <c r="RAW25" s="7"/>
      <c r="RAX25" s="7"/>
      <c r="RAY25" s="7"/>
      <c r="RAZ25" s="7"/>
      <c r="RBA25" s="7"/>
      <c r="RBB25" s="7"/>
      <c r="RBC25" s="7"/>
      <c r="RBD25" s="7"/>
      <c r="RBE25" s="7"/>
      <c r="RBF25" s="7"/>
      <c r="RBG25" s="7"/>
      <c r="RBH25" s="7"/>
      <c r="RBI25" s="7"/>
      <c r="RBJ25" s="7"/>
      <c r="RBK25" s="7"/>
      <c r="RBL25" s="7"/>
      <c r="RBM25" s="7"/>
      <c r="RBN25" s="7"/>
      <c r="RBO25" s="7"/>
      <c r="RBP25" s="7"/>
      <c r="RBQ25" s="7"/>
      <c r="RBR25" s="7"/>
      <c r="RBS25" s="7"/>
      <c r="RBT25" s="7"/>
      <c r="RBU25" s="7"/>
      <c r="RBV25" s="7"/>
      <c r="RBW25" s="7"/>
      <c r="RBX25" s="7"/>
      <c r="RBY25" s="7"/>
      <c r="RBZ25" s="7"/>
      <c r="RCA25" s="7"/>
      <c r="RCB25" s="7"/>
      <c r="RCC25" s="7"/>
      <c r="RCD25" s="7"/>
      <c r="RCE25" s="7"/>
      <c r="RCF25" s="7"/>
      <c r="RCG25" s="7"/>
      <c r="RCH25" s="7"/>
      <c r="RCI25" s="7"/>
      <c r="RCJ25" s="7"/>
      <c r="RCK25" s="7"/>
      <c r="RCL25" s="7"/>
      <c r="RCM25" s="7"/>
      <c r="RCN25" s="7"/>
      <c r="RCO25" s="7"/>
      <c r="RCP25" s="7"/>
      <c r="RCQ25" s="7"/>
      <c r="RCR25" s="7"/>
      <c r="RCS25" s="7"/>
      <c r="RCT25" s="7"/>
      <c r="RCU25" s="7"/>
      <c r="RCV25" s="7"/>
      <c r="RCW25" s="7"/>
      <c r="RCX25" s="7"/>
      <c r="RCY25" s="7"/>
      <c r="RCZ25" s="7"/>
      <c r="RDA25" s="7"/>
      <c r="RDB25" s="7"/>
      <c r="RDC25" s="7"/>
      <c r="RDD25" s="7"/>
      <c r="RDE25" s="7"/>
      <c r="RDF25" s="7"/>
      <c r="RDG25" s="7"/>
      <c r="RDH25" s="7"/>
      <c r="RDI25" s="7"/>
      <c r="RDJ25" s="7"/>
      <c r="RDK25" s="7"/>
      <c r="RDL25" s="7"/>
      <c r="RDM25" s="7"/>
      <c r="RDN25" s="7"/>
      <c r="RDO25" s="7"/>
      <c r="RDP25" s="7"/>
      <c r="RDQ25" s="7"/>
      <c r="RDR25" s="7"/>
      <c r="RDS25" s="7"/>
      <c r="RDT25" s="7"/>
      <c r="RDU25" s="7"/>
      <c r="RDV25" s="7"/>
      <c r="RDW25" s="7"/>
      <c r="RDX25" s="7"/>
      <c r="RDY25" s="7"/>
      <c r="RDZ25" s="7"/>
      <c r="REA25" s="7"/>
      <c r="REB25" s="7"/>
      <c r="REC25" s="7"/>
      <c r="RED25" s="7"/>
      <c r="REE25" s="7"/>
      <c r="REF25" s="7"/>
      <c r="REG25" s="7"/>
      <c r="REH25" s="7"/>
      <c r="REI25" s="7"/>
      <c r="REJ25" s="7"/>
      <c r="REK25" s="7"/>
      <c r="REL25" s="7"/>
      <c r="REM25" s="7"/>
      <c r="REN25" s="7"/>
      <c r="REO25" s="7"/>
      <c r="REP25" s="7"/>
      <c r="REQ25" s="7"/>
      <c r="RER25" s="7"/>
      <c r="RES25" s="7"/>
      <c r="RET25" s="7"/>
      <c r="REU25" s="7"/>
      <c r="REV25" s="7"/>
      <c r="REW25" s="7"/>
      <c r="REX25" s="7"/>
      <c r="REY25" s="7"/>
      <c r="REZ25" s="7"/>
      <c r="RFA25" s="7"/>
      <c r="RFB25" s="7"/>
      <c r="RFC25" s="7"/>
      <c r="RFD25" s="7"/>
      <c r="RFE25" s="7"/>
      <c r="RFF25" s="7"/>
      <c r="RFG25" s="7"/>
      <c r="RFH25" s="7"/>
      <c r="RFI25" s="7"/>
      <c r="RFJ25" s="7"/>
      <c r="RFK25" s="7"/>
      <c r="RFL25" s="7"/>
      <c r="RFM25" s="7"/>
      <c r="RFN25" s="7"/>
      <c r="RFO25" s="7"/>
      <c r="RFP25" s="7"/>
      <c r="RFQ25" s="7"/>
      <c r="RFR25" s="7"/>
      <c r="RFS25" s="7"/>
      <c r="RFT25" s="7"/>
      <c r="RFU25" s="7"/>
      <c r="RFV25" s="7"/>
      <c r="RFW25" s="7"/>
      <c r="RFX25" s="7"/>
      <c r="RFY25" s="7"/>
      <c r="RFZ25" s="7"/>
      <c r="RGA25" s="7"/>
      <c r="RGB25" s="7"/>
      <c r="RGC25" s="7"/>
      <c r="RGD25" s="7"/>
      <c r="RGE25" s="7"/>
      <c r="RGF25" s="7"/>
      <c r="RGG25" s="7"/>
      <c r="RGH25" s="7"/>
      <c r="RGI25" s="7"/>
      <c r="RGJ25" s="7"/>
      <c r="RGK25" s="7"/>
      <c r="RGL25" s="7"/>
      <c r="RGM25" s="7"/>
      <c r="RGN25" s="7"/>
      <c r="RGO25" s="7"/>
      <c r="RGP25" s="7"/>
      <c r="RGQ25" s="7"/>
      <c r="RGR25" s="7"/>
      <c r="RGS25" s="7"/>
      <c r="RGT25" s="7"/>
      <c r="RGU25" s="7"/>
      <c r="RGV25" s="7"/>
      <c r="RGW25" s="7"/>
      <c r="RGX25" s="7"/>
      <c r="RGY25" s="7"/>
      <c r="RGZ25" s="7"/>
      <c r="RHA25" s="7"/>
      <c r="RHB25" s="7"/>
      <c r="RHC25" s="7"/>
      <c r="RHD25" s="7"/>
      <c r="RHE25" s="7"/>
      <c r="RHF25" s="7"/>
      <c r="RHG25" s="7"/>
      <c r="RHH25" s="7"/>
      <c r="RHI25" s="7"/>
      <c r="RHJ25" s="7"/>
      <c r="RHK25" s="7"/>
      <c r="RHL25" s="7"/>
      <c r="RHM25" s="7"/>
      <c r="RHN25" s="7"/>
      <c r="RHO25" s="7"/>
      <c r="RHP25" s="7"/>
      <c r="RHQ25" s="7"/>
      <c r="RHR25" s="7"/>
      <c r="RHS25" s="7"/>
      <c r="RHT25" s="7"/>
      <c r="RHU25" s="7"/>
      <c r="RHV25" s="7"/>
      <c r="RHW25" s="7"/>
      <c r="RHX25" s="7"/>
      <c r="RHY25" s="7"/>
      <c r="RHZ25" s="7"/>
      <c r="RIA25" s="7"/>
      <c r="RIB25" s="7"/>
      <c r="RIC25" s="7"/>
      <c r="RID25" s="7"/>
      <c r="RIE25" s="7"/>
      <c r="RIF25" s="7"/>
      <c r="RIG25" s="7"/>
      <c r="RIH25" s="7"/>
      <c r="RII25" s="7"/>
      <c r="RIJ25" s="7"/>
      <c r="RIK25" s="7"/>
      <c r="RIL25" s="7"/>
      <c r="RIM25" s="7"/>
      <c r="RIN25" s="7"/>
      <c r="RIO25" s="7"/>
      <c r="RIP25" s="7"/>
      <c r="RIQ25" s="7"/>
      <c r="RIR25" s="7"/>
      <c r="RIS25" s="7"/>
      <c r="RIT25" s="7"/>
      <c r="RIU25" s="7"/>
      <c r="RIV25" s="7"/>
      <c r="RIW25" s="7"/>
      <c r="RIX25" s="7"/>
      <c r="RIY25" s="7"/>
      <c r="RIZ25" s="7"/>
      <c r="RJA25" s="7"/>
      <c r="RJB25" s="7"/>
      <c r="RJC25" s="7"/>
      <c r="RJD25" s="7"/>
      <c r="RJE25" s="7"/>
      <c r="RJF25" s="7"/>
      <c r="RJG25" s="7"/>
      <c r="RJH25" s="7"/>
      <c r="RJI25" s="7"/>
      <c r="RJJ25" s="7"/>
      <c r="RJK25" s="7"/>
      <c r="RJL25" s="7"/>
      <c r="RJM25" s="7"/>
      <c r="RJN25" s="7"/>
      <c r="RJO25" s="7"/>
      <c r="RJP25" s="7"/>
      <c r="RJQ25" s="7"/>
      <c r="RJR25" s="7"/>
      <c r="RJS25" s="7"/>
      <c r="RJT25" s="7"/>
      <c r="RJU25" s="7"/>
      <c r="RJV25" s="7"/>
      <c r="RJW25" s="7"/>
      <c r="RJX25" s="7"/>
      <c r="RJY25" s="7"/>
      <c r="RJZ25" s="7"/>
      <c r="RKA25" s="7"/>
      <c r="RKB25" s="7"/>
      <c r="RKC25" s="7"/>
      <c r="RKD25" s="7"/>
      <c r="RKE25" s="7"/>
      <c r="RKF25" s="7"/>
      <c r="RKG25" s="7"/>
      <c r="RKH25" s="7"/>
      <c r="RKI25" s="7"/>
      <c r="RKJ25" s="7"/>
      <c r="RKK25" s="7"/>
      <c r="RKL25" s="7"/>
      <c r="RKM25" s="7"/>
      <c r="RKN25" s="7"/>
      <c r="RKO25" s="7"/>
      <c r="RKP25" s="7"/>
      <c r="RKQ25" s="7"/>
      <c r="RKR25" s="7"/>
      <c r="RKS25" s="7"/>
      <c r="RKT25" s="7"/>
      <c r="RKU25" s="7"/>
      <c r="RKV25" s="7"/>
      <c r="RKW25" s="7"/>
      <c r="RKX25" s="7"/>
      <c r="RKY25" s="7"/>
      <c r="RKZ25" s="7"/>
      <c r="RLA25" s="7"/>
      <c r="RLB25" s="7"/>
      <c r="RLC25" s="7"/>
      <c r="RLD25" s="7"/>
      <c r="RLE25" s="7"/>
      <c r="RLF25" s="7"/>
      <c r="RLG25" s="7"/>
      <c r="RLH25" s="7"/>
      <c r="RLI25" s="7"/>
      <c r="RLJ25" s="7"/>
      <c r="RLK25" s="7"/>
      <c r="RLL25" s="7"/>
      <c r="RLM25" s="7"/>
      <c r="RLN25" s="7"/>
      <c r="RLO25" s="7"/>
      <c r="RLP25" s="7"/>
      <c r="RLQ25" s="7"/>
      <c r="RLR25" s="7"/>
      <c r="RLS25" s="7"/>
      <c r="RLT25" s="7"/>
      <c r="RLU25" s="7"/>
      <c r="RLV25" s="7"/>
      <c r="RLW25" s="7"/>
      <c r="RLX25" s="7"/>
      <c r="RLY25" s="7"/>
      <c r="RLZ25" s="7"/>
      <c r="RMA25" s="7"/>
      <c r="RMB25" s="7"/>
      <c r="RMC25" s="7"/>
      <c r="RMD25" s="7"/>
      <c r="RME25" s="7"/>
      <c r="RMF25" s="7"/>
      <c r="RMG25" s="7"/>
      <c r="RMH25" s="7"/>
      <c r="RMI25" s="7"/>
      <c r="RMJ25" s="7"/>
      <c r="RMK25" s="7"/>
      <c r="RML25" s="7"/>
      <c r="RMM25" s="7"/>
      <c r="RMN25" s="7"/>
      <c r="RMO25" s="7"/>
      <c r="RMP25" s="7"/>
      <c r="RMQ25" s="7"/>
      <c r="RMR25" s="7"/>
      <c r="RMS25" s="7"/>
      <c r="RMT25" s="7"/>
      <c r="RMU25" s="7"/>
      <c r="RMV25" s="7"/>
      <c r="RMW25" s="7"/>
      <c r="RMX25" s="7"/>
      <c r="RMY25" s="7"/>
      <c r="RMZ25" s="7"/>
      <c r="RNA25" s="7"/>
      <c r="RNB25" s="7"/>
      <c r="RNC25" s="7"/>
      <c r="RND25" s="7"/>
      <c r="RNE25" s="7"/>
      <c r="RNF25" s="7"/>
      <c r="RNG25" s="7"/>
      <c r="RNH25" s="7"/>
      <c r="RNI25" s="7"/>
      <c r="RNJ25" s="7"/>
      <c r="RNK25" s="7"/>
      <c r="RNL25" s="7"/>
      <c r="RNM25" s="7"/>
      <c r="RNN25" s="7"/>
      <c r="RNO25" s="7"/>
      <c r="RNP25" s="7"/>
      <c r="RNQ25" s="7"/>
      <c r="RNR25" s="7"/>
      <c r="RNS25" s="7"/>
      <c r="RNT25" s="7"/>
      <c r="RNU25" s="7"/>
      <c r="RNV25" s="7"/>
      <c r="RNW25" s="7"/>
      <c r="RNX25" s="7"/>
      <c r="RNY25" s="7"/>
      <c r="RNZ25" s="7"/>
      <c r="ROA25" s="7"/>
      <c r="ROB25" s="7"/>
      <c r="ROC25" s="7"/>
      <c r="ROD25" s="7"/>
      <c r="ROE25" s="7"/>
      <c r="ROF25" s="7"/>
      <c r="ROG25" s="7"/>
      <c r="ROH25" s="7"/>
      <c r="ROI25" s="7"/>
      <c r="ROJ25" s="7"/>
      <c r="ROK25" s="7"/>
      <c r="ROL25" s="7"/>
      <c r="ROM25" s="7"/>
      <c r="RON25" s="7"/>
      <c r="ROO25" s="7"/>
      <c r="ROP25" s="7"/>
      <c r="ROQ25" s="7"/>
      <c r="ROR25" s="7"/>
      <c r="ROS25" s="7"/>
      <c r="ROT25" s="7"/>
      <c r="ROU25" s="7"/>
      <c r="ROV25" s="7"/>
      <c r="ROW25" s="7"/>
      <c r="ROX25" s="7"/>
      <c r="ROY25" s="7"/>
      <c r="ROZ25" s="7"/>
      <c r="RPA25" s="7"/>
      <c r="RPB25" s="7"/>
      <c r="RPC25" s="7"/>
      <c r="RPD25" s="7"/>
      <c r="RPE25" s="7"/>
      <c r="RPF25" s="7"/>
      <c r="RPG25" s="7"/>
      <c r="RPH25" s="7"/>
      <c r="RPI25" s="7"/>
      <c r="RPJ25" s="7"/>
      <c r="RPK25" s="7"/>
      <c r="RPL25" s="7"/>
      <c r="RPM25" s="7"/>
      <c r="RPN25" s="7"/>
      <c r="RPO25" s="7"/>
      <c r="RPP25" s="7"/>
      <c r="RPQ25" s="7"/>
      <c r="RPR25" s="7"/>
      <c r="RPS25" s="7"/>
      <c r="RPT25" s="7"/>
      <c r="RPU25" s="7"/>
      <c r="RPV25" s="7"/>
      <c r="RPW25" s="7"/>
      <c r="RPX25" s="7"/>
      <c r="RPY25" s="7"/>
      <c r="RPZ25" s="7"/>
      <c r="RQA25" s="7"/>
      <c r="RQB25" s="7"/>
      <c r="RQC25" s="7"/>
      <c r="RQD25" s="7"/>
      <c r="RQE25" s="7"/>
      <c r="RQF25" s="7"/>
      <c r="RQG25" s="7"/>
      <c r="RQH25" s="7"/>
      <c r="RQI25" s="7"/>
      <c r="RQJ25" s="7"/>
      <c r="RQK25" s="7"/>
      <c r="RQL25" s="7"/>
      <c r="RQM25" s="7"/>
      <c r="RQN25" s="7"/>
      <c r="RQO25" s="7"/>
      <c r="RQP25" s="7"/>
      <c r="RQQ25" s="7"/>
      <c r="RQR25" s="7"/>
      <c r="RQS25" s="7"/>
      <c r="RQT25" s="7"/>
      <c r="RQU25" s="7"/>
      <c r="RQV25" s="7"/>
      <c r="RQW25" s="7"/>
      <c r="RQX25" s="7"/>
      <c r="RQY25" s="7"/>
      <c r="RQZ25" s="7"/>
      <c r="RRA25" s="7"/>
      <c r="RRB25" s="7"/>
      <c r="RRC25" s="7"/>
      <c r="RRD25" s="7"/>
      <c r="RRE25" s="7"/>
      <c r="RRF25" s="7"/>
      <c r="RRG25" s="7"/>
      <c r="RRH25" s="7"/>
      <c r="RRI25" s="7"/>
      <c r="RRJ25" s="7"/>
      <c r="RRK25" s="7"/>
      <c r="RRL25" s="7"/>
      <c r="RRM25" s="7"/>
      <c r="RRN25" s="7"/>
      <c r="RRO25" s="7"/>
      <c r="RRP25" s="7"/>
      <c r="RRQ25" s="7"/>
      <c r="RRR25" s="7"/>
      <c r="RRS25" s="7"/>
      <c r="RRT25" s="7"/>
      <c r="RRU25" s="7"/>
      <c r="RRV25" s="7"/>
      <c r="RRW25" s="7"/>
      <c r="RRX25" s="7"/>
      <c r="RRY25" s="7"/>
      <c r="RRZ25" s="7"/>
      <c r="RSA25" s="7"/>
      <c r="RSB25" s="7"/>
      <c r="RSC25" s="7"/>
      <c r="RSD25" s="7"/>
      <c r="RSE25" s="7"/>
      <c r="RSF25" s="7"/>
      <c r="RSG25" s="7"/>
      <c r="RSH25" s="7"/>
      <c r="RSI25" s="7"/>
      <c r="RSJ25" s="7"/>
      <c r="RSK25" s="7"/>
      <c r="RSL25" s="7"/>
      <c r="RSM25" s="7"/>
      <c r="RSN25" s="7"/>
      <c r="RSO25" s="7"/>
      <c r="RSP25" s="7"/>
      <c r="RSQ25" s="7"/>
      <c r="RSR25" s="7"/>
      <c r="RSS25" s="7"/>
      <c r="RST25" s="7"/>
      <c r="RSU25" s="7"/>
      <c r="RSV25" s="7"/>
      <c r="RSW25" s="7"/>
      <c r="RSX25" s="7"/>
      <c r="RSY25" s="7"/>
      <c r="RSZ25" s="7"/>
      <c r="RTA25" s="7"/>
      <c r="RTB25" s="7"/>
      <c r="RTC25" s="7"/>
      <c r="RTD25" s="7"/>
      <c r="RTE25" s="7"/>
      <c r="RTF25" s="7"/>
      <c r="RTG25" s="7"/>
      <c r="RTH25" s="7"/>
      <c r="RTI25" s="7"/>
      <c r="RTJ25" s="7"/>
      <c r="RTK25" s="7"/>
      <c r="RTL25" s="7"/>
      <c r="RTM25" s="7"/>
      <c r="RTN25" s="7"/>
      <c r="RTO25" s="7"/>
      <c r="RTP25" s="7"/>
      <c r="RTQ25" s="7"/>
      <c r="RTR25" s="7"/>
      <c r="RTS25" s="7"/>
      <c r="RTT25" s="7"/>
      <c r="RTU25" s="7"/>
      <c r="RTV25" s="7"/>
      <c r="RTW25" s="7"/>
      <c r="RTX25" s="7"/>
      <c r="RTY25" s="7"/>
      <c r="RTZ25" s="7"/>
      <c r="RUA25" s="7"/>
      <c r="RUB25" s="7"/>
      <c r="RUC25" s="7"/>
      <c r="RUD25" s="7"/>
      <c r="RUE25" s="7"/>
      <c r="RUF25" s="7"/>
      <c r="RUG25" s="7"/>
      <c r="RUH25" s="7"/>
      <c r="RUI25" s="7"/>
      <c r="RUJ25" s="7"/>
      <c r="RUK25" s="7"/>
      <c r="RUL25" s="7"/>
      <c r="RUM25" s="7"/>
      <c r="RUN25" s="7"/>
      <c r="RUO25" s="7"/>
      <c r="RUP25" s="7"/>
      <c r="RUQ25" s="7"/>
      <c r="RUR25" s="7"/>
      <c r="RUS25" s="7"/>
      <c r="RUT25" s="7"/>
      <c r="RUU25" s="7"/>
      <c r="RUV25" s="7"/>
      <c r="RUW25" s="7"/>
      <c r="RUX25" s="7"/>
      <c r="RUY25" s="7"/>
      <c r="RUZ25" s="7"/>
      <c r="RVA25" s="7"/>
      <c r="RVB25" s="7"/>
      <c r="RVC25" s="7"/>
      <c r="RVD25" s="7"/>
      <c r="RVE25" s="7"/>
      <c r="RVF25" s="7"/>
      <c r="RVG25" s="7"/>
      <c r="RVH25" s="7"/>
      <c r="RVI25" s="7"/>
      <c r="RVJ25" s="7"/>
      <c r="RVK25" s="7"/>
      <c r="RVL25" s="7"/>
      <c r="RVM25" s="7"/>
      <c r="RVN25" s="7"/>
      <c r="RVO25" s="7"/>
      <c r="RVP25" s="7"/>
      <c r="RVQ25" s="7"/>
      <c r="RVR25" s="7"/>
      <c r="RVS25" s="7"/>
      <c r="RVT25" s="7"/>
      <c r="RVU25" s="7"/>
      <c r="RVV25" s="7"/>
      <c r="RVW25" s="7"/>
      <c r="RVX25" s="7"/>
      <c r="RVY25" s="7"/>
      <c r="RVZ25" s="7"/>
      <c r="RWA25" s="7"/>
      <c r="RWB25" s="7"/>
      <c r="RWC25" s="7"/>
      <c r="RWD25" s="7"/>
      <c r="RWE25" s="7"/>
      <c r="RWF25" s="7"/>
      <c r="RWG25" s="7"/>
      <c r="RWH25" s="7"/>
      <c r="RWI25" s="7"/>
      <c r="RWJ25" s="7"/>
      <c r="RWK25" s="7"/>
      <c r="RWL25" s="7"/>
      <c r="RWM25" s="7"/>
      <c r="RWN25" s="7"/>
      <c r="RWO25" s="7"/>
      <c r="RWP25" s="7"/>
      <c r="RWQ25" s="7"/>
      <c r="RWR25" s="7"/>
      <c r="RWS25" s="7"/>
      <c r="RWT25" s="7"/>
      <c r="RWU25" s="7"/>
      <c r="RWV25" s="7"/>
      <c r="RWW25" s="7"/>
      <c r="RWX25" s="7"/>
      <c r="RWY25" s="7"/>
      <c r="RWZ25" s="7"/>
      <c r="RXA25" s="7"/>
      <c r="RXB25" s="7"/>
      <c r="RXC25" s="7"/>
      <c r="RXD25" s="7"/>
      <c r="RXE25" s="7"/>
      <c r="RXF25" s="7"/>
      <c r="RXG25" s="7"/>
      <c r="RXH25" s="7"/>
      <c r="RXI25" s="7"/>
      <c r="RXJ25" s="7"/>
      <c r="RXK25" s="7"/>
      <c r="RXL25" s="7"/>
      <c r="RXM25" s="7"/>
      <c r="RXN25" s="7"/>
      <c r="RXO25" s="7"/>
      <c r="RXP25" s="7"/>
      <c r="RXQ25" s="7"/>
      <c r="RXR25" s="7"/>
      <c r="RXS25" s="7"/>
      <c r="RXT25" s="7"/>
      <c r="RXU25" s="7"/>
      <c r="RXV25" s="7"/>
      <c r="RXW25" s="7"/>
      <c r="RXX25" s="7"/>
      <c r="RXY25" s="7"/>
      <c r="RXZ25" s="7"/>
      <c r="RYA25" s="7"/>
      <c r="RYB25" s="7"/>
      <c r="RYC25" s="7"/>
      <c r="RYD25" s="7"/>
      <c r="RYE25" s="7"/>
      <c r="RYF25" s="7"/>
      <c r="RYG25" s="7"/>
      <c r="RYH25" s="7"/>
      <c r="RYI25" s="7"/>
      <c r="RYJ25" s="7"/>
      <c r="RYK25" s="7"/>
      <c r="RYL25" s="7"/>
      <c r="RYM25" s="7"/>
      <c r="RYN25" s="7"/>
      <c r="RYO25" s="7"/>
      <c r="RYP25" s="7"/>
      <c r="RYQ25" s="7"/>
      <c r="RYR25" s="7"/>
      <c r="RYS25" s="7"/>
      <c r="RYT25" s="7"/>
      <c r="RYU25" s="7"/>
      <c r="RYV25" s="7"/>
      <c r="RYW25" s="7"/>
      <c r="RYX25" s="7"/>
      <c r="RYY25" s="7"/>
      <c r="RYZ25" s="7"/>
      <c r="RZA25" s="7"/>
      <c r="RZB25" s="7"/>
      <c r="RZC25" s="7"/>
      <c r="RZD25" s="7"/>
      <c r="RZE25" s="7"/>
      <c r="RZF25" s="7"/>
      <c r="RZG25" s="7"/>
      <c r="RZH25" s="7"/>
      <c r="RZI25" s="7"/>
      <c r="RZJ25" s="7"/>
      <c r="RZK25" s="7"/>
      <c r="RZL25" s="7"/>
      <c r="RZM25" s="7"/>
      <c r="RZN25" s="7"/>
      <c r="RZO25" s="7"/>
      <c r="RZP25" s="7"/>
      <c r="RZQ25" s="7"/>
      <c r="RZR25" s="7"/>
      <c r="RZS25" s="7"/>
      <c r="RZT25" s="7"/>
      <c r="RZU25" s="7"/>
      <c r="RZV25" s="7"/>
      <c r="RZW25" s="7"/>
      <c r="RZX25" s="7"/>
      <c r="RZY25" s="7"/>
      <c r="RZZ25" s="7"/>
      <c r="SAA25" s="7"/>
      <c r="SAB25" s="7"/>
      <c r="SAC25" s="7"/>
      <c r="SAD25" s="7"/>
      <c r="SAE25" s="7"/>
      <c r="SAF25" s="7"/>
      <c r="SAG25" s="7"/>
      <c r="SAH25" s="7"/>
      <c r="SAI25" s="7"/>
      <c r="SAJ25" s="7"/>
      <c r="SAK25" s="7"/>
      <c r="SAL25" s="7"/>
      <c r="SAM25" s="7"/>
      <c r="SAN25" s="7"/>
      <c r="SAO25" s="7"/>
      <c r="SAP25" s="7"/>
      <c r="SAQ25" s="7"/>
      <c r="SAR25" s="7"/>
      <c r="SAS25" s="7"/>
      <c r="SAT25" s="7"/>
      <c r="SAU25" s="7"/>
      <c r="SAV25" s="7"/>
      <c r="SAW25" s="7"/>
      <c r="SAX25" s="7"/>
      <c r="SAY25" s="7"/>
      <c r="SAZ25" s="7"/>
      <c r="SBA25" s="7"/>
      <c r="SBB25" s="7"/>
      <c r="SBC25" s="7"/>
      <c r="SBD25" s="7"/>
      <c r="SBE25" s="7"/>
      <c r="SBF25" s="7"/>
      <c r="SBG25" s="7"/>
      <c r="SBH25" s="7"/>
      <c r="SBI25" s="7"/>
      <c r="SBJ25" s="7"/>
      <c r="SBK25" s="7"/>
      <c r="SBL25" s="7"/>
      <c r="SBM25" s="7"/>
      <c r="SBN25" s="7"/>
      <c r="SBO25" s="7"/>
      <c r="SBP25" s="7"/>
      <c r="SBQ25" s="7"/>
      <c r="SBR25" s="7"/>
      <c r="SBS25" s="7"/>
      <c r="SBT25" s="7"/>
      <c r="SBU25" s="7"/>
      <c r="SBV25" s="7"/>
      <c r="SBW25" s="7"/>
      <c r="SBX25" s="7"/>
      <c r="SBY25" s="7"/>
      <c r="SBZ25" s="7"/>
      <c r="SCA25" s="7"/>
      <c r="SCB25" s="7"/>
      <c r="SCC25" s="7"/>
      <c r="SCD25" s="7"/>
      <c r="SCE25" s="7"/>
      <c r="SCF25" s="7"/>
      <c r="SCG25" s="7"/>
      <c r="SCH25" s="7"/>
      <c r="SCI25" s="7"/>
      <c r="SCJ25" s="7"/>
      <c r="SCK25" s="7"/>
      <c r="SCL25" s="7"/>
      <c r="SCM25" s="7"/>
      <c r="SCN25" s="7"/>
      <c r="SCO25" s="7"/>
      <c r="SCP25" s="7"/>
      <c r="SCQ25" s="7"/>
      <c r="SCR25" s="7"/>
      <c r="SCS25" s="7"/>
      <c r="SCT25" s="7"/>
      <c r="SCU25" s="7"/>
      <c r="SCV25" s="7"/>
      <c r="SCW25" s="7"/>
      <c r="SCX25" s="7"/>
      <c r="SCY25" s="7"/>
      <c r="SCZ25" s="7"/>
      <c r="SDA25" s="7"/>
      <c r="SDB25" s="7"/>
      <c r="SDC25" s="7"/>
      <c r="SDD25" s="7"/>
      <c r="SDE25" s="7"/>
      <c r="SDF25" s="7"/>
      <c r="SDG25" s="7"/>
      <c r="SDH25" s="7"/>
      <c r="SDI25" s="7"/>
      <c r="SDJ25" s="7"/>
      <c r="SDK25" s="7"/>
      <c r="SDL25" s="7"/>
      <c r="SDM25" s="7"/>
      <c r="SDN25" s="7"/>
      <c r="SDO25" s="7"/>
      <c r="SDP25" s="7"/>
      <c r="SDQ25" s="7"/>
      <c r="SDR25" s="7"/>
      <c r="SDS25" s="7"/>
      <c r="SDT25" s="7"/>
      <c r="SDU25" s="7"/>
      <c r="SDV25" s="7"/>
      <c r="SDW25" s="7"/>
      <c r="SDX25" s="7"/>
      <c r="SDY25" s="7"/>
      <c r="SDZ25" s="7"/>
      <c r="SEA25" s="7"/>
      <c r="SEB25" s="7"/>
      <c r="SEC25" s="7"/>
      <c r="SED25" s="7"/>
      <c r="SEE25" s="7"/>
      <c r="SEF25" s="7"/>
      <c r="SEG25" s="7"/>
      <c r="SEH25" s="7"/>
      <c r="SEI25" s="7"/>
      <c r="SEJ25" s="7"/>
      <c r="SEK25" s="7"/>
      <c r="SEL25" s="7"/>
      <c r="SEM25" s="7"/>
      <c r="SEN25" s="7"/>
      <c r="SEO25" s="7"/>
      <c r="SEP25" s="7"/>
      <c r="SEQ25" s="7"/>
      <c r="SER25" s="7"/>
      <c r="SES25" s="7"/>
      <c r="SET25" s="7"/>
      <c r="SEU25" s="7"/>
      <c r="SEV25" s="7"/>
      <c r="SEW25" s="7"/>
      <c r="SEX25" s="7"/>
      <c r="SEY25" s="7"/>
      <c r="SEZ25" s="7"/>
      <c r="SFA25" s="7"/>
      <c r="SFB25" s="7"/>
      <c r="SFC25" s="7"/>
      <c r="SFD25" s="7"/>
      <c r="SFE25" s="7"/>
      <c r="SFF25" s="7"/>
      <c r="SFG25" s="7"/>
      <c r="SFH25" s="7"/>
      <c r="SFI25" s="7"/>
      <c r="SFJ25" s="7"/>
      <c r="SFK25" s="7"/>
      <c r="SFL25" s="7"/>
      <c r="SFM25" s="7"/>
      <c r="SFN25" s="7"/>
      <c r="SFO25" s="7"/>
      <c r="SFP25" s="7"/>
      <c r="SFQ25" s="7"/>
      <c r="SFR25" s="7"/>
      <c r="SFS25" s="7"/>
      <c r="SFT25" s="7"/>
      <c r="SFU25" s="7"/>
      <c r="SFV25" s="7"/>
      <c r="SFW25" s="7"/>
      <c r="SFX25" s="7"/>
      <c r="SFY25" s="7"/>
      <c r="SFZ25" s="7"/>
      <c r="SGA25" s="7"/>
      <c r="SGB25" s="7"/>
      <c r="SGC25" s="7"/>
      <c r="SGD25" s="7"/>
      <c r="SGE25" s="7"/>
      <c r="SGF25" s="7"/>
      <c r="SGG25" s="7"/>
      <c r="SGH25" s="7"/>
      <c r="SGI25" s="7"/>
      <c r="SGJ25" s="7"/>
      <c r="SGK25" s="7"/>
      <c r="SGL25" s="7"/>
      <c r="SGM25" s="7"/>
      <c r="SGN25" s="7"/>
      <c r="SGO25" s="7"/>
      <c r="SGP25" s="7"/>
      <c r="SGQ25" s="7"/>
      <c r="SGR25" s="7"/>
      <c r="SGS25" s="7"/>
      <c r="SGT25" s="7"/>
      <c r="SGU25" s="7"/>
      <c r="SGV25" s="7"/>
      <c r="SGW25" s="7"/>
      <c r="SGX25" s="7"/>
      <c r="SGY25" s="7"/>
      <c r="SGZ25" s="7"/>
      <c r="SHA25" s="7"/>
      <c r="SHB25" s="7"/>
      <c r="SHC25" s="7"/>
      <c r="SHD25" s="7"/>
      <c r="SHE25" s="7"/>
      <c r="SHF25" s="7"/>
      <c r="SHG25" s="7"/>
      <c r="SHH25" s="7"/>
      <c r="SHI25" s="7"/>
      <c r="SHJ25" s="7"/>
      <c r="SHK25" s="7"/>
      <c r="SHL25" s="7"/>
      <c r="SHM25" s="7"/>
      <c r="SHN25" s="7"/>
      <c r="SHO25" s="7"/>
      <c r="SHP25" s="7"/>
      <c r="SHQ25" s="7"/>
      <c r="SHR25" s="7"/>
      <c r="SHS25" s="7"/>
      <c r="SHT25" s="7"/>
      <c r="SHU25" s="7"/>
      <c r="SHV25" s="7"/>
      <c r="SHW25" s="7"/>
      <c r="SHX25" s="7"/>
      <c r="SHY25" s="7"/>
      <c r="SHZ25" s="7"/>
      <c r="SIA25" s="7"/>
      <c r="SIB25" s="7"/>
      <c r="SIC25" s="7"/>
      <c r="SID25" s="7"/>
      <c r="SIE25" s="7"/>
      <c r="SIF25" s="7"/>
      <c r="SIG25" s="7"/>
      <c r="SIH25" s="7"/>
      <c r="SII25" s="7"/>
      <c r="SIJ25" s="7"/>
      <c r="SIK25" s="7"/>
      <c r="SIL25" s="7"/>
      <c r="SIM25" s="7"/>
      <c r="SIN25" s="7"/>
      <c r="SIO25" s="7"/>
      <c r="SIP25" s="7"/>
      <c r="SIQ25" s="7"/>
      <c r="SIR25" s="7"/>
      <c r="SIS25" s="7"/>
      <c r="SIT25" s="7"/>
      <c r="SIU25" s="7"/>
      <c r="SIV25" s="7"/>
      <c r="SIW25" s="7"/>
      <c r="SIX25" s="7"/>
      <c r="SIY25" s="7"/>
      <c r="SIZ25" s="7"/>
      <c r="SJA25" s="7"/>
      <c r="SJB25" s="7"/>
      <c r="SJC25" s="7"/>
      <c r="SJD25" s="7"/>
      <c r="SJE25" s="7"/>
      <c r="SJF25" s="7"/>
      <c r="SJG25" s="7"/>
      <c r="SJH25" s="7"/>
      <c r="SJI25" s="7"/>
      <c r="SJJ25" s="7"/>
      <c r="SJK25" s="7"/>
      <c r="SJL25" s="7"/>
      <c r="SJM25" s="7"/>
      <c r="SJN25" s="7"/>
      <c r="SJO25" s="7"/>
      <c r="SJP25" s="7"/>
      <c r="SJQ25" s="7"/>
      <c r="SJR25" s="7"/>
      <c r="SJS25" s="7"/>
      <c r="SJT25" s="7"/>
      <c r="SJU25" s="7"/>
      <c r="SJV25" s="7"/>
      <c r="SJW25" s="7"/>
      <c r="SJX25" s="7"/>
      <c r="SJY25" s="7"/>
      <c r="SJZ25" s="7"/>
      <c r="SKA25" s="7"/>
      <c r="SKB25" s="7"/>
      <c r="SKC25" s="7"/>
      <c r="SKD25" s="7"/>
      <c r="SKE25" s="7"/>
      <c r="SKF25" s="7"/>
      <c r="SKG25" s="7"/>
      <c r="SKH25" s="7"/>
      <c r="SKI25" s="7"/>
      <c r="SKJ25" s="7"/>
      <c r="SKK25" s="7"/>
      <c r="SKL25" s="7"/>
      <c r="SKM25" s="7"/>
      <c r="SKN25" s="7"/>
      <c r="SKO25" s="7"/>
      <c r="SKP25" s="7"/>
      <c r="SKQ25" s="7"/>
      <c r="SKR25" s="7"/>
      <c r="SKS25" s="7"/>
      <c r="SKT25" s="7"/>
      <c r="SKU25" s="7"/>
      <c r="SKV25" s="7"/>
      <c r="SKW25" s="7"/>
      <c r="SKX25" s="7"/>
      <c r="SKY25" s="7"/>
      <c r="SKZ25" s="7"/>
      <c r="SLA25" s="7"/>
      <c r="SLB25" s="7"/>
      <c r="SLC25" s="7"/>
      <c r="SLD25" s="7"/>
      <c r="SLE25" s="7"/>
      <c r="SLF25" s="7"/>
      <c r="SLG25" s="7"/>
      <c r="SLH25" s="7"/>
      <c r="SLI25" s="7"/>
      <c r="SLJ25" s="7"/>
      <c r="SLK25" s="7"/>
      <c r="SLL25" s="7"/>
      <c r="SLM25" s="7"/>
      <c r="SLN25" s="7"/>
      <c r="SLO25" s="7"/>
      <c r="SLP25" s="7"/>
      <c r="SLQ25" s="7"/>
      <c r="SLR25" s="7"/>
      <c r="SLS25" s="7"/>
      <c r="SLT25" s="7"/>
      <c r="SLU25" s="7"/>
      <c r="SLV25" s="7"/>
      <c r="SLW25" s="7"/>
      <c r="SLX25" s="7"/>
      <c r="SLY25" s="7"/>
      <c r="SLZ25" s="7"/>
      <c r="SMA25" s="7"/>
      <c r="SMB25" s="7"/>
      <c r="SMC25" s="7"/>
      <c r="SMD25" s="7"/>
      <c r="SME25" s="7"/>
      <c r="SMF25" s="7"/>
      <c r="SMG25" s="7"/>
      <c r="SMH25" s="7"/>
      <c r="SMI25" s="7"/>
      <c r="SMJ25" s="7"/>
      <c r="SMK25" s="7"/>
      <c r="SML25" s="7"/>
      <c r="SMM25" s="7"/>
      <c r="SMN25" s="7"/>
      <c r="SMO25" s="7"/>
      <c r="SMP25" s="7"/>
      <c r="SMQ25" s="7"/>
      <c r="SMR25" s="7"/>
      <c r="SMS25" s="7"/>
      <c r="SMT25" s="7"/>
      <c r="SMU25" s="7"/>
      <c r="SMV25" s="7"/>
      <c r="SMW25" s="7"/>
      <c r="SMX25" s="7"/>
      <c r="SMY25" s="7"/>
      <c r="SMZ25" s="7"/>
      <c r="SNA25" s="7"/>
      <c r="SNB25" s="7"/>
      <c r="SNC25" s="7"/>
      <c r="SND25" s="7"/>
      <c r="SNE25" s="7"/>
      <c r="SNF25" s="7"/>
      <c r="SNG25" s="7"/>
      <c r="SNH25" s="7"/>
      <c r="SNI25" s="7"/>
      <c r="SNJ25" s="7"/>
      <c r="SNK25" s="7"/>
      <c r="SNL25" s="7"/>
      <c r="SNM25" s="7"/>
      <c r="SNN25" s="7"/>
      <c r="SNO25" s="7"/>
      <c r="SNP25" s="7"/>
      <c r="SNQ25" s="7"/>
      <c r="SNR25" s="7"/>
      <c r="SNS25" s="7"/>
      <c r="SNT25" s="7"/>
      <c r="SNU25" s="7"/>
      <c r="SNV25" s="7"/>
      <c r="SNW25" s="7"/>
      <c r="SNX25" s="7"/>
      <c r="SNY25" s="7"/>
      <c r="SNZ25" s="7"/>
      <c r="SOA25" s="7"/>
      <c r="SOB25" s="7"/>
      <c r="SOC25" s="7"/>
      <c r="SOD25" s="7"/>
      <c r="SOE25" s="7"/>
      <c r="SOF25" s="7"/>
      <c r="SOG25" s="7"/>
      <c r="SOH25" s="7"/>
      <c r="SOI25" s="7"/>
      <c r="SOJ25" s="7"/>
      <c r="SOK25" s="7"/>
      <c r="SOL25" s="7"/>
      <c r="SOM25" s="7"/>
      <c r="SON25" s="7"/>
      <c r="SOO25" s="7"/>
      <c r="SOP25" s="7"/>
      <c r="SOQ25" s="7"/>
      <c r="SOR25" s="7"/>
      <c r="SOS25" s="7"/>
      <c r="SOT25" s="7"/>
      <c r="SOU25" s="7"/>
      <c r="SOV25" s="7"/>
      <c r="SOW25" s="7"/>
      <c r="SOX25" s="7"/>
      <c r="SOY25" s="7"/>
      <c r="SOZ25" s="7"/>
      <c r="SPA25" s="7"/>
      <c r="SPB25" s="7"/>
      <c r="SPC25" s="7"/>
      <c r="SPD25" s="7"/>
      <c r="SPE25" s="7"/>
      <c r="SPF25" s="7"/>
      <c r="SPG25" s="7"/>
      <c r="SPH25" s="7"/>
      <c r="SPI25" s="7"/>
      <c r="SPJ25" s="7"/>
      <c r="SPK25" s="7"/>
      <c r="SPL25" s="7"/>
      <c r="SPM25" s="7"/>
      <c r="SPN25" s="7"/>
      <c r="SPO25" s="7"/>
      <c r="SPP25" s="7"/>
      <c r="SPQ25" s="7"/>
      <c r="SPR25" s="7"/>
      <c r="SPS25" s="7"/>
      <c r="SPT25" s="7"/>
      <c r="SPU25" s="7"/>
      <c r="SPV25" s="7"/>
      <c r="SPW25" s="7"/>
      <c r="SPX25" s="7"/>
      <c r="SPY25" s="7"/>
      <c r="SPZ25" s="7"/>
      <c r="SQA25" s="7"/>
      <c r="SQB25" s="7"/>
      <c r="SQC25" s="7"/>
      <c r="SQD25" s="7"/>
      <c r="SQE25" s="7"/>
      <c r="SQF25" s="7"/>
      <c r="SQG25" s="7"/>
      <c r="SQH25" s="7"/>
      <c r="SQI25" s="7"/>
      <c r="SQJ25" s="7"/>
      <c r="SQK25" s="7"/>
      <c r="SQL25" s="7"/>
      <c r="SQM25" s="7"/>
      <c r="SQN25" s="7"/>
      <c r="SQO25" s="7"/>
      <c r="SQP25" s="7"/>
      <c r="SQQ25" s="7"/>
      <c r="SQR25" s="7"/>
      <c r="SQS25" s="7"/>
      <c r="SQT25" s="7"/>
      <c r="SQU25" s="7"/>
      <c r="SQV25" s="7"/>
      <c r="SQW25" s="7"/>
      <c r="SQX25" s="7"/>
      <c r="SQY25" s="7"/>
      <c r="SQZ25" s="7"/>
      <c r="SRA25" s="7"/>
      <c r="SRB25" s="7"/>
      <c r="SRC25" s="7"/>
      <c r="SRD25" s="7"/>
      <c r="SRE25" s="7"/>
      <c r="SRF25" s="7"/>
      <c r="SRG25" s="7"/>
      <c r="SRH25" s="7"/>
      <c r="SRI25" s="7"/>
      <c r="SRJ25" s="7"/>
      <c r="SRK25" s="7"/>
      <c r="SRL25" s="7"/>
      <c r="SRM25" s="7"/>
      <c r="SRN25" s="7"/>
      <c r="SRO25" s="7"/>
      <c r="SRP25" s="7"/>
      <c r="SRQ25" s="7"/>
      <c r="SRR25" s="7"/>
      <c r="SRS25" s="7"/>
      <c r="SRT25" s="7"/>
      <c r="SRU25" s="7"/>
      <c r="SRV25" s="7"/>
      <c r="SRW25" s="7"/>
      <c r="SRX25" s="7"/>
      <c r="SRY25" s="7"/>
      <c r="SRZ25" s="7"/>
      <c r="SSA25" s="7"/>
      <c r="SSB25" s="7"/>
      <c r="SSC25" s="7"/>
      <c r="SSD25" s="7"/>
      <c r="SSE25" s="7"/>
      <c r="SSF25" s="7"/>
      <c r="SSG25" s="7"/>
      <c r="SSH25" s="7"/>
      <c r="SSI25" s="7"/>
      <c r="SSJ25" s="7"/>
      <c r="SSK25" s="7"/>
      <c r="SSL25" s="7"/>
      <c r="SSM25" s="7"/>
      <c r="SSN25" s="7"/>
      <c r="SSO25" s="7"/>
      <c r="SSP25" s="7"/>
      <c r="SSQ25" s="7"/>
      <c r="SSR25" s="7"/>
      <c r="SSS25" s="7"/>
      <c r="SST25" s="7"/>
      <c r="SSU25" s="7"/>
      <c r="SSV25" s="7"/>
      <c r="SSW25" s="7"/>
      <c r="SSX25" s="7"/>
      <c r="SSY25" s="7"/>
      <c r="SSZ25" s="7"/>
      <c r="STA25" s="7"/>
      <c r="STB25" s="7"/>
      <c r="STC25" s="7"/>
      <c r="STD25" s="7"/>
      <c r="STE25" s="7"/>
      <c r="STF25" s="7"/>
      <c r="STG25" s="7"/>
      <c r="STH25" s="7"/>
      <c r="STI25" s="7"/>
      <c r="STJ25" s="7"/>
      <c r="STK25" s="7"/>
      <c r="STL25" s="7"/>
      <c r="STM25" s="7"/>
      <c r="STN25" s="7"/>
      <c r="STO25" s="7"/>
      <c r="STP25" s="7"/>
      <c r="STQ25" s="7"/>
      <c r="STR25" s="7"/>
      <c r="STS25" s="7"/>
      <c r="STT25" s="7"/>
      <c r="STU25" s="7"/>
      <c r="STV25" s="7"/>
      <c r="STW25" s="7"/>
      <c r="STX25" s="7"/>
      <c r="STY25" s="7"/>
      <c r="STZ25" s="7"/>
      <c r="SUA25" s="7"/>
      <c r="SUB25" s="7"/>
      <c r="SUC25" s="7"/>
      <c r="SUD25" s="7"/>
      <c r="SUE25" s="7"/>
      <c r="SUF25" s="7"/>
      <c r="SUG25" s="7"/>
      <c r="SUH25" s="7"/>
      <c r="SUI25" s="7"/>
      <c r="SUJ25" s="7"/>
      <c r="SUK25" s="7"/>
      <c r="SUL25" s="7"/>
      <c r="SUM25" s="7"/>
      <c r="SUN25" s="7"/>
      <c r="SUO25" s="7"/>
      <c r="SUP25" s="7"/>
      <c r="SUQ25" s="7"/>
      <c r="SUR25" s="7"/>
      <c r="SUS25" s="7"/>
      <c r="SUT25" s="7"/>
      <c r="SUU25" s="7"/>
      <c r="SUV25" s="7"/>
      <c r="SUW25" s="7"/>
      <c r="SUX25" s="7"/>
      <c r="SUY25" s="7"/>
      <c r="SUZ25" s="7"/>
      <c r="SVA25" s="7"/>
      <c r="SVB25" s="7"/>
      <c r="SVC25" s="7"/>
      <c r="SVD25" s="7"/>
      <c r="SVE25" s="7"/>
      <c r="SVF25" s="7"/>
      <c r="SVG25" s="7"/>
      <c r="SVH25" s="7"/>
      <c r="SVI25" s="7"/>
      <c r="SVJ25" s="7"/>
      <c r="SVK25" s="7"/>
      <c r="SVL25" s="7"/>
      <c r="SVM25" s="7"/>
      <c r="SVN25" s="7"/>
      <c r="SVO25" s="7"/>
      <c r="SVP25" s="7"/>
      <c r="SVQ25" s="7"/>
      <c r="SVR25" s="7"/>
      <c r="SVS25" s="7"/>
      <c r="SVT25" s="7"/>
      <c r="SVU25" s="7"/>
      <c r="SVV25" s="7"/>
      <c r="SVW25" s="7"/>
      <c r="SVX25" s="7"/>
      <c r="SVY25" s="7"/>
      <c r="SVZ25" s="7"/>
      <c r="SWA25" s="7"/>
      <c r="SWB25" s="7"/>
      <c r="SWC25" s="7"/>
      <c r="SWD25" s="7"/>
      <c r="SWE25" s="7"/>
      <c r="SWF25" s="7"/>
      <c r="SWG25" s="7"/>
      <c r="SWH25" s="7"/>
      <c r="SWI25" s="7"/>
      <c r="SWJ25" s="7"/>
      <c r="SWK25" s="7"/>
      <c r="SWL25" s="7"/>
      <c r="SWM25" s="7"/>
      <c r="SWN25" s="7"/>
      <c r="SWO25" s="7"/>
      <c r="SWP25" s="7"/>
      <c r="SWQ25" s="7"/>
      <c r="SWR25" s="7"/>
      <c r="SWS25" s="7"/>
      <c r="SWT25" s="7"/>
      <c r="SWU25" s="7"/>
      <c r="SWV25" s="7"/>
      <c r="SWW25" s="7"/>
      <c r="SWX25" s="7"/>
      <c r="SWY25" s="7"/>
      <c r="SWZ25" s="7"/>
      <c r="SXA25" s="7"/>
      <c r="SXB25" s="7"/>
      <c r="SXC25" s="7"/>
      <c r="SXD25" s="7"/>
      <c r="SXE25" s="7"/>
      <c r="SXF25" s="7"/>
      <c r="SXG25" s="7"/>
      <c r="SXH25" s="7"/>
      <c r="SXI25" s="7"/>
      <c r="SXJ25" s="7"/>
      <c r="SXK25" s="7"/>
      <c r="SXL25" s="7"/>
      <c r="SXM25" s="7"/>
      <c r="SXN25" s="7"/>
      <c r="SXO25" s="7"/>
      <c r="SXP25" s="7"/>
      <c r="SXQ25" s="7"/>
      <c r="SXR25" s="7"/>
      <c r="SXS25" s="7"/>
      <c r="SXT25" s="7"/>
      <c r="SXU25" s="7"/>
      <c r="SXV25" s="7"/>
      <c r="SXW25" s="7"/>
      <c r="SXX25" s="7"/>
      <c r="SXY25" s="7"/>
      <c r="SXZ25" s="7"/>
      <c r="SYA25" s="7"/>
      <c r="SYB25" s="7"/>
      <c r="SYC25" s="7"/>
      <c r="SYD25" s="7"/>
      <c r="SYE25" s="7"/>
      <c r="SYF25" s="7"/>
      <c r="SYG25" s="7"/>
      <c r="SYH25" s="7"/>
      <c r="SYI25" s="7"/>
      <c r="SYJ25" s="7"/>
      <c r="SYK25" s="7"/>
      <c r="SYL25" s="7"/>
      <c r="SYM25" s="7"/>
      <c r="SYN25" s="7"/>
      <c r="SYO25" s="7"/>
      <c r="SYP25" s="7"/>
      <c r="SYQ25" s="7"/>
      <c r="SYR25" s="7"/>
      <c r="SYS25" s="7"/>
      <c r="SYT25" s="7"/>
      <c r="SYU25" s="7"/>
      <c r="SYV25" s="7"/>
      <c r="SYW25" s="7"/>
      <c r="SYX25" s="7"/>
      <c r="SYY25" s="7"/>
      <c r="SYZ25" s="7"/>
      <c r="SZA25" s="7"/>
      <c r="SZB25" s="7"/>
      <c r="SZC25" s="7"/>
      <c r="SZD25" s="7"/>
      <c r="SZE25" s="7"/>
      <c r="SZF25" s="7"/>
      <c r="SZG25" s="7"/>
      <c r="SZH25" s="7"/>
      <c r="SZI25" s="7"/>
      <c r="SZJ25" s="7"/>
      <c r="SZK25" s="7"/>
      <c r="SZL25" s="7"/>
      <c r="SZM25" s="7"/>
      <c r="SZN25" s="7"/>
      <c r="SZO25" s="7"/>
      <c r="SZP25" s="7"/>
      <c r="SZQ25" s="7"/>
      <c r="SZR25" s="7"/>
      <c r="SZS25" s="7"/>
      <c r="SZT25" s="7"/>
      <c r="SZU25" s="7"/>
      <c r="SZV25" s="7"/>
      <c r="SZW25" s="7"/>
      <c r="SZX25" s="7"/>
      <c r="SZY25" s="7"/>
      <c r="SZZ25" s="7"/>
      <c r="TAA25" s="7"/>
      <c r="TAB25" s="7"/>
      <c r="TAC25" s="7"/>
      <c r="TAD25" s="7"/>
      <c r="TAE25" s="7"/>
      <c r="TAF25" s="7"/>
      <c r="TAG25" s="7"/>
      <c r="TAH25" s="7"/>
      <c r="TAI25" s="7"/>
      <c r="TAJ25" s="7"/>
      <c r="TAK25" s="7"/>
      <c r="TAL25" s="7"/>
      <c r="TAM25" s="7"/>
      <c r="TAN25" s="7"/>
      <c r="TAO25" s="7"/>
      <c r="TAP25" s="7"/>
      <c r="TAQ25" s="7"/>
      <c r="TAR25" s="7"/>
      <c r="TAS25" s="7"/>
      <c r="TAT25" s="7"/>
      <c r="TAU25" s="7"/>
      <c r="TAV25" s="7"/>
      <c r="TAW25" s="7"/>
      <c r="TAX25" s="7"/>
      <c r="TAY25" s="7"/>
      <c r="TAZ25" s="7"/>
      <c r="TBA25" s="7"/>
      <c r="TBB25" s="7"/>
      <c r="TBC25" s="7"/>
      <c r="TBD25" s="7"/>
      <c r="TBE25" s="7"/>
      <c r="TBF25" s="7"/>
      <c r="TBG25" s="7"/>
      <c r="TBH25" s="7"/>
      <c r="TBI25" s="7"/>
      <c r="TBJ25" s="7"/>
      <c r="TBK25" s="7"/>
      <c r="TBL25" s="7"/>
      <c r="TBM25" s="7"/>
      <c r="TBN25" s="7"/>
      <c r="TBO25" s="7"/>
      <c r="TBP25" s="7"/>
      <c r="TBQ25" s="7"/>
      <c r="TBR25" s="7"/>
      <c r="TBS25" s="7"/>
      <c r="TBT25" s="7"/>
      <c r="TBU25" s="7"/>
      <c r="TBV25" s="7"/>
      <c r="TBW25" s="7"/>
      <c r="TBX25" s="7"/>
      <c r="TBY25" s="7"/>
      <c r="TBZ25" s="7"/>
      <c r="TCA25" s="7"/>
      <c r="TCB25" s="7"/>
      <c r="TCC25" s="7"/>
      <c r="TCD25" s="7"/>
      <c r="TCE25" s="7"/>
      <c r="TCF25" s="7"/>
      <c r="TCG25" s="7"/>
      <c r="TCH25" s="7"/>
      <c r="TCI25" s="7"/>
      <c r="TCJ25" s="7"/>
      <c r="TCK25" s="7"/>
      <c r="TCL25" s="7"/>
      <c r="TCM25" s="7"/>
      <c r="TCN25" s="7"/>
      <c r="TCO25" s="7"/>
      <c r="TCP25" s="7"/>
      <c r="TCQ25" s="7"/>
      <c r="TCR25" s="7"/>
      <c r="TCS25" s="7"/>
      <c r="TCT25" s="7"/>
      <c r="TCU25" s="7"/>
      <c r="TCV25" s="7"/>
      <c r="TCW25" s="7"/>
      <c r="TCX25" s="7"/>
      <c r="TCY25" s="7"/>
      <c r="TCZ25" s="7"/>
      <c r="TDA25" s="7"/>
      <c r="TDB25" s="7"/>
      <c r="TDC25" s="7"/>
      <c r="TDD25" s="7"/>
      <c r="TDE25" s="7"/>
      <c r="TDF25" s="7"/>
      <c r="TDG25" s="7"/>
      <c r="TDH25" s="7"/>
      <c r="TDI25" s="7"/>
      <c r="TDJ25" s="7"/>
      <c r="TDK25" s="7"/>
      <c r="TDL25" s="7"/>
      <c r="TDM25" s="7"/>
      <c r="TDN25" s="7"/>
      <c r="TDO25" s="7"/>
      <c r="TDP25" s="7"/>
      <c r="TDQ25" s="7"/>
      <c r="TDR25" s="7"/>
      <c r="TDS25" s="7"/>
      <c r="TDT25" s="7"/>
      <c r="TDU25" s="7"/>
      <c r="TDV25" s="7"/>
      <c r="TDW25" s="7"/>
      <c r="TDX25" s="7"/>
      <c r="TDY25" s="7"/>
      <c r="TDZ25" s="7"/>
      <c r="TEA25" s="7"/>
      <c r="TEB25" s="7"/>
      <c r="TEC25" s="7"/>
      <c r="TED25" s="7"/>
      <c r="TEE25" s="7"/>
      <c r="TEF25" s="7"/>
      <c r="TEG25" s="7"/>
      <c r="TEH25" s="7"/>
      <c r="TEI25" s="7"/>
      <c r="TEJ25" s="7"/>
      <c r="TEK25" s="7"/>
      <c r="TEL25" s="7"/>
      <c r="TEM25" s="7"/>
      <c r="TEN25" s="7"/>
      <c r="TEO25" s="7"/>
      <c r="TEP25" s="7"/>
      <c r="TEQ25" s="7"/>
      <c r="TER25" s="7"/>
      <c r="TES25" s="7"/>
      <c r="TET25" s="7"/>
      <c r="TEU25" s="7"/>
      <c r="TEV25" s="7"/>
      <c r="TEW25" s="7"/>
      <c r="TEX25" s="7"/>
      <c r="TEY25" s="7"/>
      <c r="TEZ25" s="7"/>
      <c r="TFA25" s="7"/>
      <c r="TFB25" s="7"/>
      <c r="TFC25" s="7"/>
      <c r="TFD25" s="7"/>
      <c r="TFE25" s="7"/>
      <c r="TFF25" s="7"/>
      <c r="TFG25" s="7"/>
      <c r="TFH25" s="7"/>
      <c r="TFI25" s="7"/>
      <c r="TFJ25" s="7"/>
      <c r="TFK25" s="7"/>
      <c r="TFL25" s="7"/>
      <c r="TFM25" s="7"/>
      <c r="TFN25" s="7"/>
      <c r="TFO25" s="7"/>
      <c r="TFP25" s="7"/>
      <c r="TFQ25" s="7"/>
      <c r="TFR25" s="7"/>
      <c r="TFS25" s="7"/>
      <c r="TFT25" s="7"/>
      <c r="TFU25" s="7"/>
      <c r="TFV25" s="7"/>
      <c r="TFW25" s="7"/>
      <c r="TFX25" s="7"/>
      <c r="TFY25" s="7"/>
      <c r="TFZ25" s="7"/>
      <c r="TGA25" s="7"/>
      <c r="TGB25" s="7"/>
      <c r="TGC25" s="7"/>
      <c r="TGD25" s="7"/>
      <c r="TGE25" s="7"/>
      <c r="TGF25" s="7"/>
      <c r="TGG25" s="7"/>
      <c r="TGH25" s="7"/>
      <c r="TGI25" s="7"/>
      <c r="TGJ25" s="7"/>
      <c r="TGK25" s="7"/>
      <c r="TGL25" s="7"/>
      <c r="TGM25" s="7"/>
      <c r="TGN25" s="7"/>
      <c r="TGO25" s="7"/>
      <c r="TGP25" s="7"/>
      <c r="TGQ25" s="7"/>
      <c r="TGR25" s="7"/>
      <c r="TGS25" s="7"/>
      <c r="TGT25" s="7"/>
      <c r="TGU25" s="7"/>
      <c r="TGV25" s="7"/>
      <c r="TGW25" s="7"/>
      <c r="TGX25" s="7"/>
      <c r="TGY25" s="7"/>
      <c r="TGZ25" s="7"/>
      <c r="THA25" s="7"/>
      <c r="THB25" s="7"/>
      <c r="THC25" s="7"/>
      <c r="THD25" s="7"/>
      <c r="THE25" s="7"/>
      <c r="THF25" s="7"/>
      <c r="THG25" s="7"/>
      <c r="THH25" s="7"/>
      <c r="THI25" s="7"/>
      <c r="THJ25" s="7"/>
      <c r="THK25" s="7"/>
      <c r="THL25" s="7"/>
      <c r="THM25" s="7"/>
      <c r="THN25" s="7"/>
      <c r="THO25" s="7"/>
      <c r="THP25" s="7"/>
      <c r="THQ25" s="7"/>
      <c r="THR25" s="7"/>
      <c r="THS25" s="7"/>
      <c r="THT25" s="7"/>
      <c r="THU25" s="7"/>
      <c r="THV25" s="7"/>
      <c r="THW25" s="7"/>
      <c r="THX25" s="7"/>
      <c r="THY25" s="7"/>
      <c r="THZ25" s="7"/>
      <c r="TIA25" s="7"/>
      <c r="TIB25" s="7"/>
      <c r="TIC25" s="7"/>
      <c r="TID25" s="7"/>
      <c r="TIE25" s="7"/>
      <c r="TIF25" s="7"/>
      <c r="TIG25" s="7"/>
      <c r="TIH25" s="7"/>
      <c r="TII25" s="7"/>
      <c r="TIJ25" s="7"/>
      <c r="TIK25" s="7"/>
      <c r="TIL25" s="7"/>
      <c r="TIM25" s="7"/>
      <c r="TIN25" s="7"/>
      <c r="TIO25" s="7"/>
      <c r="TIP25" s="7"/>
      <c r="TIQ25" s="7"/>
      <c r="TIR25" s="7"/>
      <c r="TIS25" s="7"/>
      <c r="TIT25" s="7"/>
      <c r="TIU25" s="7"/>
      <c r="TIV25" s="7"/>
      <c r="TIW25" s="7"/>
      <c r="TIX25" s="7"/>
      <c r="TIY25" s="7"/>
      <c r="TIZ25" s="7"/>
      <c r="TJA25" s="7"/>
      <c r="TJB25" s="7"/>
      <c r="TJC25" s="7"/>
      <c r="TJD25" s="7"/>
      <c r="TJE25" s="7"/>
      <c r="TJF25" s="7"/>
      <c r="TJG25" s="7"/>
      <c r="TJH25" s="7"/>
      <c r="TJI25" s="7"/>
      <c r="TJJ25" s="7"/>
      <c r="TJK25" s="7"/>
      <c r="TJL25" s="7"/>
      <c r="TJM25" s="7"/>
      <c r="TJN25" s="7"/>
      <c r="TJO25" s="7"/>
      <c r="TJP25" s="7"/>
      <c r="TJQ25" s="7"/>
      <c r="TJR25" s="7"/>
      <c r="TJS25" s="7"/>
      <c r="TJT25" s="7"/>
      <c r="TJU25" s="7"/>
      <c r="TJV25" s="7"/>
      <c r="TJW25" s="7"/>
      <c r="TJX25" s="7"/>
      <c r="TJY25" s="7"/>
      <c r="TJZ25" s="7"/>
      <c r="TKA25" s="7"/>
      <c r="TKB25" s="7"/>
      <c r="TKC25" s="7"/>
      <c r="TKD25" s="7"/>
      <c r="TKE25" s="7"/>
      <c r="TKF25" s="7"/>
      <c r="TKG25" s="7"/>
      <c r="TKH25" s="7"/>
      <c r="TKI25" s="7"/>
      <c r="TKJ25" s="7"/>
      <c r="TKK25" s="7"/>
      <c r="TKL25" s="7"/>
      <c r="TKM25" s="7"/>
      <c r="TKN25" s="7"/>
      <c r="TKO25" s="7"/>
      <c r="TKP25" s="7"/>
      <c r="TKQ25" s="7"/>
      <c r="TKR25" s="7"/>
      <c r="TKS25" s="7"/>
      <c r="TKT25" s="7"/>
      <c r="TKU25" s="7"/>
      <c r="TKV25" s="7"/>
      <c r="TKW25" s="7"/>
      <c r="TKX25" s="7"/>
      <c r="TKY25" s="7"/>
      <c r="TKZ25" s="7"/>
      <c r="TLA25" s="7"/>
      <c r="TLB25" s="7"/>
      <c r="TLC25" s="7"/>
      <c r="TLD25" s="7"/>
      <c r="TLE25" s="7"/>
      <c r="TLF25" s="7"/>
      <c r="TLG25" s="7"/>
      <c r="TLH25" s="7"/>
      <c r="TLI25" s="7"/>
      <c r="TLJ25" s="7"/>
      <c r="TLK25" s="7"/>
      <c r="TLL25" s="7"/>
      <c r="TLM25" s="7"/>
      <c r="TLN25" s="7"/>
      <c r="TLO25" s="7"/>
      <c r="TLP25" s="7"/>
      <c r="TLQ25" s="7"/>
      <c r="TLR25" s="7"/>
      <c r="TLS25" s="7"/>
      <c r="TLT25" s="7"/>
      <c r="TLU25" s="7"/>
      <c r="TLV25" s="7"/>
      <c r="TLW25" s="7"/>
      <c r="TLX25" s="7"/>
      <c r="TLY25" s="7"/>
      <c r="TLZ25" s="7"/>
      <c r="TMA25" s="7"/>
      <c r="TMB25" s="7"/>
      <c r="TMC25" s="7"/>
      <c r="TMD25" s="7"/>
      <c r="TME25" s="7"/>
      <c r="TMF25" s="7"/>
      <c r="TMG25" s="7"/>
      <c r="TMH25" s="7"/>
      <c r="TMI25" s="7"/>
      <c r="TMJ25" s="7"/>
      <c r="TMK25" s="7"/>
      <c r="TML25" s="7"/>
      <c r="TMM25" s="7"/>
      <c r="TMN25" s="7"/>
      <c r="TMO25" s="7"/>
      <c r="TMP25" s="7"/>
      <c r="TMQ25" s="7"/>
      <c r="TMR25" s="7"/>
      <c r="TMS25" s="7"/>
      <c r="TMT25" s="7"/>
      <c r="TMU25" s="7"/>
      <c r="TMV25" s="7"/>
      <c r="TMW25" s="7"/>
      <c r="TMX25" s="7"/>
      <c r="TMY25" s="7"/>
      <c r="TMZ25" s="7"/>
      <c r="TNA25" s="7"/>
      <c r="TNB25" s="7"/>
      <c r="TNC25" s="7"/>
      <c r="TND25" s="7"/>
      <c r="TNE25" s="7"/>
      <c r="TNF25" s="7"/>
      <c r="TNG25" s="7"/>
      <c r="TNH25" s="7"/>
      <c r="TNI25" s="7"/>
      <c r="TNJ25" s="7"/>
      <c r="TNK25" s="7"/>
      <c r="TNL25" s="7"/>
      <c r="TNM25" s="7"/>
      <c r="TNN25" s="7"/>
      <c r="TNO25" s="7"/>
      <c r="TNP25" s="7"/>
      <c r="TNQ25" s="7"/>
      <c r="TNR25" s="7"/>
      <c r="TNS25" s="7"/>
      <c r="TNT25" s="7"/>
      <c r="TNU25" s="7"/>
      <c r="TNV25" s="7"/>
      <c r="TNW25" s="7"/>
      <c r="TNX25" s="7"/>
      <c r="TNY25" s="7"/>
      <c r="TNZ25" s="7"/>
      <c r="TOA25" s="7"/>
      <c r="TOB25" s="7"/>
      <c r="TOC25" s="7"/>
      <c r="TOD25" s="7"/>
      <c r="TOE25" s="7"/>
      <c r="TOF25" s="7"/>
      <c r="TOG25" s="7"/>
      <c r="TOH25" s="7"/>
      <c r="TOI25" s="7"/>
      <c r="TOJ25" s="7"/>
      <c r="TOK25" s="7"/>
      <c r="TOL25" s="7"/>
      <c r="TOM25" s="7"/>
      <c r="TON25" s="7"/>
      <c r="TOO25" s="7"/>
      <c r="TOP25" s="7"/>
      <c r="TOQ25" s="7"/>
      <c r="TOR25" s="7"/>
      <c r="TOS25" s="7"/>
      <c r="TOT25" s="7"/>
      <c r="TOU25" s="7"/>
      <c r="TOV25" s="7"/>
      <c r="TOW25" s="7"/>
      <c r="TOX25" s="7"/>
      <c r="TOY25" s="7"/>
      <c r="TOZ25" s="7"/>
      <c r="TPA25" s="7"/>
      <c r="TPB25" s="7"/>
      <c r="TPC25" s="7"/>
      <c r="TPD25" s="7"/>
      <c r="TPE25" s="7"/>
      <c r="TPF25" s="7"/>
      <c r="TPG25" s="7"/>
      <c r="TPH25" s="7"/>
      <c r="TPI25" s="7"/>
      <c r="TPJ25" s="7"/>
      <c r="TPK25" s="7"/>
      <c r="TPL25" s="7"/>
      <c r="TPM25" s="7"/>
      <c r="TPN25" s="7"/>
      <c r="TPO25" s="7"/>
      <c r="TPP25" s="7"/>
      <c r="TPQ25" s="7"/>
      <c r="TPR25" s="7"/>
      <c r="TPS25" s="7"/>
      <c r="TPT25" s="7"/>
      <c r="TPU25" s="7"/>
      <c r="TPV25" s="7"/>
      <c r="TPW25" s="7"/>
      <c r="TPX25" s="7"/>
      <c r="TPY25" s="7"/>
      <c r="TPZ25" s="7"/>
      <c r="TQA25" s="7"/>
      <c r="TQB25" s="7"/>
      <c r="TQC25" s="7"/>
      <c r="TQD25" s="7"/>
      <c r="TQE25" s="7"/>
      <c r="TQF25" s="7"/>
      <c r="TQG25" s="7"/>
      <c r="TQH25" s="7"/>
      <c r="TQI25" s="7"/>
      <c r="TQJ25" s="7"/>
      <c r="TQK25" s="7"/>
      <c r="TQL25" s="7"/>
      <c r="TQM25" s="7"/>
      <c r="TQN25" s="7"/>
      <c r="TQO25" s="7"/>
      <c r="TQP25" s="7"/>
      <c r="TQQ25" s="7"/>
      <c r="TQR25" s="7"/>
      <c r="TQS25" s="7"/>
      <c r="TQT25" s="7"/>
      <c r="TQU25" s="7"/>
      <c r="TQV25" s="7"/>
      <c r="TQW25" s="7"/>
      <c r="TQX25" s="7"/>
      <c r="TQY25" s="7"/>
      <c r="TQZ25" s="7"/>
      <c r="TRA25" s="7"/>
      <c r="TRB25" s="7"/>
      <c r="TRC25" s="7"/>
      <c r="TRD25" s="7"/>
      <c r="TRE25" s="7"/>
      <c r="TRF25" s="7"/>
      <c r="TRG25" s="7"/>
      <c r="TRH25" s="7"/>
      <c r="TRI25" s="7"/>
      <c r="TRJ25" s="7"/>
      <c r="TRK25" s="7"/>
      <c r="TRL25" s="7"/>
      <c r="TRM25" s="7"/>
      <c r="TRN25" s="7"/>
      <c r="TRO25" s="7"/>
      <c r="TRP25" s="7"/>
      <c r="TRQ25" s="7"/>
      <c r="TRR25" s="7"/>
      <c r="TRS25" s="7"/>
      <c r="TRT25" s="7"/>
      <c r="TRU25" s="7"/>
      <c r="TRV25" s="7"/>
      <c r="TRW25" s="7"/>
      <c r="TRX25" s="7"/>
      <c r="TRY25" s="7"/>
      <c r="TRZ25" s="7"/>
      <c r="TSA25" s="7"/>
      <c r="TSB25" s="7"/>
      <c r="TSC25" s="7"/>
      <c r="TSD25" s="7"/>
      <c r="TSE25" s="7"/>
      <c r="TSF25" s="7"/>
      <c r="TSG25" s="7"/>
      <c r="TSH25" s="7"/>
      <c r="TSI25" s="7"/>
      <c r="TSJ25" s="7"/>
      <c r="TSK25" s="7"/>
      <c r="TSL25" s="7"/>
      <c r="TSM25" s="7"/>
      <c r="TSN25" s="7"/>
      <c r="TSO25" s="7"/>
      <c r="TSP25" s="7"/>
      <c r="TSQ25" s="7"/>
      <c r="TSR25" s="7"/>
      <c r="TSS25" s="7"/>
      <c r="TST25" s="7"/>
      <c r="TSU25" s="7"/>
      <c r="TSV25" s="7"/>
      <c r="TSW25" s="7"/>
      <c r="TSX25" s="7"/>
      <c r="TSY25" s="7"/>
      <c r="TSZ25" s="7"/>
      <c r="TTA25" s="7"/>
      <c r="TTB25" s="7"/>
      <c r="TTC25" s="7"/>
      <c r="TTD25" s="7"/>
      <c r="TTE25" s="7"/>
      <c r="TTF25" s="7"/>
      <c r="TTG25" s="7"/>
      <c r="TTH25" s="7"/>
      <c r="TTI25" s="7"/>
      <c r="TTJ25" s="7"/>
      <c r="TTK25" s="7"/>
      <c r="TTL25" s="7"/>
      <c r="TTM25" s="7"/>
      <c r="TTN25" s="7"/>
      <c r="TTO25" s="7"/>
      <c r="TTP25" s="7"/>
      <c r="TTQ25" s="7"/>
      <c r="TTR25" s="7"/>
      <c r="TTS25" s="7"/>
      <c r="TTT25" s="7"/>
      <c r="TTU25" s="7"/>
      <c r="TTV25" s="7"/>
      <c r="TTW25" s="7"/>
      <c r="TTX25" s="7"/>
      <c r="TTY25" s="7"/>
      <c r="TTZ25" s="7"/>
      <c r="TUA25" s="7"/>
      <c r="TUB25" s="7"/>
      <c r="TUC25" s="7"/>
      <c r="TUD25" s="7"/>
      <c r="TUE25" s="7"/>
      <c r="TUF25" s="7"/>
      <c r="TUG25" s="7"/>
      <c r="TUH25" s="7"/>
      <c r="TUI25" s="7"/>
      <c r="TUJ25" s="7"/>
      <c r="TUK25" s="7"/>
      <c r="TUL25" s="7"/>
      <c r="TUM25" s="7"/>
      <c r="TUN25" s="7"/>
      <c r="TUO25" s="7"/>
      <c r="TUP25" s="7"/>
      <c r="TUQ25" s="7"/>
      <c r="TUR25" s="7"/>
      <c r="TUS25" s="7"/>
      <c r="TUT25" s="7"/>
      <c r="TUU25" s="7"/>
      <c r="TUV25" s="7"/>
      <c r="TUW25" s="7"/>
      <c r="TUX25" s="7"/>
      <c r="TUY25" s="7"/>
      <c r="TUZ25" s="7"/>
      <c r="TVA25" s="7"/>
      <c r="TVB25" s="7"/>
      <c r="TVC25" s="7"/>
      <c r="TVD25" s="7"/>
      <c r="TVE25" s="7"/>
      <c r="TVF25" s="7"/>
      <c r="TVG25" s="7"/>
      <c r="TVH25" s="7"/>
      <c r="TVI25" s="7"/>
      <c r="TVJ25" s="7"/>
      <c r="TVK25" s="7"/>
      <c r="TVL25" s="7"/>
      <c r="TVM25" s="7"/>
      <c r="TVN25" s="7"/>
      <c r="TVO25" s="7"/>
      <c r="TVP25" s="7"/>
      <c r="TVQ25" s="7"/>
      <c r="TVR25" s="7"/>
      <c r="TVS25" s="7"/>
      <c r="TVT25" s="7"/>
      <c r="TVU25" s="7"/>
      <c r="TVV25" s="7"/>
      <c r="TVW25" s="7"/>
      <c r="TVX25" s="7"/>
      <c r="TVY25" s="7"/>
      <c r="TVZ25" s="7"/>
      <c r="TWA25" s="7"/>
      <c r="TWB25" s="7"/>
      <c r="TWC25" s="7"/>
      <c r="TWD25" s="7"/>
      <c r="TWE25" s="7"/>
      <c r="TWF25" s="7"/>
      <c r="TWG25" s="7"/>
      <c r="TWH25" s="7"/>
      <c r="TWI25" s="7"/>
      <c r="TWJ25" s="7"/>
      <c r="TWK25" s="7"/>
      <c r="TWL25" s="7"/>
      <c r="TWM25" s="7"/>
      <c r="TWN25" s="7"/>
      <c r="TWO25" s="7"/>
      <c r="TWP25" s="7"/>
      <c r="TWQ25" s="7"/>
      <c r="TWR25" s="7"/>
      <c r="TWS25" s="7"/>
      <c r="TWT25" s="7"/>
      <c r="TWU25" s="7"/>
      <c r="TWV25" s="7"/>
      <c r="TWW25" s="7"/>
      <c r="TWX25" s="7"/>
      <c r="TWY25" s="7"/>
      <c r="TWZ25" s="7"/>
      <c r="TXA25" s="7"/>
      <c r="TXB25" s="7"/>
      <c r="TXC25" s="7"/>
      <c r="TXD25" s="7"/>
      <c r="TXE25" s="7"/>
      <c r="TXF25" s="7"/>
      <c r="TXG25" s="7"/>
      <c r="TXH25" s="7"/>
      <c r="TXI25" s="7"/>
      <c r="TXJ25" s="7"/>
      <c r="TXK25" s="7"/>
      <c r="TXL25" s="7"/>
      <c r="TXM25" s="7"/>
      <c r="TXN25" s="7"/>
      <c r="TXO25" s="7"/>
      <c r="TXP25" s="7"/>
      <c r="TXQ25" s="7"/>
      <c r="TXR25" s="7"/>
      <c r="TXS25" s="7"/>
      <c r="TXT25" s="7"/>
      <c r="TXU25" s="7"/>
      <c r="TXV25" s="7"/>
      <c r="TXW25" s="7"/>
      <c r="TXX25" s="7"/>
      <c r="TXY25" s="7"/>
      <c r="TXZ25" s="7"/>
      <c r="TYA25" s="7"/>
      <c r="TYB25" s="7"/>
      <c r="TYC25" s="7"/>
      <c r="TYD25" s="7"/>
      <c r="TYE25" s="7"/>
      <c r="TYF25" s="7"/>
      <c r="TYG25" s="7"/>
      <c r="TYH25" s="7"/>
      <c r="TYI25" s="7"/>
      <c r="TYJ25" s="7"/>
      <c r="TYK25" s="7"/>
      <c r="TYL25" s="7"/>
      <c r="TYM25" s="7"/>
      <c r="TYN25" s="7"/>
      <c r="TYO25" s="7"/>
      <c r="TYP25" s="7"/>
      <c r="TYQ25" s="7"/>
      <c r="TYR25" s="7"/>
      <c r="TYS25" s="7"/>
      <c r="TYT25" s="7"/>
      <c r="TYU25" s="7"/>
      <c r="TYV25" s="7"/>
      <c r="TYW25" s="7"/>
      <c r="TYX25" s="7"/>
      <c r="TYY25" s="7"/>
      <c r="TYZ25" s="7"/>
      <c r="TZA25" s="7"/>
      <c r="TZB25" s="7"/>
      <c r="TZC25" s="7"/>
      <c r="TZD25" s="7"/>
      <c r="TZE25" s="7"/>
      <c r="TZF25" s="7"/>
      <c r="TZG25" s="7"/>
      <c r="TZH25" s="7"/>
      <c r="TZI25" s="7"/>
      <c r="TZJ25" s="7"/>
      <c r="TZK25" s="7"/>
      <c r="TZL25" s="7"/>
      <c r="TZM25" s="7"/>
      <c r="TZN25" s="7"/>
      <c r="TZO25" s="7"/>
      <c r="TZP25" s="7"/>
      <c r="TZQ25" s="7"/>
      <c r="TZR25" s="7"/>
      <c r="TZS25" s="7"/>
      <c r="TZT25" s="7"/>
      <c r="TZU25" s="7"/>
      <c r="TZV25" s="7"/>
      <c r="TZW25" s="7"/>
      <c r="TZX25" s="7"/>
      <c r="TZY25" s="7"/>
      <c r="TZZ25" s="7"/>
      <c r="UAA25" s="7"/>
      <c r="UAB25" s="7"/>
      <c r="UAC25" s="7"/>
      <c r="UAD25" s="7"/>
      <c r="UAE25" s="7"/>
      <c r="UAF25" s="7"/>
      <c r="UAG25" s="7"/>
      <c r="UAH25" s="7"/>
      <c r="UAI25" s="7"/>
      <c r="UAJ25" s="7"/>
      <c r="UAK25" s="7"/>
      <c r="UAL25" s="7"/>
      <c r="UAM25" s="7"/>
      <c r="UAN25" s="7"/>
      <c r="UAO25" s="7"/>
      <c r="UAP25" s="7"/>
      <c r="UAQ25" s="7"/>
      <c r="UAR25" s="7"/>
      <c r="UAS25" s="7"/>
      <c r="UAT25" s="7"/>
      <c r="UAU25" s="7"/>
      <c r="UAV25" s="7"/>
      <c r="UAW25" s="7"/>
      <c r="UAX25" s="7"/>
      <c r="UAY25" s="7"/>
      <c r="UAZ25" s="7"/>
      <c r="UBA25" s="7"/>
      <c r="UBB25" s="7"/>
      <c r="UBC25" s="7"/>
      <c r="UBD25" s="7"/>
      <c r="UBE25" s="7"/>
      <c r="UBF25" s="7"/>
      <c r="UBG25" s="7"/>
      <c r="UBH25" s="7"/>
      <c r="UBI25" s="7"/>
      <c r="UBJ25" s="7"/>
      <c r="UBK25" s="7"/>
      <c r="UBL25" s="7"/>
      <c r="UBM25" s="7"/>
      <c r="UBN25" s="7"/>
      <c r="UBO25" s="7"/>
      <c r="UBP25" s="7"/>
      <c r="UBQ25" s="7"/>
      <c r="UBR25" s="7"/>
      <c r="UBS25" s="7"/>
      <c r="UBT25" s="7"/>
      <c r="UBU25" s="7"/>
      <c r="UBV25" s="7"/>
      <c r="UBW25" s="7"/>
      <c r="UBX25" s="7"/>
      <c r="UBY25" s="7"/>
      <c r="UBZ25" s="7"/>
      <c r="UCA25" s="7"/>
      <c r="UCB25" s="7"/>
      <c r="UCC25" s="7"/>
      <c r="UCD25" s="7"/>
      <c r="UCE25" s="7"/>
      <c r="UCF25" s="7"/>
      <c r="UCG25" s="7"/>
      <c r="UCH25" s="7"/>
      <c r="UCI25" s="7"/>
      <c r="UCJ25" s="7"/>
      <c r="UCK25" s="7"/>
      <c r="UCL25" s="7"/>
      <c r="UCM25" s="7"/>
      <c r="UCN25" s="7"/>
      <c r="UCO25" s="7"/>
      <c r="UCP25" s="7"/>
      <c r="UCQ25" s="7"/>
      <c r="UCR25" s="7"/>
      <c r="UCS25" s="7"/>
      <c r="UCT25" s="7"/>
      <c r="UCU25" s="7"/>
      <c r="UCV25" s="7"/>
      <c r="UCW25" s="7"/>
      <c r="UCX25" s="7"/>
      <c r="UCY25" s="7"/>
      <c r="UCZ25" s="7"/>
      <c r="UDA25" s="7"/>
      <c r="UDB25" s="7"/>
      <c r="UDC25" s="7"/>
      <c r="UDD25" s="7"/>
      <c r="UDE25" s="7"/>
      <c r="UDF25" s="7"/>
      <c r="UDG25" s="7"/>
      <c r="UDH25" s="7"/>
      <c r="UDI25" s="7"/>
      <c r="UDJ25" s="7"/>
      <c r="UDK25" s="7"/>
      <c r="UDL25" s="7"/>
      <c r="UDM25" s="7"/>
      <c r="UDN25" s="7"/>
      <c r="UDO25" s="7"/>
      <c r="UDP25" s="7"/>
      <c r="UDQ25" s="7"/>
      <c r="UDR25" s="7"/>
      <c r="UDS25" s="7"/>
      <c r="UDT25" s="7"/>
      <c r="UDU25" s="7"/>
      <c r="UDV25" s="7"/>
      <c r="UDW25" s="7"/>
      <c r="UDX25" s="7"/>
      <c r="UDY25" s="7"/>
      <c r="UDZ25" s="7"/>
      <c r="UEA25" s="7"/>
      <c r="UEB25" s="7"/>
      <c r="UEC25" s="7"/>
      <c r="UED25" s="7"/>
      <c r="UEE25" s="7"/>
      <c r="UEF25" s="7"/>
      <c r="UEG25" s="7"/>
      <c r="UEH25" s="7"/>
      <c r="UEI25" s="7"/>
      <c r="UEJ25" s="7"/>
      <c r="UEK25" s="7"/>
      <c r="UEL25" s="7"/>
      <c r="UEM25" s="7"/>
      <c r="UEN25" s="7"/>
      <c r="UEO25" s="7"/>
      <c r="UEP25" s="7"/>
      <c r="UEQ25" s="7"/>
      <c r="UER25" s="7"/>
      <c r="UES25" s="7"/>
      <c r="UET25" s="7"/>
      <c r="UEU25" s="7"/>
      <c r="UEV25" s="7"/>
      <c r="UEW25" s="7"/>
      <c r="UEX25" s="7"/>
      <c r="UEY25" s="7"/>
      <c r="UEZ25" s="7"/>
      <c r="UFA25" s="7"/>
      <c r="UFB25" s="7"/>
      <c r="UFC25" s="7"/>
      <c r="UFD25" s="7"/>
      <c r="UFE25" s="7"/>
      <c r="UFF25" s="7"/>
      <c r="UFG25" s="7"/>
      <c r="UFH25" s="7"/>
      <c r="UFI25" s="7"/>
      <c r="UFJ25" s="7"/>
      <c r="UFK25" s="7"/>
      <c r="UFL25" s="7"/>
      <c r="UFM25" s="7"/>
      <c r="UFN25" s="7"/>
      <c r="UFO25" s="7"/>
      <c r="UFP25" s="7"/>
      <c r="UFQ25" s="7"/>
      <c r="UFR25" s="7"/>
      <c r="UFS25" s="7"/>
      <c r="UFT25" s="7"/>
      <c r="UFU25" s="7"/>
      <c r="UFV25" s="7"/>
      <c r="UFW25" s="7"/>
      <c r="UFX25" s="7"/>
      <c r="UFY25" s="7"/>
      <c r="UFZ25" s="7"/>
      <c r="UGA25" s="7"/>
      <c r="UGB25" s="7"/>
      <c r="UGC25" s="7"/>
      <c r="UGD25" s="7"/>
      <c r="UGE25" s="7"/>
      <c r="UGF25" s="7"/>
      <c r="UGG25" s="7"/>
      <c r="UGH25" s="7"/>
      <c r="UGI25" s="7"/>
      <c r="UGJ25" s="7"/>
      <c r="UGK25" s="7"/>
      <c r="UGL25" s="7"/>
      <c r="UGM25" s="7"/>
      <c r="UGN25" s="7"/>
      <c r="UGO25" s="7"/>
      <c r="UGP25" s="7"/>
      <c r="UGQ25" s="7"/>
      <c r="UGR25" s="7"/>
      <c r="UGS25" s="7"/>
      <c r="UGT25" s="7"/>
      <c r="UGU25" s="7"/>
      <c r="UGV25" s="7"/>
      <c r="UGW25" s="7"/>
      <c r="UGX25" s="7"/>
      <c r="UGY25" s="7"/>
      <c r="UGZ25" s="7"/>
      <c r="UHA25" s="7"/>
      <c r="UHB25" s="7"/>
      <c r="UHC25" s="7"/>
      <c r="UHD25" s="7"/>
      <c r="UHE25" s="7"/>
      <c r="UHF25" s="7"/>
      <c r="UHG25" s="7"/>
      <c r="UHH25" s="7"/>
      <c r="UHI25" s="7"/>
      <c r="UHJ25" s="7"/>
      <c r="UHK25" s="7"/>
      <c r="UHL25" s="7"/>
      <c r="UHM25" s="7"/>
      <c r="UHN25" s="7"/>
      <c r="UHO25" s="7"/>
      <c r="UHP25" s="7"/>
      <c r="UHQ25" s="7"/>
      <c r="UHR25" s="7"/>
      <c r="UHS25" s="7"/>
      <c r="UHT25" s="7"/>
      <c r="UHU25" s="7"/>
      <c r="UHV25" s="7"/>
      <c r="UHW25" s="7"/>
      <c r="UHX25" s="7"/>
      <c r="UHY25" s="7"/>
      <c r="UHZ25" s="7"/>
      <c r="UIA25" s="7"/>
      <c r="UIB25" s="7"/>
      <c r="UIC25" s="7"/>
      <c r="UID25" s="7"/>
      <c r="UIE25" s="7"/>
      <c r="UIF25" s="7"/>
      <c r="UIG25" s="7"/>
      <c r="UIH25" s="7"/>
      <c r="UII25" s="7"/>
      <c r="UIJ25" s="7"/>
      <c r="UIK25" s="7"/>
      <c r="UIL25" s="7"/>
      <c r="UIM25" s="7"/>
      <c r="UIN25" s="7"/>
      <c r="UIO25" s="7"/>
      <c r="UIP25" s="7"/>
      <c r="UIQ25" s="7"/>
      <c r="UIR25" s="7"/>
      <c r="UIS25" s="7"/>
      <c r="UIT25" s="7"/>
      <c r="UIU25" s="7"/>
      <c r="UIV25" s="7"/>
      <c r="UIW25" s="7"/>
      <c r="UIX25" s="7"/>
      <c r="UIY25" s="7"/>
      <c r="UIZ25" s="7"/>
      <c r="UJA25" s="7"/>
      <c r="UJB25" s="7"/>
      <c r="UJC25" s="7"/>
      <c r="UJD25" s="7"/>
      <c r="UJE25" s="7"/>
      <c r="UJF25" s="7"/>
      <c r="UJG25" s="7"/>
      <c r="UJH25" s="7"/>
      <c r="UJI25" s="7"/>
      <c r="UJJ25" s="7"/>
      <c r="UJK25" s="7"/>
      <c r="UJL25" s="7"/>
      <c r="UJM25" s="7"/>
      <c r="UJN25" s="7"/>
      <c r="UJO25" s="7"/>
      <c r="UJP25" s="7"/>
      <c r="UJQ25" s="7"/>
      <c r="UJR25" s="7"/>
      <c r="UJS25" s="7"/>
      <c r="UJT25" s="7"/>
      <c r="UJU25" s="7"/>
      <c r="UJV25" s="7"/>
      <c r="UJW25" s="7"/>
      <c r="UJX25" s="7"/>
      <c r="UJY25" s="7"/>
      <c r="UJZ25" s="7"/>
      <c r="UKA25" s="7"/>
      <c r="UKB25" s="7"/>
      <c r="UKC25" s="7"/>
      <c r="UKD25" s="7"/>
      <c r="UKE25" s="7"/>
      <c r="UKF25" s="7"/>
      <c r="UKG25" s="7"/>
      <c r="UKH25" s="7"/>
      <c r="UKI25" s="7"/>
      <c r="UKJ25" s="7"/>
      <c r="UKK25" s="7"/>
      <c r="UKL25" s="7"/>
      <c r="UKM25" s="7"/>
      <c r="UKN25" s="7"/>
      <c r="UKO25" s="7"/>
      <c r="UKP25" s="7"/>
      <c r="UKQ25" s="7"/>
      <c r="UKR25" s="7"/>
      <c r="UKS25" s="7"/>
      <c r="UKT25" s="7"/>
      <c r="UKU25" s="7"/>
      <c r="UKV25" s="7"/>
      <c r="UKW25" s="7"/>
      <c r="UKX25" s="7"/>
      <c r="UKY25" s="7"/>
      <c r="UKZ25" s="7"/>
      <c r="ULA25" s="7"/>
      <c r="ULB25" s="7"/>
      <c r="ULC25" s="7"/>
      <c r="ULD25" s="7"/>
      <c r="ULE25" s="7"/>
      <c r="ULF25" s="7"/>
      <c r="ULG25" s="7"/>
      <c r="ULH25" s="7"/>
      <c r="ULI25" s="7"/>
      <c r="ULJ25" s="7"/>
      <c r="ULK25" s="7"/>
      <c r="ULL25" s="7"/>
      <c r="ULM25" s="7"/>
      <c r="ULN25" s="7"/>
      <c r="ULO25" s="7"/>
      <c r="ULP25" s="7"/>
      <c r="ULQ25" s="7"/>
      <c r="ULR25" s="7"/>
      <c r="ULS25" s="7"/>
      <c r="ULT25" s="7"/>
      <c r="ULU25" s="7"/>
      <c r="ULV25" s="7"/>
      <c r="ULW25" s="7"/>
      <c r="ULX25" s="7"/>
      <c r="ULY25" s="7"/>
      <c r="ULZ25" s="7"/>
      <c r="UMA25" s="7"/>
      <c r="UMB25" s="7"/>
      <c r="UMC25" s="7"/>
      <c r="UMD25" s="7"/>
      <c r="UME25" s="7"/>
      <c r="UMF25" s="7"/>
      <c r="UMG25" s="7"/>
      <c r="UMH25" s="7"/>
      <c r="UMI25" s="7"/>
      <c r="UMJ25" s="7"/>
      <c r="UMK25" s="7"/>
      <c r="UML25" s="7"/>
      <c r="UMM25" s="7"/>
      <c r="UMN25" s="7"/>
      <c r="UMO25" s="7"/>
      <c r="UMP25" s="7"/>
      <c r="UMQ25" s="7"/>
      <c r="UMR25" s="7"/>
      <c r="UMS25" s="7"/>
      <c r="UMT25" s="7"/>
      <c r="UMU25" s="7"/>
      <c r="UMV25" s="7"/>
      <c r="UMW25" s="7"/>
      <c r="UMX25" s="7"/>
      <c r="UMY25" s="7"/>
      <c r="UMZ25" s="7"/>
      <c r="UNA25" s="7"/>
      <c r="UNB25" s="7"/>
      <c r="UNC25" s="7"/>
      <c r="UND25" s="7"/>
      <c r="UNE25" s="7"/>
      <c r="UNF25" s="7"/>
      <c r="UNG25" s="7"/>
      <c r="UNH25" s="7"/>
      <c r="UNI25" s="7"/>
      <c r="UNJ25" s="7"/>
      <c r="UNK25" s="7"/>
      <c r="UNL25" s="7"/>
      <c r="UNM25" s="7"/>
      <c r="UNN25" s="7"/>
      <c r="UNO25" s="7"/>
      <c r="UNP25" s="7"/>
      <c r="UNQ25" s="7"/>
      <c r="UNR25" s="7"/>
      <c r="UNS25" s="7"/>
      <c r="UNT25" s="7"/>
      <c r="UNU25" s="7"/>
      <c r="UNV25" s="7"/>
      <c r="UNW25" s="7"/>
      <c r="UNX25" s="7"/>
      <c r="UNY25" s="7"/>
      <c r="UNZ25" s="7"/>
      <c r="UOA25" s="7"/>
      <c r="UOB25" s="7"/>
      <c r="UOC25" s="7"/>
      <c r="UOD25" s="7"/>
      <c r="UOE25" s="7"/>
      <c r="UOF25" s="7"/>
      <c r="UOG25" s="7"/>
      <c r="UOH25" s="7"/>
      <c r="UOI25" s="7"/>
      <c r="UOJ25" s="7"/>
      <c r="UOK25" s="7"/>
      <c r="UOL25" s="7"/>
      <c r="UOM25" s="7"/>
      <c r="UON25" s="7"/>
      <c r="UOO25" s="7"/>
      <c r="UOP25" s="7"/>
      <c r="UOQ25" s="7"/>
      <c r="UOR25" s="7"/>
      <c r="UOS25" s="7"/>
      <c r="UOT25" s="7"/>
      <c r="UOU25" s="7"/>
      <c r="UOV25" s="7"/>
      <c r="UOW25" s="7"/>
      <c r="UOX25" s="7"/>
      <c r="UOY25" s="7"/>
      <c r="UOZ25" s="7"/>
      <c r="UPA25" s="7"/>
      <c r="UPB25" s="7"/>
      <c r="UPC25" s="7"/>
      <c r="UPD25" s="7"/>
      <c r="UPE25" s="7"/>
      <c r="UPF25" s="7"/>
      <c r="UPG25" s="7"/>
      <c r="UPH25" s="7"/>
      <c r="UPI25" s="7"/>
      <c r="UPJ25" s="7"/>
      <c r="UPK25" s="7"/>
      <c r="UPL25" s="7"/>
      <c r="UPM25" s="7"/>
      <c r="UPN25" s="7"/>
      <c r="UPO25" s="7"/>
      <c r="UPP25" s="7"/>
      <c r="UPQ25" s="7"/>
      <c r="UPR25" s="7"/>
      <c r="UPS25" s="7"/>
      <c r="UPT25" s="7"/>
      <c r="UPU25" s="7"/>
      <c r="UPV25" s="7"/>
      <c r="UPW25" s="7"/>
      <c r="UPX25" s="7"/>
      <c r="UPY25" s="7"/>
      <c r="UPZ25" s="7"/>
      <c r="UQA25" s="7"/>
      <c r="UQB25" s="7"/>
      <c r="UQC25" s="7"/>
      <c r="UQD25" s="7"/>
      <c r="UQE25" s="7"/>
      <c r="UQF25" s="7"/>
      <c r="UQG25" s="7"/>
      <c r="UQH25" s="7"/>
      <c r="UQI25" s="7"/>
      <c r="UQJ25" s="7"/>
      <c r="UQK25" s="7"/>
      <c r="UQL25" s="7"/>
      <c r="UQM25" s="7"/>
      <c r="UQN25" s="7"/>
      <c r="UQO25" s="7"/>
      <c r="UQP25" s="7"/>
      <c r="UQQ25" s="7"/>
      <c r="UQR25" s="7"/>
      <c r="UQS25" s="7"/>
      <c r="UQT25" s="7"/>
      <c r="UQU25" s="7"/>
      <c r="UQV25" s="7"/>
      <c r="UQW25" s="7"/>
      <c r="UQX25" s="7"/>
      <c r="UQY25" s="7"/>
      <c r="UQZ25" s="7"/>
      <c r="URA25" s="7"/>
      <c r="URB25" s="7"/>
      <c r="URC25" s="7"/>
      <c r="URD25" s="7"/>
      <c r="URE25" s="7"/>
      <c r="URF25" s="7"/>
      <c r="URG25" s="7"/>
      <c r="URH25" s="7"/>
      <c r="URI25" s="7"/>
      <c r="URJ25" s="7"/>
      <c r="URK25" s="7"/>
      <c r="URL25" s="7"/>
      <c r="URM25" s="7"/>
      <c r="URN25" s="7"/>
      <c r="URO25" s="7"/>
      <c r="URP25" s="7"/>
      <c r="URQ25" s="7"/>
      <c r="URR25" s="7"/>
      <c r="URS25" s="7"/>
      <c r="URT25" s="7"/>
      <c r="URU25" s="7"/>
      <c r="URV25" s="7"/>
      <c r="URW25" s="7"/>
      <c r="URX25" s="7"/>
      <c r="URY25" s="7"/>
      <c r="URZ25" s="7"/>
      <c r="USA25" s="7"/>
      <c r="USB25" s="7"/>
      <c r="USC25" s="7"/>
      <c r="USD25" s="7"/>
      <c r="USE25" s="7"/>
      <c r="USF25" s="7"/>
      <c r="USG25" s="7"/>
      <c r="USH25" s="7"/>
      <c r="USI25" s="7"/>
      <c r="USJ25" s="7"/>
      <c r="USK25" s="7"/>
      <c r="USL25" s="7"/>
      <c r="USM25" s="7"/>
      <c r="USN25" s="7"/>
      <c r="USO25" s="7"/>
      <c r="USP25" s="7"/>
      <c r="USQ25" s="7"/>
      <c r="USR25" s="7"/>
      <c r="USS25" s="7"/>
      <c r="UST25" s="7"/>
      <c r="USU25" s="7"/>
      <c r="USV25" s="7"/>
      <c r="USW25" s="7"/>
      <c r="USX25" s="7"/>
      <c r="USY25" s="7"/>
      <c r="USZ25" s="7"/>
      <c r="UTA25" s="7"/>
      <c r="UTB25" s="7"/>
      <c r="UTC25" s="7"/>
      <c r="UTD25" s="7"/>
      <c r="UTE25" s="7"/>
      <c r="UTF25" s="7"/>
      <c r="UTG25" s="7"/>
      <c r="UTH25" s="7"/>
      <c r="UTI25" s="7"/>
      <c r="UTJ25" s="7"/>
      <c r="UTK25" s="7"/>
      <c r="UTL25" s="7"/>
      <c r="UTM25" s="7"/>
      <c r="UTN25" s="7"/>
      <c r="UTO25" s="7"/>
      <c r="UTP25" s="7"/>
      <c r="UTQ25" s="7"/>
      <c r="UTR25" s="7"/>
      <c r="UTS25" s="7"/>
      <c r="UTT25" s="7"/>
      <c r="UTU25" s="7"/>
      <c r="UTV25" s="7"/>
      <c r="UTW25" s="7"/>
      <c r="UTX25" s="7"/>
      <c r="UTY25" s="7"/>
      <c r="UTZ25" s="7"/>
      <c r="UUA25" s="7"/>
      <c r="UUB25" s="7"/>
      <c r="UUC25" s="7"/>
      <c r="UUD25" s="7"/>
      <c r="UUE25" s="7"/>
      <c r="UUF25" s="7"/>
      <c r="UUG25" s="7"/>
      <c r="UUH25" s="7"/>
      <c r="UUI25" s="7"/>
      <c r="UUJ25" s="7"/>
      <c r="UUK25" s="7"/>
      <c r="UUL25" s="7"/>
      <c r="UUM25" s="7"/>
      <c r="UUN25" s="7"/>
      <c r="UUO25" s="7"/>
      <c r="UUP25" s="7"/>
      <c r="UUQ25" s="7"/>
      <c r="UUR25" s="7"/>
      <c r="UUS25" s="7"/>
      <c r="UUT25" s="7"/>
      <c r="UUU25" s="7"/>
      <c r="UUV25" s="7"/>
      <c r="UUW25" s="7"/>
      <c r="UUX25" s="7"/>
      <c r="UUY25" s="7"/>
      <c r="UUZ25" s="7"/>
      <c r="UVA25" s="7"/>
      <c r="UVB25" s="7"/>
      <c r="UVC25" s="7"/>
      <c r="UVD25" s="7"/>
      <c r="UVE25" s="7"/>
      <c r="UVF25" s="7"/>
      <c r="UVG25" s="7"/>
      <c r="UVH25" s="7"/>
      <c r="UVI25" s="7"/>
      <c r="UVJ25" s="7"/>
      <c r="UVK25" s="7"/>
      <c r="UVL25" s="7"/>
      <c r="UVM25" s="7"/>
      <c r="UVN25" s="7"/>
      <c r="UVO25" s="7"/>
      <c r="UVP25" s="7"/>
      <c r="UVQ25" s="7"/>
      <c r="UVR25" s="7"/>
      <c r="UVS25" s="7"/>
      <c r="UVT25" s="7"/>
      <c r="UVU25" s="7"/>
      <c r="UVV25" s="7"/>
      <c r="UVW25" s="7"/>
      <c r="UVX25" s="7"/>
      <c r="UVY25" s="7"/>
      <c r="UVZ25" s="7"/>
      <c r="UWA25" s="7"/>
      <c r="UWB25" s="7"/>
      <c r="UWC25" s="7"/>
      <c r="UWD25" s="7"/>
      <c r="UWE25" s="7"/>
      <c r="UWF25" s="7"/>
      <c r="UWG25" s="7"/>
      <c r="UWH25" s="7"/>
      <c r="UWI25" s="7"/>
      <c r="UWJ25" s="7"/>
      <c r="UWK25" s="7"/>
      <c r="UWL25" s="7"/>
      <c r="UWM25" s="7"/>
      <c r="UWN25" s="7"/>
      <c r="UWO25" s="7"/>
      <c r="UWP25" s="7"/>
      <c r="UWQ25" s="7"/>
      <c r="UWR25" s="7"/>
      <c r="UWS25" s="7"/>
      <c r="UWT25" s="7"/>
      <c r="UWU25" s="7"/>
      <c r="UWV25" s="7"/>
      <c r="UWW25" s="7"/>
      <c r="UWX25" s="7"/>
      <c r="UWY25" s="7"/>
      <c r="UWZ25" s="7"/>
      <c r="UXA25" s="7"/>
      <c r="UXB25" s="7"/>
      <c r="UXC25" s="7"/>
      <c r="UXD25" s="7"/>
      <c r="UXE25" s="7"/>
      <c r="UXF25" s="7"/>
      <c r="UXG25" s="7"/>
      <c r="UXH25" s="7"/>
      <c r="UXI25" s="7"/>
      <c r="UXJ25" s="7"/>
      <c r="UXK25" s="7"/>
      <c r="UXL25" s="7"/>
      <c r="UXM25" s="7"/>
      <c r="UXN25" s="7"/>
      <c r="UXO25" s="7"/>
      <c r="UXP25" s="7"/>
      <c r="UXQ25" s="7"/>
      <c r="UXR25" s="7"/>
      <c r="UXS25" s="7"/>
      <c r="UXT25" s="7"/>
      <c r="UXU25" s="7"/>
      <c r="UXV25" s="7"/>
      <c r="UXW25" s="7"/>
      <c r="UXX25" s="7"/>
      <c r="UXY25" s="7"/>
      <c r="UXZ25" s="7"/>
      <c r="UYA25" s="7"/>
      <c r="UYB25" s="7"/>
      <c r="UYC25" s="7"/>
      <c r="UYD25" s="7"/>
      <c r="UYE25" s="7"/>
      <c r="UYF25" s="7"/>
      <c r="UYG25" s="7"/>
      <c r="UYH25" s="7"/>
      <c r="UYI25" s="7"/>
      <c r="UYJ25" s="7"/>
      <c r="UYK25" s="7"/>
      <c r="UYL25" s="7"/>
      <c r="UYM25" s="7"/>
      <c r="UYN25" s="7"/>
      <c r="UYO25" s="7"/>
      <c r="UYP25" s="7"/>
      <c r="UYQ25" s="7"/>
      <c r="UYR25" s="7"/>
      <c r="UYS25" s="7"/>
      <c r="UYT25" s="7"/>
      <c r="UYU25" s="7"/>
      <c r="UYV25" s="7"/>
      <c r="UYW25" s="7"/>
      <c r="UYX25" s="7"/>
      <c r="UYY25" s="7"/>
      <c r="UYZ25" s="7"/>
      <c r="UZA25" s="7"/>
      <c r="UZB25" s="7"/>
      <c r="UZC25" s="7"/>
      <c r="UZD25" s="7"/>
      <c r="UZE25" s="7"/>
      <c r="UZF25" s="7"/>
      <c r="UZG25" s="7"/>
      <c r="UZH25" s="7"/>
      <c r="UZI25" s="7"/>
      <c r="UZJ25" s="7"/>
      <c r="UZK25" s="7"/>
      <c r="UZL25" s="7"/>
      <c r="UZM25" s="7"/>
      <c r="UZN25" s="7"/>
      <c r="UZO25" s="7"/>
      <c r="UZP25" s="7"/>
      <c r="UZQ25" s="7"/>
      <c r="UZR25" s="7"/>
      <c r="UZS25" s="7"/>
      <c r="UZT25" s="7"/>
      <c r="UZU25" s="7"/>
      <c r="UZV25" s="7"/>
      <c r="UZW25" s="7"/>
      <c r="UZX25" s="7"/>
      <c r="UZY25" s="7"/>
      <c r="UZZ25" s="7"/>
      <c r="VAA25" s="7"/>
      <c r="VAB25" s="7"/>
      <c r="VAC25" s="7"/>
      <c r="VAD25" s="7"/>
      <c r="VAE25" s="7"/>
      <c r="VAF25" s="7"/>
      <c r="VAG25" s="7"/>
      <c r="VAH25" s="7"/>
      <c r="VAI25" s="7"/>
      <c r="VAJ25" s="7"/>
      <c r="VAK25" s="7"/>
      <c r="VAL25" s="7"/>
      <c r="VAM25" s="7"/>
      <c r="VAN25" s="7"/>
      <c r="VAO25" s="7"/>
      <c r="VAP25" s="7"/>
      <c r="VAQ25" s="7"/>
      <c r="VAR25" s="7"/>
      <c r="VAS25" s="7"/>
      <c r="VAT25" s="7"/>
      <c r="VAU25" s="7"/>
      <c r="VAV25" s="7"/>
      <c r="VAW25" s="7"/>
      <c r="VAX25" s="7"/>
      <c r="VAY25" s="7"/>
      <c r="VAZ25" s="7"/>
      <c r="VBA25" s="7"/>
      <c r="VBB25" s="7"/>
      <c r="VBC25" s="7"/>
      <c r="VBD25" s="7"/>
      <c r="VBE25" s="7"/>
      <c r="VBF25" s="7"/>
      <c r="VBG25" s="7"/>
      <c r="VBH25" s="7"/>
      <c r="VBI25" s="7"/>
      <c r="VBJ25" s="7"/>
      <c r="VBK25" s="7"/>
      <c r="VBL25" s="7"/>
      <c r="VBM25" s="7"/>
      <c r="VBN25" s="7"/>
      <c r="VBO25" s="7"/>
      <c r="VBP25" s="7"/>
      <c r="VBQ25" s="7"/>
      <c r="VBR25" s="7"/>
      <c r="VBS25" s="7"/>
      <c r="VBT25" s="7"/>
      <c r="VBU25" s="7"/>
      <c r="VBV25" s="7"/>
      <c r="VBW25" s="7"/>
      <c r="VBX25" s="7"/>
      <c r="VBY25" s="7"/>
      <c r="VBZ25" s="7"/>
      <c r="VCA25" s="7"/>
      <c r="VCB25" s="7"/>
      <c r="VCC25" s="7"/>
      <c r="VCD25" s="7"/>
      <c r="VCE25" s="7"/>
      <c r="VCF25" s="7"/>
      <c r="VCG25" s="7"/>
      <c r="VCH25" s="7"/>
      <c r="VCI25" s="7"/>
      <c r="VCJ25" s="7"/>
      <c r="VCK25" s="7"/>
      <c r="VCL25" s="7"/>
      <c r="VCM25" s="7"/>
      <c r="VCN25" s="7"/>
      <c r="VCO25" s="7"/>
      <c r="VCP25" s="7"/>
      <c r="VCQ25" s="7"/>
      <c r="VCR25" s="7"/>
      <c r="VCS25" s="7"/>
      <c r="VCT25" s="7"/>
      <c r="VCU25" s="7"/>
      <c r="VCV25" s="7"/>
      <c r="VCW25" s="7"/>
      <c r="VCX25" s="7"/>
      <c r="VCY25" s="7"/>
      <c r="VCZ25" s="7"/>
      <c r="VDA25" s="7"/>
      <c r="VDB25" s="7"/>
      <c r="VDC25" s="7"/>
      <c r="VDD25" s="7"/>
      <c r="VDE25" s="7"/>
      <c r="VDF25" s="7"/>
      <c r="VDG25" s="7"/>
      <c r="VDH25" s="7"/>
      <c r="VDI25" s="7"/>
      <c r="VDJ25" s="7"/>
      <c r="VDK25" s="7"/>
      <c r="VDL25" s="7"/>
      <c r="VDM25" s="7"/>
      <c r="VDN25" s="7"/>
      <c r="VDO25" s="7"/>
      <c r="VDP25" s="7"/>
      <c r="VDQ25" s="7"/>
      <c r="VDR25" s="7"/>
      <c r="VDS25" s="7"/>
      <c r="VDT25" s="7"/>
      <c r="VDU25" s="7"/>
      <c r="VDV25" s="7"/>
      <c r="VDW25" s="7"/>
      <c r="VDX25" s="7"/>
      <c r="VDY25" s="7"/>
      <c r="VDZ25" s="7"/>
      <c r="VEA25" s="7"/>
      <c r="VEB25" s="7"/>
      <c r="VEC25" s="7"/>
      <c r="VED25" s="7"/>
      <c r="VEE25" s="7"/>
      <c r="VEF25" s="7"/>
      <c r="VEG25" s="7"/>
      <c r="VEH25" s="7"/>
      <c r="VEI25" s="7"/>
      <c r="VEJ25" s="7"/>
      <c r="VEK25" s="7"/>
      <c r="VEL25" s="7"/>
      <c r="VEM25" s="7"/>
      <c r="VEN25" s="7"/>
      <c r="VEO25" s="7"/>
      <c r="VEP25" s="7"/>
      <c r="VEQ25" s="7"/>
      <c r="VER25" s="7"/>
      <c r="VES25" s="7"/>
      <c r="VET25" s="7"/>
      <c r="VEU25" s="7"/>
      <c r="VEV25" s="7"/>
      <c r="VEW25" s="7"/>
      <c r="VEX25" s="7"/>
      <c r="VEY25" s="7"/>
      <c r="VEZ25" s="7"/>
      <c r="VFA25" s="7"/>
      <c r="VFB25" s="7"/>
      <c r="VFC25" s="7"/>
      <c r="VFD25" s="7"/>
      <c r="VFE25" s="7"/>
      <c r="VFF25" s="7"/>
      <c r="VFG25" s="7"/>
      <c r="VFH25" s="7"/>
      <c r="VFI25" s="7"/>
      <c r="VFJ25" s="7"/>
      <c r="VFK25" s="7"/>
      <c r="VFL25" s="7"/>
      <c r="VFM25" s="7"/>
      <c r="VFN25" s="7"/>
      <c r="VFO25" s="7"/>
      <c r="VFP25" s="7"/>
      <c r="VFQ25" s="7"/>
      <c r="VFR25" s="7"/>
      <c r="VFS25" s="7"/>
      <c r="VFT25" s="7"/>
      <c r="VFU25" s="7"/>
      <c r="VFV25" s="7"/>
      <c r="VFW25" s="7"/>
      <c r="VFX25" s="7"/>
      <c r="VFY25" s="7"/>
      <c r="VFZ25" s="7"/>
      <c r="VGA25" s="7"/>
      <c r="VGB25" s="7"/>
      <c r="VGC25" s="7"/>
      <c r="VGD25" s="7"/>
      <c r="VGE25" s="7"/>
      <c r="VGF25" s="7"/>
      <c r="VGG25" s="7"/>
      <c r="VGH25" s="7"/>
      <c r="VGI25" s="7"/>
      <c r="VGJ25" s="7"/>
      <c r="VGK25" s="7"/>
      <c r="VGL25" s="7"/>
      <c r="VGM25" s="7"/>
      <c r="VGN25" s="7"/>
      <c r="VGO25" s="7"/>
      <c r="VGP25" s="7"/>
      <c r="VGQ25" s="7"/>
      <c r="VGR25" s="7"/>
      <c r="VGS25" s="7"/>
      <c r="VGT25" s="7"/>
      <c r="VGU25" s="7"/>
      <c r="VGV25" s="7"/>
      <c r="VGW25" s="7"/>
      <c r="VGX25" s="7"/>
      <c r="VGY25" s="7"/>
      <c r="VGZ25" s="7"/>
      <c r="VHA25" s="7"/>
      <c r="VHB25" s="7"/>
      <c r="VHC25" s="7"/>
      <c r="VHD25" s="7"/>
      <c r="VHE25" s="7"/>
      <c r="VHF25" s="7"/>
      <c r="VHG25" s="7"/>
      <c r="VHH25" s="7"/>
      <c r="VHI25" s="7"/>
      <c r="VHJ25" s="7"/>
      <c r="VHK25" s="7"/>
      <c r="VHL25" s="7"/>
      <c r="VHM25" s="7"/>
      <c r="VHN25" s="7"/>
      <c r="VHO25" s="7"/>
      <c r="VHP25" s="7"/>
      <c r="VHQ25" s="7"/>
      <c r="VHR25" s="7"/>
      <c r="VHS25" s="7"/>
      <c r="VHT25" s="7"/>
      <c r="VHU25" s="7"/>
      <c r="VHV25" s="7"/>
      <c r="VHW25" s="7"/>
      <c r="VHX25" s="7"/>
      <c r="VHY25" s="7"/>
      <c r="VHZ25" s="7"/>
      <c r="VIA25" s="7"/>
      <c r="VIB25" s="7"/>
      <c r="VIC25" s="7"/>
      <c r="VID25" s="7"/>
      <c r="VIE25" s="7"/>
      <c r="VIF25" s="7"/>
      <c r="VIG25" s="7"/>
      <c r="VIH25" s="7"/>
      <c r="VII25" s="7"/>
      <c r="VIJ25" s="7"/>
      <c r="VIK25" s="7"/>
      <c r="VIL25" s="7"/>
      <c r="VIM25" s="7"/>
      <c r="VIN25" s="7"/>
      <c r="VIO25" s="7"/>
      <c r="VIP25" s="7"/>
      <c r="VIQ25" s="7"/>
      <c r="VIR25" s="7"/>
      <c r="VIS25" s="7"/>
      <c r="VIT25" s="7"/>
      <c r="VIU25" s="7"/>
      <c r="VIV25" s="7"/>
      <c r="VIW25" s="7"/>
      <c r="VIX25" s="7"/>
      <c r="VIY25" s="7"/>
      <c r="VIZ25" s="7"/>
      <c r="VJA25" s="7"/>
      <c r="VJB25" s="7"/>
      <c r="VJC25" s="7"/>
      <c r="VJD25" s="7"/>
      <c r="VJE25" s="7"/>
      <c r="VJF25" s="7"/>
      <c r="VJG25" s="7"/>
      <c r="VJH25" s="7"/>
      <c r="VJI25" s="7"/>
      <c r="VJJ25" s="7"/>
      <c r="VJK25" s="7"/>
      <c r="VJL25" s="7"/>
      <c r="VJM25" s="7"/>
      <c r="VJN25" s="7"/>
      <c r="VJO25" s="7"/>
      <c r="VJP25" s="7"/>
      <c r="VJQ25" s="7"/>
      <c r="VJR25" s="7"/>
      <c r="VJS25" s="7"/>
      <c r="VJT25" s="7"/>
      <c r="VJU25" s="7"/>
      <c r="VJV25" s="7"/>
      <c r="VJW25" s="7"/>
      <c r="VJX25" s="7"/>
      <c r="VJY25" s="7"/>
      <c r="VJZ25" s="7"/>
      <c r="VKA25" s="7"/>
      <c r="VKB25" s="7"/>
      <c r="VKC25" s="7"/>
      <c r="VKD25" s="7"/>
      <c r="VKE25" s="7"/>
      <c r="VKF25" s="7"/>
      <c r="VKG25" s="7"/>
      <c r="VKH25" s="7"/>
      <c r="VKI25" s="7"/>
      <c r="VKJ25" s="7"/>
      <c r="VKK25" s="7"/>
      <c r="VKL25" s="7"/>
      <c r="VKM25" s="7"/>
      <c r="VKN25" s="7"/>
      <c r="VKO25" s="7"/>
      <c r="VKP25" s="7"/>
      <c r="VKQ25" s="7"/>
      <c r="VKR25" s="7"/>
      <c r="VKS25" s="7"/>
      <c r="VKT25" s="7"/>
      <c r="VKU25" s="7"/>
      <c r="VKV25" s="7"/>
      <c r="VKW25" s="7"/>
      <c r="VKX25" s="7"/>
      <c r="VKY25" s="7"/>
      <c r="VKZ25" s="7"/>
      <c r="VLA25" s="7"/>
      <c r="VLB25" s="7"/>
      <c r="VLC25" s="7"/>
      <c r="VLD25" s="7"/>
      <c r="VLE25" s="7"/>
      <c r="VLF25" s="7"/>
      <c r="VLG25" s="7"/>
      <c r="VLH25" s="7"/>
      <c r="VLI25" s="7"/>
      <c r="VLJ25" s="7"/>
      <c r="VLK25" s="7"/>
      <c r="VLL25" s="7"/>
      <c r="VLM25" s="7"/>
      <c r="VLN25" s="7"/>
      <c r="VLO25" s="7"/>
      <c r="VLP25" s="7"/>
      <c r="VLQ25" s="7"/>
      <c r="VLR25" s="7"/>
      <c r="VLS25" s="7"/>
      <c r="VLT25" s="7"/>
      <c r="VLU25" s="7"/>
      <c r="VLV25" s="7"/>
      <c r="VLW25" s="7"/>
      <c r="VLX25" s="7"/>
      <c r="VLY25" s="7"/>
      <c r="VLZ25" s="7"/>
      <c r="VMA25" s="7"/>
      <c r="VMB25" s="7"/>
      <c r="VMC25" s="7"/>
      <c r="VMD25" s="7"/>
      <c r="VME25" s="7"/>
      <c r="VMF25" s="7"/>
      <c r="VMG25" s="7"/>
      <c r="VMH25" s="7"/>
      <c r="VMI25" s="7"/>
      <c r="VMJ25" s="7"/>
      <c r="VMK25" s="7"/>
      <c r="VML25" s="7"/>
      <c r="VMM25" s="7"/>
      <c r="VMN25" s="7"/>
      <c r="VMO25" s="7"/>
      <c r="VMP25" s="7"/>
      <c r="VMQ25" s="7"/>
      <c r="VMR25" s="7"/>
      <c r="VMS25" s="7"/>
      <c r="VMT25" s="7"/>
      <c r="VMU25" s="7"/>
      <c r="VMV25" s="7"/>
      <c r="VMW25" s="7"/>
      <c r="VMX25" s="7"/>
      <c r="VMY25" s="7"/>
      <c r="VMZ25" s="7"/>
      <c r="VNA25" s="7"/>
      <c r="VNB25" s="7"/>
      <c r="VNC25" s="7"/>
      <c r="VND25" s="7"/>
      <c r="VNE25" s="7"/>
      <c r="VNF25" s="7"/>
      <c r="VNG25" s="7"/>
      <c r="VNH25" s="7"/>
      <c r="VNI25" s="7"/>
      <c r="VNJ25" s="7"/>
      <c r="VNK25" s="7"/>
      <c r="VNL25" s="7"/>
      <c r="VNM25" s="7"/>
      <c r="VNN25" s="7"/>
      <c r="VNO25" s="7"/>
      <c r="VNP25" s="7"/>
      <c r="VNQ25" s="7"/>
      <c r="VNR25" s="7"/>
      <c r="VNS25" s="7"/>
      <c r="VNT25" s="7"/>
      <c r="VNU25" s="7"/>
      <c r="VNV25" s="7"/>
      <c r="VNW25" s="7"/>
      <c r="VNX25" s="7"/>
      <c r="VNY25" s="7"/>
      <c r="VNZ25" s="7"/>
      <c r="VOA25" s="7"/>
      <c r="VOB25" s="7"/>
      <c r="VOC25" s="7"/>
      <c r="VOD25" s="7"/>
      <c r="VOE25" s="7"/>
      <c r="VOF25" s="7"/>
      <c r="VOG25" s="7"/>
      <c r="VOH25" s="7"/>
      <c r="VOI25" s="7"/>
      <c r="VOJ25" s="7"/>
      <c r="VOK25" s="7"/>
      <c r="VOL25" s="7"/>
      <c r="VOM25" s="7"/>
      <c r="VON25" s="7"/>
      <c r="VOO25" s="7"/>
      <c r="VOP25" s="7"/>
      <c r="VOQ25" s="7"/>
      <c r="VOR25" s="7"/>
      <c r="VOS25" s="7"/>
      <c r="VOT25" s="7"/>
      <c r="VOU25" s="7"/>
      <c r="VOV25" s="7"/>
      <c r="VOW25" s="7"/>
      <c r="VOX25" s="7"/>
      <c r="VOY25" s="7"/>
      <c r="VOZ25" s="7"/>
      <c r="VPA25" s="7"/>
      <c r="VPB25" s="7"/>
      <c r="VPC25" s="7"/>
      <c r="VPD25" s="7"/>
      <c r="VPE25" s="7"/>
      <c r="VPF25" s="7"/>
      <c r="VPG25" s="7"/>
      <c r="VPH25" s="7"/>
      <c r="VPI25" s="7"/>
      <c r="VPJ25" s="7"/>
      <c r="VPK25" s="7"/>
      <c r="VPL25" s="7"/>
      <c r="VPM25" s="7"/>
      <c r="VPN25" s="7"/>
      <c r="VPO25" s="7"/>
      <c r="VPP25" s="7"/>
      <c r="VPQ25" s="7"/>
      <c r="VPR25" s="7"/>
      <c r="VPS25" s="7"/>
      <c r="VPT25" s="7"/>
      <c r="VPU25" s="7"/>
      <c r="VPV25" s="7"/>
      <c r="VPW25" s="7"/>
      <c r="VPX25" s="7"/>
      <c r="VPY25" s="7"/>
      <c r="VPZ25" s="7"/>
      <c r="VQA25" s="7"/>
      <c r="VQB25" s="7"/>
      <c r="VQC25" s="7"/>
      <c r="VQD25" s="7"/>
      <c r="VQE25" s="7"/>
      <c r="VQF25" s="7"/>
      <c r="VQG25" s="7"/>
      <c r="VQH25" s="7"/>
      <c r="VQI25" s="7"/>
      <c r="VQJ25" s="7"/>
      <c r="VQK25" s="7"/>
      <c r="VQL25" s="7"/>
      <c r="VQM25" s="7"/>
      <c r="VQN25" s="7"/>
      <c r="VQO25" s="7"/>
      <c r="VQP25" s="7"/>
      <c r="VQQ25" s="7"/>
      <c r="VQR25" s="7"/>
      <c r="VQS25" s="7"/>
      <c r="VQT25" s="7"/>
      <c r="VQU25" s="7"/>
      <c r="VQV25" s="7"/>
      <c r="VQW25" s="7"/>
      <c r="VQX25" s="7"/>
      <c r="VQY25" s="7"/>
      <c r="VQZ25" s="7"/>
      <c r="VRA25" s="7"/>
      <c r="VRB25" s="7"/>
      <c r="VRC25" s="7"/>
      <c r="VRD25" s="7"/>
      <c r="VRE25" s="7"/>
      <c r="VRF25" s="7"/>
      <c r="VRG25" s="7"/>
      <c r="VRH25" s="7"/>
      <c r="VRI25" s="7"/>
      <c r="VRJ25" s="7"/>
      <c r="VRK25" s="7"/>
      <c r="VRL25" s="7"/>
      <c r="VRM25" s="7"/>
      <c r="VRN25" s="7"/>
      <c r="VRO25" s="7"/>
      <c r="VRP25" s="7"/>
      <c r="VRQ25" s="7"/>
      <c r="VRR25" s="7"/>
      <c r="VRS25" s="7"/>
      <c r="VRT25" s="7"/>
      <c r="VRU25" s="7"/>
      <c r="VRV25" s="7"/>
      <c r="VRW25" s="7"/>
      <c r="VRX25" s="7"/>
      <c r="VRY25" s="7"/>
      <c r="VRZ25" s="7"/>
      <c r="VSA25" s="7"/>
      <c r="VSB25" s="7"/>
      <c r="VSC25" s="7"/>
      <c r="VSD25" s="7"/>
      <c r="VSE25" s="7"/>
      <c r="VSF25" s="7"/>
      <c r="VSG25" s="7"/>
      <c r="VSH25" s="7"/>
      <c r="VSI25" s="7"/>
      <c r="VSJ25" s="7"/>
      <c r="VSK25" s="7"/>
      <c r="VSL25" s="7"/>
      <c r="VSM25" s="7"/>
      <c r="VSN25" s="7"/>
      <c r="VSO25" s="7"/>
      <c r="VSP25" s="7"/>
      <c r="VSQ25" s="7"/>
      <c r="VSR25" s="7"/>
      <c r="VSS25" s="7"/>
      <c r="VST25" s="7"/>
      <c r="VSU25" s="7"/>
      <c r="VSV25" s="7"/>
      <c r="VSW25" s="7"/>
      <c r="VSX25" s="7"/>
      <c r="VSY25" s="7"/>
      <c r="VSZ25" s="7"/>
      <c r="VTA25" s="7"/>
      <c r="VTB25" s="7"/>
      <c r="VTC25" s="7"/>
      <c r="VTD25" s="7"/>
      <c r="VTE25" s="7"/>
      <c r="VTF25" s="7"/>
      <c r="VTG25" s="7"/>
      <c r="VTH25" s="7"/>
      <c r="VTI25" s="7"/>
      <c r="VTJ25" s="7"/>
      <c r="VTK25" s="7"/>
      <c r="VTL25" s="7"/>
      <c r="VTM25" s="7"/>
      <c r="VTN25" s="7"/>
      <c r="VTO25" s="7"/>
      <c r="VTP25" s="7"/>
      <c r="VTQ25" s="7"/>
      <c r="VTR25" s="7"/>
      <c r="VTS25" s="7"/>
      <c r="VTT25" s="7"/>
      <c r="VTU25" s="7"/>
      <c r="VTV25" s="7"/>
      <c r="VTW25" s="7"/>
      <c r="VTX25" s="7"/>
      <c r="VTY25" s="7"/>
      <c r="VTZ25" s="7"/>
      <c r="VUA25" s="7"/>
      <c r="VUB25" s="7"/>
      <c r="VUC25" s="7"/>
      <c r="VUD25" s="7"/>
      <c r="VUE25" s="7"/>
      <c r="VUF25" s="7"/>
      <c r="VUG25" s="7"/>
      <c r="VUH25" s="7"/>
      <c r="VUI25" s="7"/>
      <c r="VUJ25" s="7"/>
      <c r="VUK25" s="7"/>
      <c r="VUL25" s="7"/>
      <c r="VUM25" s="7"/>
      <c r="VUN25" s="7"/>
      <c r="VUO25" s="7"/>
      <c r="VUP25" s="7"/>
      <c r="VUQ25" s="7"/>
      <c r="VUR25" s="7"/>
      <c r="VUS25" s="7"/>
      <c r="VUT25" s="7"/>
      <c r="VUU25" s="7"/>
      <c r="VUV25" s="7"/>
      <c r="VUW25" s="7"/>
      <c r="VUX25" s="7"/>
      <c r="VUY25" s="7"/>
      <c r="VUZ25" s="7"/>
      <c r="VVA25" s="7"/>
      <c r="VVB25" s="7"/>
      <c r="VVC25" s="7"/>
      <c r="VVD25" s="7"/>
      <c r="VVE25" s="7"/>
      <c r="VVF25" s="7"/>
      <c r="VVG25" s="7"/>
      <c r="VVH25" s="7"/>
      <c r="VVI25" s="7"/>
      <c r="VVJ25" s="7"/>
      <c r="VVK25" s="7"/>
      <c r="VVL25" s="7"/>
      <c r="VVM25" s="7"/>
      <c r="VVN25" s="7"/>
      <c r="VVO25" s="7"/>
      <c r="VVP25" s="7"/>
      <c r="VVQ25" s="7"/>
      <c r="VVR25" s="7"/>
      <c r="VVS25" s="7"/>
      <c r="VVT25" s="7"/>
      <c r="VVU25" s="7"/>
      <c r="VVV25" s="7"/>
      <c r="VVW25" s="7"/>
      <c r="VVX25" s="7"/>
      <c r="VVY25" s="7"/>
      <c r="VVZ25" s="7"/>
      <c r="VWA25" s="7"/>
      <c r="VWB25" s="7"/>
      <c r="VWC25" s="7"/>
      <c r="VWD25" s="7"/>
      <c r="VWE25" s="7"/>
      <c r="VWF25" s="7"/>
      <c r="VWG25" s="7"/>
      <c r="VWH25" s="7"/>
      <c r="VWI25" s="7"/>
      <c r="VWJ25" s="7"/>
      <c r="VWK25" s="7"/>
      <c r="VWL25" s="7"/>
      <c r="VWM25" s="7"/>
      <c r="VWN25" s="7"/>
      <c r="VWO25" s="7"/>
      <c r="VWP25" s="7"/>
      <c r="VWQ25" s="7"/>
      <c r="VWR25" s="7"/>
      <c r="VWS25" s="7"/>
      <c r="VWT25" s="7"/>
      <c r="VWU25" s="7"/>
      <c r="VWV25" s="7"/>
      <c r="VWW25" s="7"/>
      <c r="VWX25" s="7"/>
      <c r="VWY25" s="7"/>
      <c r="VWZ25" s="7"/>
      <c r="VXA25" s="7"/>
      <c r="VXB25" s="7"/>
      <c r="VXC25" s="7"/>
      <c r="VXD25" s="7"/>
      <c r="VXE25" s="7"/>
      <c r="VXF25" s="7"/>
      <c r="VXG25" s="7"/>
      <c r="VXH25" s="7"/>
      <c r="VXI25" s="7"/>
      <c r="VXJ25" s="7"/>
      <c r="VXK25" s="7"/>
      <c r="VXL25" s="7"/>
      <c r="VXM25" s="7"/>
      <c r="VXN25" s="7"/>
      <c r="VXO25" s="7"/>
      <c r="VXP25" s="7"/>
      <c r="VXQ25" s="7"/>
      <c r="VXR25" s="7"/>
      <c r="VXS25" s="7"/>
      <c r="VXT25" s="7"/>
      <c r="VXU25" s="7"/>
      <c r="VXV25" s="7"/>
      <c r="VXW25" s="7"/>
      <c r="VXX25" s="7"/>
      <c r="VXY25" s="7"/>
      <c r="VXZ25" s="7"/>
      <c r="VYA25" s="7"/>
      <c r="VYB25" s="7"/>
      <c r="VYC25" s="7"/>
      <c r="VYD25" s="7"/>
      <c r="VYE25" s="7"/>
      <c r="VYF25" s="7"/>
      <c r="VYG25" s="7"/>
      <c r="VYH25" s="7"/>
      <c r="VYI25" s="7"/>
      <c r="VYJ25" s="7"/>
      <c r="VYK25" s="7"/>
      <c r="VYL25" s="7"/>
      <c r="VYM25" s="7"/>
      <c r="VYN25" s="7"/>
      <c r="VYO25" s="7"/>
      <c r="VYP25" s="7"/>
      <c r="VYQ25" s="7"/>
      <c r="VYR25" s="7"/>
      <c r="VYS25" s="7"/>
      <c r="VYT25" s="7"/>
      <c r="VYU25" s="7"/>
      <c r="VYV25" s="7"/>
      <c r="VYW25" s="7"/>
      <c r="VYX25" s="7"/>
      <c r="VYY25" s="7"/>
      <c r="VYZ25" s="7"/>
      <c r="VZA25" s="7"/>
      <c r="VZB25" s="7"/>
      <c r="VZC25" s="7"/>
      <c r="VZD25" s="7"/>
      <c r="VZE25" s="7"/>
      <c r="VZF25" s="7"/>
      <c r="VZG25" s="7"/>
      <c r="VZH25" s="7"/>
      <c r="VZI25" s="7"/>
      <c r="VZJ25" s="7"/>
      <c r="VZK25" s="7"/>
      <c r="VZL25" s="7"/>
      <c r="VZM25" s="7"/>
      <c r="VZN25" s="7"/>
      <c r="VZO25" s="7"/>
      <c r="VZP25" s="7"/>
      <c r="VZQ25" s="7"/>
      <c r="VZR25" s="7"/>
      <c r="VZS25" s="7"/>
      <c r="VZT25" s="7"/>
      <c r="VZU25" s="7"/>
      <c r="VZV25" s="7"/>
      <c r="VZW25" s="7"/>
      <c r="VZX25" s="7"/>
      <c r="VZY25" s="7"/>
      <c r="VZZ25" s="7"/>
      <c r="WAA25" s="7"/>
      <c r="WAB25" s="7"/>
      <c r="WAC25" s="7"/>
      <c r="WAD25" s="7"/>
      <c r="WAE25" s="7"/>
      <c r="WAF25" s="7"/>
      <c r="WAG25" s="7"/>
      <c r="WAH25" s="7"/>
      <c r="WAI25" s="7"/>
      <c r="WAJ25" s="7"/>
      <c r="WAK25" s="7"/>
      <c r="WAL25" s="7"/>
      <c r="WAM25" s="7"/>
      <c r="WAN25" s="7"/>
      <c r="WAO25" s="7"/>
      <c r="WAP25" s="7"/>
      <c r="WAQ25" s="7"/>
      <c r="WAR25" s="7"/>
      <c r="WAS25" s="7"/>
      <c r="WAT25" s="7"/>
      <c r="WAU25" s="7"/>
      <c r="WAV25" s="7"/>
      <c r="WAW25" s="7"/>
      <c r="WAX25" s="7"/>
      <c r="WAY25" s="7"/>
      <c r="WAZ25" s="7"/>
      <c r="WBA25" s="7"/>
      <c r="WBB25" s="7"/>
      <c r="WBC25" s="7"/>
      <c r="WBD25" s="7"/>
      <c r="WBE25" s="7"/>
      <c r="WBF25" s="7"/>
      <c r="WBG25" s="7"/>
      <c r="WBH25" s="7"/>
      <c r="WBI25" s="7"/>
      <c r="WBJ25" s="7"/>
      <c r="WBK25" s="7"/>
      <c r="WBL25" s="7"/>
      <c r="WBM25" s="7"/>
      <c r="WBN25" s="7"/>
      <c r="WBO25" s="7"/>
      <c r="WBP25" s="7"/>
      <c r="WBQ25" s="7"/>
      <c r="WBR25" s="7"/>
      <c r="WBS25" s="7"/>
      <c r="WBT25" s="7"/>
      <c r="WBU25" s="7"/>
      <c r="WBV25" s="7"/>
      <c r="WBW25" s="7"/>
      <c r="WBX25" s="7"/>
      <c r="WBY25" s="7"/>
      <c r="WBZ25" s="7"/>
      <c r="WCA25" s="7"/>
      <c r="WCB25" s="7"/>
      <c r="WCC25" s="7"/>
      <c r="WCD25" s="7"/>
      <c r="WCE25" s="7"/>
      <c r="WCF25" s="7"/>
      <c r="WCG25" s="7"/>
      <c r="WCH25" s="7"/>
      <c r="WCI25" s="7"/>
      <c r="WCJ25" s="7"/>
      <c r="WCK25" s="7"/>
      <c r="WCL25" s="7"/>
      <c r="WCM25" s="7"/>
      <c r="WCN25" s="7"/>
      <c r="WCO25" s="7"/>
      <c r="WCP25" s="7"/>
      <c r="WCQ25" s="7"/>
      <c r="WCR25" s="7"/>
      <c r="WCS25" s="7"/>
      <c r="WCT25" s="7"/>
      <c r="WCU25" s="7"/>
      <c r="WCV25" s="7"/>
      <c r="WCW25" s="7"/>
      <c r="WCX25" s="7"/>
      <c r="WCY25" s="7"/>
      <c r="WCZ25" s="7"/>
      <c r="WDA25" s="7"/>
      <c r="WDB25" s="7"/>
      <c r="WDC25" s="7"/>
      <c r="WDD25" s="7"/>
      <c r="WDE25" s="7"/>
      <c r="WDF25" s="7"/>
      <c r="WDG25" s="7"/>
      <c r="WDH25" s="7"/>
      <c r="WDI25" s="7"/>
      <c r="WDJ25" s="7"/>
      <c r="WDK25" s="7"/>
      <c r="WDL25" s="7"/>
      <c r="WDM25" s="7"/>
      <c r="WDN25" s="7"/>
      <c r="WDO25" s="7"/>
      <c r="WDP25" s="7"/>
      <c r="WDQ25" s="7"/>
      <c r="WDR25" s="7"/>
      <c r="WDS25" s="7"/>
      <c r="WDT25" s="7"/>
      <c r="WDU25" s="7"/>
      <c r="WDV25" s="7"/>
      <c r="WDW25" s="7"/>
      <c r="WDX25" s="7"/>
      <c r="WDY25" s="7"/>
      <c r="WDZ25" s="7"/>
      <c r="WEA25" s="7"/>
      <c r="WEB25" s="7"/>
      <c r="WEC25" s="7"/>
      <c r="WED25" s="7"/>
      <c r="WEE25" s="7"/>
      <c r="WEF25" s="7"/>
      <c r="WEG25" s="7"/>
      <c r="WEH25" s="7"/>
      <c r="WEI25" s="7"/>
      <c r="WEJ25" s="7"/>
      <c r="WEK25" s="7"/>
      <c r="WEL25" s="7"/>
      <c r="WEM25" s="7"/>
      <c r="WEN25" s="7"/>
      <c r="WEO25" s="7"/>
      <c r="WEP25" s="7"/>
      <c r="WEQ25" s="7"/>
      <c r="WER25" s="7"/>
      <c r="WES25" s="7"/>
      <c r="WET25" s="7"/>
      <c r="WEU25" s="7"/>
      <c r="WEV25" s="7"/>
      <c r="WEW25" s="7"/>
      <c r="WEX25" s="7"/>
      <c r="WEY25" s="7"/>
      <c r="WEZ25" s="7"/>
      <c r="WFA25" s="7"/>
      <c r="WFB25" s="7"/>
      <c r="WFC25" s="7"/>
      <c r="WFD25" s="7"/>
      <c r="WFE25" s="7"/>
      <c r="WFF25" s="7"/>
      <c r="WFG25" s="7"/>
      <c r="WFH25" s="7"/>
      <c r="WFI25" s="7"/>
      <c r="WFJ25" s="7"/>
      <c r="WFK25" s="7"/>
      <c r="WFL25" s="7"/>
      <c r="WFM25" s="7"/>
      <c r="WFN25" s="7"/>
      <c r="WFO25" s="7"/>
      <c r="WFP25" s="7"/>
      <c r="WFQ25" s="7"/>
      <c r="WFR25" s="7"/>
      <c r="WFS25" s="7"/>
      <c r="WFT25" s="7"/>
      <c r="WFU25" s="7"/>
      <c r="WFV25" s="7"/>
      <c r="WFW25" s="7"/>
      <c r="WFX25" s="7"/>
      <c r="WFY25" s="7"/>
      <c r="WFZ25" s="7"/>
      <c r="WGA25" s="7"/>
      <c r="WGB25" s="7"/>
      <c r="WGC25" s="7"/>
      <c r="WGD25" s="7"/>
      <c r="WGE25" s="7"/>
      <c r="WGF25" s="7"/>
      <c r="WGG25" s="7"/>
      <c r="WGH25" s="7"/>
      <c r="WGI25" s="7"/>
      <c r="WGJ25" s="7"/>
      <c r="WGK25" s="7"/>
      <c r="WGL25" s="7"/>
      <c r="WGM25" s="7"/>
      <c r="WGN25" s="7"/>
      <c r="WGO25" s="7"/>
      <c r="WGP25" s="7"/>
      <c r="WGQ25" s="7"/>
      <c r="WGR25" s="7"/>
      <c r="WGS25" s="7"/>
      <c r="WGT25" s="7"/>
      <c r="WGU25" s="7"/>
      <c r="WGV25" s="7"/>
      <c r="WGW25" s="7"/>
      <c r="WGX25" s="7"/>
      <c r="WGY25" s="7"/>
      <c r="WGZ25" s="7"/>
      <c r="WHA25" s="7"/>
      <c r="WHB25" s="7"/>
      <c r="WHC25" s="7"/>
      <c r="WHD25" s="7"/>
      <c r="WHE25" s="7"/>
      <c r="WHF25" s="7"/>
      <c r="WHG25" s="7"/>
      <c r="WHH25" s="7"/>
      <c r="WHI25" s="7"/>
      <c r="WHJ25" s="7"/>
      <c r="WHK25" s="7"/>
      <c r="WHL25" s="7"/>
      <c r="WHM25" s="7"/>
      <c r="WHN25" s="7"/>
      <c r="WHO25" s="7"/>
      <c r="WHP25" s="7"/>
      <c r="WHQ25" s="7"/>
      <c r="WHR25" s="7"/>
      <c r="WHS25" s="7"/>
      <c r="WHT25" s="7"/>
      <c r="WHU25" s="7"/>
      <c r="WHV25" s="7"/>
      <c r="WHW25" s="7"/>
      <c r="WHX25" s="7"/>
      <c r="WHY25" s="7"/>
      <c r="WHZ25" s="7"/>
      <c r="WIA25" s="7"/>
      <c r="WIB25" s="7"/>
      <c r="WIC25" s="7"/>
      <c r="WID25" s="7"/>
      <c r="WIE25" s="7"/>
      <c r="WIF25" s="7"/>
      <c r="WIG25" s="7"/>
      <c r="WIH25" s="7"/>
      <c r="WII25" s="7"/>
      <c r="WIJ25" s="7"/>
      <c r="WIK25" s="7"/>
      <c r="WIL25" s="7"/>
      <c r="WIM25" s="7"/>
      <c r="WIN25" s="7"/>
      <c r="WIO25" s="7"/>
      <c r="WIP25" s="7"/>
      <c r="WIQ25" s="7"/>
      <c r="WIR25" s="7"/>
      <c r="WIS25" s="7"/>
      <c r="WIT25" s="7"/>
      <c r="WIU25" s="7"/>
      <c r="WIV25" s="7"/>
      <c r="WIW25" s="7"/>
      <c r="WIX25" s="7"/>
      <c r="WIY25" s="7"/>
      <c r="WIZ25" s="7"/>
      <c r="WJA25" s="7"/>
      <c r="WJB25" s="7"/>
      <c r="WJC25" s="7"/>
      <c r="WJD25" s="7"/>
      <c r="WJE25" s="7"/>
      <c r="WJF25" s="7"/>
      <c r="WJG25" s="7"/>
      <c r="WJH25" s="7"/>
      <c r="WJI25" s="7"/>
      <c r="WJJ25" s="7"/>
      <c r="WJK25" s="7"/>
      <c r="WJL25" s="7"/>
      <c r="WJM25" s="7"/>
      <c r="WJN25" s="7"/>
      <c r="WJO25" s="7"/>
      <c r="WJP25" s="7"/>
      <c r="WJQ25" s="7"/>
      <c r="WJR25" s="7"/>
      <c r="WJS25" s="7"/>
      <c r="WJT25" s="7"/>
      <c r="WJU25" s="7"/>
      <c r="WJV25" s="7"/>
      <c r="WJW25" s="7"/>
      <c r="WJX25" s="7"/>
      <c r="WJY25" s="7"/>
      <c r="WJZ25" s="7"/>
      <c r="WKA25" s="7"/>
      <c r="WKB25" s="7"/>
      <c r="WKC25" s="7"/>
      <c r="WKD25" s="7"/>
      <c r="WKE25" s="7"/>
      <c r="WKF25" s="7"/>
      <c r="WKG25" s="7"/>
      <c r="WKH25" s="7"/>
      <c r="WKI25" s="7"/>
      <c r="WKJ25" s="7"/>
      <c r="WKK25" s="7"/>
      <c r="WKL25" s="7"/>
      <c r="WKM25" s="7"/>
      <c r="WKN25" s="7"/>
      <c r="WKO25" s="7"/>
      <c r="WKP25" s="7"/>
      <c r="WKQ25" s="7"/>
      <c r="WKR25" s="7"/>
      <c r="WKS25" s="7"/>
      <c r="WKT25" s="7"/>
      <c r="WKU25" s="7"/>
      <c r="WKV25" s="7"/>
      <c r="WKW25" s="7"/>
      <c r="WKX25" s="7"/>
      <c r="WKY25" s="7"/>
      <c r="WKZ25" s="7"/>
      <c r="WLA25" s="7"/>
      <c r="WLB25" s="7"/>
      <c r="WLC25" s="7"/>
      <c r="WLD25" s="7"/>
      <c r="WLE25" s="7"/>
      <c r="WLF25" s="7"/>
      <c r="WLG25" s="7"/>
      <c r="WLH25" s="7"/>
      <c r="WLI25" s="7"/>
      <c r="WLJ25" s="7"/>
      <c r="WLK25" s="7"/>
      <c r="WLL25" s="7"/>
      <c r="WLM25" s="7"/>
      <c r="WLN25" s="7"/>
      <c r="WLO25" s="7"/>
      <c r="WLP25" s="7"/>
      <c r="WLQ25" s="7"/>
      <c r="WLR25" s="7"/>
      <c r="WLS25" s="7"/>
      <c r="WLT25" s="7"/>
      <c r="WLU25" s="7"/>
      <c r="WLV25" s="7"/>
      <c r="WLW25" s="7"/>
      <c r="WLX25" s="7"/>
      <c r="WLY25" s="7"/>
      <c r="WLZ25" s="7"/>
      <c r="WMA25" s="7"/>
      <c r="WMB25" s="7"/>
      <c r="WMC25" s="7"/>
      <c r="WMD25" s="7"/>
      <c r="WME25" s="7"/>
      <c r="WMF25" s="7"/>
      <c r="WMG25" s="7"/>
      <c r="WMH25" s="7"/>
      <c r="WMI25" s="7"/>
      <c r="WMJ25" s="7"/>
      <c r="WMK25" s="7"/>
      <c r="WML25" s="7"/>
      <c r="WMM25" s="7"/>
      <c r="WMN25" s="7"/>
      <c r="WMO25" s="7"/>
      <c r="WMP25" s="7"/>
      <c r="WMQ25" s="7"/>
      <c r="WMR25" s="7"/>
      <c r="WMS25" s="7"/>
      <c r="WMT25" s="7"/>
      <c r="WMU25" s="7"/>
      <c r="WMV25" s="7"/>
      <c r="WMW25" s="7"/>
      <c r="WMX25" s="7"/>
      <c r="WMY25" s="7"/>
      <c r="WMZ25" s="7"/>
      <c r="WNA25" s="7"/>
      <c r="WNB25" s="7"/>
      <c r="WNC25" s="7"/>
      <c r="WND25" s="7"/>
      <c r="WNE25" s="7"/>
      <c r="WNF25" s="7"/>
      <c r="WNG25" s="7"/>
      <c r="WNH25" s="7"/>
      <c r="WNI25" s="7"/>
      <c r="WNJ25" s="7"/>
      <c r="WNK25" s="7"/>
      <c r="WNL25" s="7"/>
      <c r="WNM25" s="7"/>
      <c r="WNN25" s="7"/>
      <c r="WNO25" s="7"/>
      <c r="WNP25" s="7"/>
      <c r="WNQ25" s="7"/>
      <c r="WNR25" s="7"/>
      <c r="WNS25" s="7"/>
      <c r="WNT25" s="7"/>
      <c r="WNU25" s="7"/>
      <c r="WNV25" s="7"/>
      <c r="WNW25" s="7"/>
      <c r="WNX25" s="7"/>
      <c r="WNY25" s="7"/>
      <c r="WNZ25" s="7"/>
      <c r="WOA25" s="7"/>
      <c r="WOB25" s="7"/>
      <c r="WOC25" s="7"/>
      <c r="WOD25" s="7"/>
      <c r="WOE25" s="7"/>
      <c r="WOF25" s="7"/>
      <c r="WOG25" s="7"/>
      <c r="WOH25" s="7"/>
      <c r="WOI25" s="7"/>
      <c r="WOJ25" s="7"/>
      <c r="WOK25" s="7"/>
      <c r="WOL25" s="7"/>
      <c r="WOM25" s="7"/>
      <c r="WON25" s="7"/>
      <c r="WOO25" s="7"/>
      <c r="WOP25" s="7"/>
      <c r="WOQ25" s="7"/>
      <c r="WOR25" s="7"/>
      <c r="WOS25" s="7"/>
      <c r="WOT25" s="7"/>
      <c r="WOU25" s="7"/>
      <c r="WOV25" s="7"/>
      <c r="WOW25" s="7"/>
      <c r="WOX25" s="7"/>
      <c r="WOY25" s="7"/>
      <c r="WOZ25" s="7"/>
      <c r="WPA25" s="7"/>
      <c r="WPB25" s="7"/>
      <c r="WPC25" s="7"/>
      <c r="WPD25" s="7"/>
      <c r="WPE25" s="7"/>
      <c r="WPF25" s="7"/>
      <c r="WPG25" s="7"/>
      <c r="WPH25" s="7"/>
      <c r="WPI25" s="7"/>
      <c r="WPJ25" s="7"/>
      <c r="WPK25" s="7"/>
      <c r="WPL25" s="7"/>
      <c r="WPM25" s="7"/>
      <c r="WPN25" s="7"/>
      <c r="WPO25" s="7"/>
      <c r="WPP25" s="7"/>
      <c r="WPQ25" s="7"/>
      <c r="WPR25" s="7"/>
      <c r="WPS25" s="7"/>
      <c r="WPT25" s="7"/>
      <c r="WPU25" s="7"/>
      <c r="WPV25" s="7"/>
      <c r="WPW25" s="7"/>
      <c r="WPX25" s="7"/>
      <c r="WPY25" s="7"/>
      <c r="WPZ25" s="7"/>
      <c r="WQA25" s="7"/>
      <c r="WQB25" s="7"/>
      <c r="WQC25" s="7"/>
      <c r="WQD25" s="7"/>
      <c r="WQE25" s="7"/>
      <c r="WQF25" s="7"/>
      <c r="WQG25" s="7"/>
      <c r="WQH25" s="7"/>
      <c r="WQI25" s="7"/>
      <c r="WQJ25" s="7"/>
      <c r="WQK25" s="7"/>
      <c r="WQL25" s="7"/>
      <c r="WQM25" s="7"/>
      <c r="WQN25" s="7"/>
      <c r="WQO25" s="7"/>
      <c r="WQP25" s="7"/>
      <c r="WQQ25" s="7"/>
      <c r="WQR25" s="7"/>
      <c r="WQS25" s="7"/>
      <c r="WQT25" s="7"/>
      <c r="WQU25" s="7"/>
      <c r="WQV25" s="7"/>
      <c r="WQW25" s="7"/>
      <c r="WQX25" s="7"/>
      <c r="WQY25" s="7"/>
      <c r="WQZ25" s="7"/>
      <c r="WRA25" s="7"/>
      <c r="WRB25" s="7"/>
      <c r="WRC25" s="7"/>
      <c r="WRD25" s="7"/>
      <c r="WRE25" s="7"/>
      <c r="WRF25" s="7"/>
      <c r="WRG25" s="7"/>
      <c r="WRH25" s="7"/>
      <c r="WRI25" s="7"/>
      <c r="WRJ25" s="7"/>
      <c r="WRK25" s="7"/>
      <c r="WRL25" s="7"/>
      <c r="WRM25" s="7"/>
      <c r="WRN25" s="7"/>
      <c r="WRO25" s="7"/>
      <c r="WRP25" s="7"/>
      <c r="WRQ25" s="7"/>
      <c r="WRR25" s="7"/>
      <c r="WRS25" s="7"/>
      <c r="WRT25" s="7"/>
      <c r="WRU25" s="7"/>
      <c r="WRV25" s="7"/>
      <c r="WRW25" s="7"/>
      <c r="WRX25" s="7"/>
      <c r="WRY25" s="7"/>
      <c r="WRZ25" s="7"/>
      <c r="WSA25" s="7"/>
      <c r="WSB25" s="7"/>
      <c r="WSC25" s="7"/>
      <c r="WSD25" s="7"/>
      <c r="WSE25" s="7"/>
      <c r="WSF25" s="7"/>
      <c r="WSG25" s="7"/>
      <c r="WSH25" s="7"/>
      <c r="WSI25" s="7"/>
      <c r="WSJ25" s="7"/>
      <c r="WSK25" s="7"/>
      <c r="WSL25" s="7"/>
      <c r="WSM25" s="7"/>
      <c r="WSN25" s="7"/>
      <c r="WSO25" s="7"/>
      <c r="WSP25" s="7"/>
      <c r="WSQ25" s="7"/>
      <c r="WSR25" s="7"/>
      <c r="WSS25" s="7"/>
      <c r="WST25" s="7"/>
      <c r="WSU25" s="7"/>
      <c r="WSV25" s="7"/>
      <c r="WSW25" s="7"/>
      <c r="WSX25" s="7"/>
      <c r="WSY25" s="7"/>
      <c r="WSZ25" s="7"/>
      <c r="WTA25" s="7"/>
      <c r="WTB25" s="7"/>
      <c r="WTC25" s="7"/>
      <c r="WTD25" s="7"/>
      <c r="WTE25" s="7"/>
      <c r="WTF25" s="7"/>
      <c r="WTG25" s="7"/>
      <c r="WTH25" s="7"/>
      <c r="WTI25" s="7"/>
      <c r="WTJ25" s="7"/>
      <c r="WTK25" s="7"/>
      <c r="WTL25" s="7"/>
      <c r="WTM25" s="7"/>
      <c r="WTN25" s="7"/>
      <c r="WTO25" s="7"/>
      <c r="WTP25" s="7"/>
      <c r="WTQ25" s="7"/>
      <c r="WTR25" s="7"/>
      <c r="WTS25" s="7"/>
      <c r="WTT25" s="7"/>
      <c r="WTU25" s="7"/>
      <c r="WTV25" s="7"/>
      <c r="WTW25" s="7"/>
      <c r="WTX25" s="7"/>
      <c r="WTY25" s="7"/>
      <c r="WTZ25" s="7"/>
      <c r="WUA25" s="7"/>
      <c r="WUB25" s="7"/>
      <c r="WUC25" s="7"/>
      <c r="WUD25" s="7"/>
      <c r="WUE25" s="7"/>
      <c r="WUF25" s="7"/>
      <c r="WUG25" s="7"/>
      <c r="WUH25" s="7"/>
      <c r="WUI25" s="7"/>
      <c r="WUJ25" s="7"/>
      <c r="WUK25" s="7"/>
      <c r="WUL25" s="7"/>
      <c r="WUM25" s="7"/>
      <c r="WUN25" s="7"/>
      <c r="WUO25" s="7"/>
      <c r="WUP25" s="7"/>
      <c r="WUQ25" s="7"/>
      <c r="WUR25" s="7"/>
      <c r="WUS25" s="7"/>
      <c r="WUT25" s="7"/>
      <c r="WUU25" s="7"/>
      <c r="WUV25" s="7"/>
      <c r="WUW25" s="7"/>
      <c r="WUX25" s="7"/>
      <c r="WUY25" s="7"/>
      <c r="WUZ25" s="7"/>
      <c r="WVA25" s="7"/>
      <c r="WVB25" s="7"/>
      <c r="WVC25" s="7"/>
      <c r="WVD25" s="7"/>
      <c r="WVE25" s="7"/>
      <c r="WVF25" s="7"/>
      <c r="WVG25" s="7"/>
      <c r="WVH25" s="7"/>
      <c r="WVI25" s="7"/>
      <c r="WVJ25" s="7"/>
      <c r="WVK25" s="7"/>
      <c r="WVL25" s="7"/>
      <c r="WVM25" s="7"/>
      <c r="WVN25" s="7"/>
      <c r="WVO25" s="7"/>
      <c r="WVP25" s="7"/>
      <c r="WVQ25" s="7"/>
      <c r="WVR25" s="7"/>
      <c r="WVS25" s="7"/>
      <c r="WVT25" s="7"/>
      <c r="WVU25" s="7"/>
      <c r="WVV25" s="7"/>
      <c r="WVW25" s="7"/>
      <c r="WVX25" s="7"/>
      <c r="WVY25" s="7"/>
      <c r="WVZ25" s="7"/>
      <c r="WWA25" s="7"/>
      <c r="WWB25" s="7"/>
      <c r="WWC25" s="7"/>
      <c r="WWD25" s="7"/>
      <c r="WWE25" s="7"/>
      <c r="WWF25" s="7"/>
      <c r="WWG25" s="7"/>
      <c r="WWH25" s="7"/>
      <c r="WWI25" s="7"/>
      <c r="WWJ25" s="7"/>
      <c r="WWK25" s="7"/>
      <c r="WWL25" s="7"/>
      <c r="WWM25" s="7"/>
      <c r="WWN25" s="7"/>
      <c r="WWO25" s="7"/>
      <c r="WWP25" s="7"/>
      <c r="WWQ25" s="7"/>
      <c r="WWR25" s="7"/>
      <c r="WWS25" s="7"/>
      <c r="WWT25" s="7"/>
      <c r="WWU25" s="7"/>
      <c r="WWV25" s="7"/>
      <c r="WWW25" s="7"/>
      <c r="WWX25" s="7"/>
      <c r="WWY25" s="7"/>
      <c r="WWZ25" s="7"/>
      <c r="WXA25" s="7"/>
      <c r="WXB25" s="7"/>
      <c r="WXC25" s="7"/>
      <c r="WXD25" s="7"/>
      <c r="WXE25" s="7"/>
      <c r="WXF25" s="7"/>
      <c r="WXG25" s="7"/>
      <c r="WXH25" s="7"/>
      <c r="WXI25" s="7"/>
      <c r="WXJ25" s="7"/>
      <c r="WXK25" s="7"/>
      <c r="WXL25" s="7"/>
      <c r="WXM25" s="7"/>
      <c r="WXN25" s="7"/>
      <c r="WXO25" s="7"/>
      <c r="WXP25" s="7"/>
      <c r="WXQ25" s="7"/>
      <c r="WXR25" s="7"/>
      <c r="WXS25" s="7"/>
      <c r="WXT25" s="7"/>
      <c r="WXU25" s="7"/>
      <c r="WXV25" s="7"/>
      <c r="WXW25" s="7"/>
      <c r="WXX25" s="7"/>
      <c r="WXY25" s="7"/>
      <c r="WXZ25" s="7"/>
      <c r="WYA25" s="7"/>
      <c r="WYB25" s="7"/>
      <c r="WYC25" s="7"/>
      <c r="WYD25" s="7"/>
      <c r="WYE25" s="7"/>
      <c r="WYF25" s="7"/>
      <c r="WYG25" s="7"/>
      <c r="WYH25" s="7"/>
      <c r="WYI25" s="7"/>
      <c r="WYJ25" s="7"/>
      <c r="WYK25" s="7"/>
      <c r="WYL25" s="7"/>
      <c r="WYM25" s="7"/>
      <c r="WYN25" s="7"/>
      <c r="WYO25" s="7"/>
      <c r="WYP25" s="7"/>
      <c r="WYQ25" s="7"/>
      <c r="WYR25" s="7"/>
      <c r="WYS25" s="7"/>
      <c r="WYT25" s="7"/>
      <c r="WYU25" s="7"/>
      <c r="WYV25" s="7"/>
      <c r="WYW25" s="7"/>
      <c r="WYX25" s="7"/>
      <c r="WYY25" s="7"/>
      <c r="WYZ25" s="7"/>
      <c r="WZA25" s="7"/>
      <c r="WZB25" s="7"/>
      <c r="WZC25" s="7"/>
      <c r="WZD25" s="7"/>
      <c r="WZE25" s="7"/>
      <c r="WZF25" s="7"/>
      <c r="WZG25" s="7"/>
      <c r="WZH25" s="7"/>
      <c r="WZI25" s="7"/>
      <c r="WZJ25" s="7"/>
      <c r="WZK25" s="7"/>
      <c r="WZL25" s="7"/>
      <c r="WZM25" s="7"/>
      <c r="WZN25" s="7"/>
      <c r="WZO25" s="7"/>
      <c r="WZP25" s="7"/>
      <c r="WZQ25" s="7"/>
      <c r="WZR25" s="7"/>
      <c r="WZS25" s="7"/>
      <c r="WZT25" s="7"/>
      <c r="WZU25" s="7"/>
      <c r="WZV25" s="7"/>
      <c r="WZW25" s="7"/>
      <c r="WZX25" s="7"/>
      <c r="WZY25" s="7"/>
      <c r="WZZ25" s="7"/>
      <c r="XAA25" s="7"/>
      <c r="XAB25" s="7"/>
      <c r="XAC25" s="7"/>
      <c r="XAD25" s="7"/>
      <c r="XAE25" s="7"/>
      <c r="XAF25" s="7"/>
      <c r="XAG25" s="7"/>
      <c r="XAH25" s="7"/>
      <c r="XAI25" s="7"/>
      <c r="XAJ25" s="7"/>
      <c r="XAK25" s="7"/>
      <c r="XAL25" s="7"/>
      <c r="XAM25" s="7"/>
      <c r="XAN25" s="7"/>
      <c r="XAO25" s="7"/>
      <c r="XAP25" s="7"/>
      <c r="XAQ25" s="7"/>
      <c r="XAR25" s="7"/>
      <c r="XAS25" s="7"/>
      <c r="XAT25" s="7"/>
      <c r="XAU25" s="7"/>
      <c r="XAV25" s="7"/>
      <c r="XAW25" s="7"/>
      <c r="XAX25" s="7"/>
      <c r="XAY25" s="7"/>
      <c r="XAZ25" s="7"/>
      <c r="XBA25" s="7"/>
      <c r="XBB25" s="7"/>
      <c r="XBC25" s="7"/>
      <c r="XBD25" s="7"/>
      <c r="XBE25" s="7"/>
      <c r="XBF25" s="7"/>
      <c r="XBG25" s="7"/>
      <c r="XBH25" s="7"/>
      <c r="XBI25" s="7"/>
      <c r="XBJ25" s="7"/>
      <c r="XBK25" s="7"/>
      <c r="XBL25" s="7"/>
      <c r="XBM25" s="7"/>
      <c r="XBN25" s="7"/>
      <c r="XBO25" s="7"/>
      <c r="XBP25" s="7"/>
      <c r="XBQ25" s="7"/>
      <c r="XBR25" s="7"/>
      <c r="XBS25" s="7"/>
      <c r="XBT25" s="7"/>
      <c r="XBU25" s="7"/>
      <c r="XBV25" s="7"/>
      <c r="XBW25" s="7"/>
      <c r="XBX25" s="7"/>
      <c r="XBY25" s="7"/>
      <c r="XBZ25" s="7"/>
      <c r="XCA25" s="7"/>
      <c r="XCB25" s="7"/>
      <c r="XCC25" s="7"/>
      <c r="XCD25" s="7"/>
      <c r="XCE25" s="7"/>
      <c r="XCF25" s="7"/>
      <c r="XCG25" s="7"/>
      <c r="XCH25" s="7"/>
      <c r="XCI25" s="7"/>
      <c r="XCJ25" s="7"/>
      <c r="XCK25" s="7"/>
      <c r="XCL25" s="7"/>
      <c r="XCM25" s="7"/>
      <c r="XCN25" s="7"/>
      <c r="XCO25" s="7"/>
      <c r="XCP25" s="7"/>
      <c r="XCQ25" s="7"/>
      <c r="XCR25" s="7"/>
      <c r="XCS25" s="7"/>
      <c r="XCT25" s="7"/>
      <c r="XCU25" s="7"/>
      <c r="XCV25" s="7"/>
      <c r="XCW25" s="7"/>
      <c r="XCX25" s="7"/>
      <c r="XCY25" s="7"/>
      <c r="XCZ25" s="7"/>
      <c r="XDA25" s="7"/>
      <c r="XDB25" s="7"/>
      <c r="XDC25" s="7"/>
      <c r="XDD25" s="7"/>
      <c r="XDE25" s="7"/>
      <c r="XDF25" s="7"/>
      <c r="XDG25" s="7"/>
      <c r="XDH25" s="7"/>
      <c r="XDI25" s="7"/>
      <c r="XDJ25" s="7"/>
      <c r="XDK25" s="7"/>
      <c r="XDL25" s="7"/>
      <c r="XDM25" s="7"/>
      <c r="XDN25" s="7"/>
      <c r="XDO25" s="7"/>
      <c r="XDP25" s="7"/>
      <c r="XDQ25" s="7"/>
      <c r="XDR25" s="7"/>
      <c r="XDS25" s="7"/>
      <c r="XDT25" s="7"/>
      <c r="XDU25" s="7"/>
      <c r="XDV25" s="7"/>
      <c r="XDW25" s="7"/>
      <c r="XDX25" s="7"/>
      <c r="XDY25" s="7"/>
      <c r="XDZ25" s="7"/>
      <c r="XEA25" s="7"/>
      <c r="XEB25" s="7"/>
      <c r="XEC25" s="7"/>
      <c r="XED25" s="7"/>
      <c r="XEE25" s="7"/>
      <c r="XEF25" s="7"/>
      <c r="XEG25" s="7"/>
      <c r="XEH25" s="7"/>
      <c r="XEI25" s="7"/>
      <c r="XEJ25" s="7"/>
      <c r="XEK25" s="7"/>
      <c r="XEL25" s="7"/>
      <c r="XEM25" s="7"/>
      <c r="XEN25" s="7"/>
      <c r="XEO25" s="7"/>
      <c r="XEP25" s="7"/>
      <c r="XEQ25" s="7"/>
      <c r="XER25" s="7"/>
      <c r="XES25" s="7"/>
      <c r="XET25" s="7"/>
      <c r="XEU25" s="7"/>
      <c r="XEV25" s="7"/>
      <c r="XEW25" s="7"/>
      <c r="XEX25" s="7"/>
      <c r="XEY25" s="7"/>
      <c r="XEZ25" s="7"/>
      <c r="XFA25" s="7"/>
      <c r="XFB25" s="7"/>
      <c r="XFC25" s="7"/>
      <c r="XFD25" s="7"/>
    </row>
    <row r="26" spans="1:16384" s="7" customFormat="1">
      <c r="A26" s="129">
        <f>tblZ_part[[#This Row],[Part]]</f>
        <v>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48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/>
      <c r="AUQ26"/>
      <c r="AUR26"/>
      <c r="AUS26"/>
      <c r="AUT26"/>
      <c r="AUU26"/>
      <c r="AUV26"/>
      <c r="AUW26"/>
      <c r="AUX26"/>
      <c r="AUY26"/>
      <c r="AUZ26"/>
      <c r="AVA26"/>
      <c r="AVB26"/>
      <c r="AVC26"/>
      <c r="AVD26"/>
      <c r="AVE26"/>
      <c r="AVF26"/>
      <c r="AVG26"/>
      <c r="AVH26"/>
      <c r="AVI26"/>
      <c r="AVJ26"/>
      <c r="AVK26"/>
      <c r="AVL26"/>
      <c r="AVM26"/>
      <c r="AVN26"/>
      <c r="AVO26"/>
      <c r="AVP26"/>
      <c r="AVQ26"/>
      <c r="AVR26"/>
      <c r="AVS26"/>
      <c r="AVT26"/>
      <c r="AVU26"/>
      <c r="AVV26"/>
      <c r="AVW26"/>
      <c r="AVX26"/>
      <c r="AVY26"/>
      <c r="AVZ26"/>
      <c r="AWA26"/>
      <c r="AWB26"/>
      <c r="AWC26"/>
      <c r="AWD26"/>
      <c r="AWE26"/>
      <c r="AWF26"/>
      <c r="AWG26"/>
      <c r="AWH26"/>
      <c r="AWI26"/>
      <c r="AWJ26"/>
      <c r="AWK26"/>
      <c r="AWL26"/>
      <c r="AWM26"/>
      <c r="AWN26"/>
      <c r="AWO26"/>
      <c r="AWP26"/>
      <c r="AWQ26"/>
      <c r="AWR26"/>
      <c r="AWS26"/>
      <c r="AWT26"/>
      <c r="AWU26"/>
      <c r="AWV26"/>
      <c r="AWW26"/>
      <c r="AWX26"/>
      <c r="AWY26"/>
      <c r="AWZ26"/>
      <c r="AXA26"/>
      <c r="AXB26"/>
      <c r="AXC26"/>
      <c r="AXD26"/>
      <c r="AXE26"/>
      <c r="AXF26"/>
      <c r="AXG26"/>
      <c r="AXH26"/>
      <c r="AXI26"/>
      <c r="AXJ26"/>
      <c r="AXK26"/>
      <c r="AXL26"/>
      <c r="AXM26"/>
      <c r="AXN26"/>
      <c r="AXO26"/>
      <c r="AXP26"/>
      <c r="AXQ26"/>
      <c r="AXR26"/>
      <c r="AXS26"/>
      <c r="AXT26"/>
      <c r="AXU26"/>
      <c r="AXV26"/>
      <c r="AXW26"/>
      <c r="AXX26"/>
      <c r="AXY26"/>
      <c r="AXZ26"/>
      <c r="AYA26"/>
      <c r="AYB26"/>
      <c r="AYC26"/>
      <c r="AYD26"/>
      <c r="AYE26"/>
      <c r="AYF26"/>
      <c r="AYG26"/>
      <c r="AYH26"/>
      <c r="AYI26"/>
      <c r="AYJ26"/>
      <c r="AYK26"/>
      <c r="AYL26"/>
      <c r="AYM26"/>
      <c r="AYN26"/>
      <c r="AYO26"/>
      <c r="AYP26"/>
      <c r="AYQ26"/>
      <c r="AYR26"/>
      <c r="AYS26"/>
      <c r="AYT26"/>
      <c r="AYU26"/>
      <c r="AYV26"/>
      <c r="AYW26"/>
      <c r="AYX26"/>
      <c r="AYY26"/>
      <c r="AYZ26"/>
      <c r="AZA26"/>
      <c r="AZB26"/>
      <c r="AZC26"/>
      <c r="AZD26"/>
      <c r="AZE26"/>
      <c r="AZF26"/>
      <c r="AZG26"/>
      <c r="AZH26"/>
      <c r="AZI26"/>
      <c r="AZJ26"/>
      <c r="AZK26"/>
      <c r="AZL26"/>
      <c r="AZM26"/>
      <c r="AZN26"/>
      <c r="AZO26"/>
      <c r="AZP26"/>
      <c r="AZQ26"/>
      <c r="AZR26"/>
      <c r="AZS26"/>
      <c r="AZT26"/>
      <c r="AZU26"/>
      <c r="AZV26"/>
      <c r="AZW26"/>
      <c r="AZX26"/>
      <c r="AZY26"/>
      <c r="AZZ26"/>
      <c r="BAA26"/>
      <c r="BAB26"/>
      <c r="BAC26"/>
      <c r="BAD26"/>
      <c r="BAE26"/>
      <c r="BAF26"/>
      <c r="BAG26"/>
      <c r="BAH26"/>
      <c r="BAI26"/>
      <c r="BAJ26"/>
      <c r="BAK26"/>
      <c r="BAL26"/>
      <c r="BAM26"/>
      <c r="BAN26"/>
      <c r="BAO26"/>
      <c r="BAP26"/>
      <c r="BAQ26"/>
      <c r="BAR26"/>
      <c r="BAS26"/>
      <c r="BAT26"/>
      <c r="BAU26"/>
      <c r="BAV26"/>
      <c r="BAW26"/>
      <c r="BAX26"/>
      <c r="BAY26"/>
      <c r="BAZ26"/>
      <c r="BBA26"/>
      <c r="BBB26"/>
      <c r="BBC26"/>
      <c r="BBD26"/>
      <c r="BBE26"/>
      <c r="BBF26"/>
      <c r="BBG26"/>
      <c r="BBH26"/>
      <c r="BBI26"/>
      <c r="BBJ26"/>
      <c r="BBK26"/>
      <c r="BBL26"/>
      <c r="BBM26"/>
      <c r="BBN26"/>
      <c r="BBO26"/>
      <c r="BBP26"/>
      <c r="BBQ26"/>
      <c r="BBR26"/>
      <c r="BBS26"/>
      <c r="BBT26"/>
      <c r="BBU26"/>
      <c r="BBV26"/>
      <c r="BBW26"/>
      <c r="BBX26"/>
      <c r="BBY26"/>
      <c r="BBZ26"/>
      <c r="BCA26"/>
      <c r="BCB26"/>
      <c r="BCC26"/>
      <c r="BCD26"/>
      <c r="BCE26"/>
      <c r="BCF26"/>
      <c r="BCG26"/>
      <c r="BCH26"/>
      <c r="BCI26"/>
      <c r="BCJ26"/>
      <c r="BCK26"/>
      <c r="BCL26"/>
      <c r="BCM26"/>
      <c r="BCN26"/>
      <c r="BCO26"/>
      <c r="BCP26"/>
      <c r="BCQ26"/>
      <c r="BCR26"/>
      <c r="BCS26"/>
      <c r="BCT26"/>
      <c r="BCU26"/>
      <c r="BCV26"/>
      <c r="BCW26"/>
      <c r="BCX26"/>
      <c r="BCY26"/>
      <c r="BCZ26"/>
      <c r="BDA26"/>
      <c r="BDB26"/>
      <c r="BDC26"/>
      <c r="BDD26"/>
      <c r="BDE26"/>
      <c r="BDF26"/>
      <c r="BDG26"/>
      <c r="BDH26"/>
      <c r="BDI26"/>
      <c r="BDJ26"/>
      <c r="BDK26"/>
      <c r="BDL26"/>
      <c r="BDM26"/>
      <c r="BDN26"/>
      <c r="BDO26"/>
      <c r="BDP26"/>
      <c r="BDQ26"/>
      <c r="BDR26"/>
      <c r="BDS26"/>
      <c r="BDT26"/>
      <c r="BDU26"/>
      <c r="BDV26"/>
      <c r="BDW26"/>
      <c r="BDX26"/>
      <c r="BDY26"/>
      <c r="BDZ26"/>
      <c r="BEA26"/>
      <c r="BEB26"/>
      <c r="BEC26"/>
      <c r="BED26"/>
      <c r="BEE26"/>
      <c r="BEF26"/>
      <c r="BEG26"/>
      <c r="BEH26"/>
      <c r="BEI26"/>
      <c r="BEJ26"/>
      <c r="BEK26"/>
      <c r="BEL26"/>
      <c r="BEM26"/>
      <c r="BEN26"/>
      <c r="BEO26"/>
      <c r="BEP26"/>
      <c r="BEQ26"/>
      <c r="BER26"/>
      <c r="BES26"/>
      <c r="BET26"/>
      <c r="BEU26"/>
      <c r="BEV26"/>
      <c r="BEW26"/>
      <c r="BEX26"/>
      <c r="BEY26"/>
      <c r="BEZ26"/>
      <c r="BFA26"/>
      <c r="BFB26"/>
      <c r="BFC26"/>
      <c r="BFD26"/>
      <c r="BFE26"/>
      <c r="BFF26"/>
      <c r="BFG26"/>
      <c r="BFH26"/>
      <c r="BFI26"/>
      <c r="BFJ26"/>
      <c r="BFK26"/>
      <c r="BFL26"/>
      <c r="BFM26"/>
      <c r="BFN26"/>
      <c r="BFO26"/>
      <c r="BFP26"/>
      <c r="BFQ26"/>
      <c r="BFR26"/>
      <c r="BFS26"/>
      <c r="BFT26"/>
      <c r="BFU26"/>
      <c r="BFV26"/>
      <c r="BFW26"/>
      <c r="BFX26"/>
      <c r="BFY26"/>
      <c r="BFZ26"/>
      <c r="BGA26"/>
      <c r="BGB26"/>
      <c r="BGC26"/>
      <c r="BGD26"/>
      <c r="BGE26"/>
      <c r="BGF26"/>
      <c r="BGG26"/>
      <c r="BGH26"/>
      <c r="BGI26"/>
      <c r="BGJ26"/>
      <c r="BGK26"/>
      <c r="BGL26"/>
      <c r="BGM26"/>
      <c r="BGN26"/>
      <c r="BGO26"/>
      <c r="BGP26"/>
      <c r="BGQ26"/>
      <c r="BGR26"/>
      <c r="BGS26"/>
      <c r="BGT26"/>
      <c r="BGU26"/>
      <c r="BGV26"/>
      <c r="BGW26"/>
      <c r="BGX26"/>
      <c r="BGY26"/>
      <c r="BGZ26"/>
      <c r="BHA26"/>
      <c r="BHB26"/>
      <c r="BHC26"/>
      <c r="BHD26"/>
      <c r="BHE26"/>
      <c r="BHF26"/>
      <c r="BHG26"/>
      <c r="BHH26"/>
      <c r="BHI26"/>
      <c r="BHJ26"/>
      <c r="BHK26"/>
      <c r="BHL26"/>
      <c r="BHM26"/>
      <c r="BHN26"/>
      <c r="BHO26"/>
      <c r="BHP26"/>
      <c r="BHQ26"/>
      <c r="BHR26"/>
      <c r="BHS26"/>
      <c r="BHT26"/>
      <c r="BHU26"/>
      <c r="BHV26"/>
      <c r="BHW26"/>
      <c r="BHX26"/>
      <c r="BHY26"/>
      <c r="BHZ26"/>
      <c r="BIA26"/>
      <c r="BIB26"/>
      <c r="BIC26"/>
      <c r="BID26"/>
      <c r="BIE26"/>
      <c r="BIF26"/>
      <c r="BIG26"/>
      <c r="BIH26"/>
      <c r="BII26"/>
      <c r="BIJ26"/>
      <c r="BIK26"/>
      <c r="BIL26"/>
      <c r="BIM26"/>
      <c r="BIN26"/>
      <c r="BIO26"/>
      <c r="BIP26"/>
      <c r="BIQ26"/>
      <c r="BIR26"/>
      <c r="BIS26"/>
      <c r="BIT26"/>
      <c r="BIU26"/>
      <c r="BIV26"/>
      <c r="BIW26"/>
      <c r="BIX26"/>
      <c r="BIY26"/>
      <c r="BIZ26"/>
      <c r="BJA26"/>
      <c r="BJB26"/>
      <c r="BJC26"/>
      <c r="BJD26"/>
      <c r="BJE26"/>
      <c r="BJF26"/>
      <c r="BJG26"/>
      <c r="BJH26"/>
      <c r="BJI26"/>
      <c r="BJJ26"/>
      <c r="BJK26"/>
      <c r="BJL26"/>
      <c r="BJM26"/>
      <c r="BJN26"/>
      <c r="BJO26"/>
      <c r="BJP26"/>
      <c r="BJQ26"/>
      <c r="BJR26"/>
      <c r="BJS26"/>
      <c r="BJT26"/>
      <c r="BJU26"/>
      <c r="BJV26"/>
      <c r="BJW26"/>
      <c r="BJX26"/>
      <c r="BJY26"/>
      <c r="BJZ26"/>
      <c r="BKA26"/>
      <c r="BKB26"/>
      <c r="BKC26"/>
      <c r="BKD26"/>
      <c r="BKE26"/>
      <c r="BKF26"/>
      <c r="BKG26"/>
      <c r="BKH26"/>
      <c r="BKI26"/>
      <c r="BKJ26"/>
      <c r="BKK26"/>
      <c r="BKL26"/>
      <c r="BKM26"/>
      <c r="BKN26"/>
      <c r="BKO26"/>
      <c r="BKP26"/>
      <c r="BKQ26"/>
      <c r="BKR26"/>
      <c r="BKS26"/>
      <c r="BKT26"/>
      <c r="BKU26"/>
      <c r="BKV26"/>
      <c r="BKW26"/>
      <c r="BKX26"/>
      <c r="BKY26"/>
      <c r="BKZ26"/>
      <c r="BLA26"/>
      <c r="BLB26"/>
      <c r="BLC26"/>
      <c r="BLD26"/>
      <c r="BLE26"/>
      <c r="BLF26"/>
      <c r="BLG26"/>
      <c r="BLH26"/>
      <c r="BLI26"/>
      <c r="BLJ26"/>
      <c r="BLK26"/>
      <c r="BLL26"/>
      <c r="BLM26"/>
      <c r="BLN26"/>
      <c r="BLO26"/>
      <c r="BLP26"/>
      <c r="BLQ26"/>
      <c r="BLR26"/>
      <c r="BLS26"/>
      <c r="BLT26"/>
      <c r="BLU26"/>
      <c r="BLV26"/>
      <c r="BLW26"/>
      <c r="BLX26"/>
      <c r="BLY26"/>
      <c r="BLZ26"/>
      <c r="BMA26"/>
      <c r="BMB26"/>
      <c r="BMC26"/>
      <c r="BMD26"/>
      <c r="BME26"/>
      <c r="BMF26"/>
      <c r="BMG26"/>
      <c r="BMH26"/>
      <c r="BMI26"/>
      <c r="BMJ26"/>
      <c r="BMK26"/>
      <c r="BML26"/>
      <c r="BMM26"/>
      <c r="BMN26"/>
      <c r="BMO26"/>
      <c r="BMP26"/>
      <c r="BMQ26"/>
      <c r="BMR26"/>
      <c r="BMS26"/>
      <c r="BMT26"/>
      <c r="BMU26"/>
      <c r="BMV26"/>
      <c r="BMW26"/>
      <c r="BMX26"/>
      <c r="BMY26"/>
      <c r="BMZ26"/>
      <c r="BNA26"/>
      <c r="BNB26"/>
      <c r="BNC26"/>
      <c r="BND26"/>
      <c r="BNE26"/>
      <c r="BNF26"/>
      <c r="BNG26"/>
      <c r="BNH26"/>
      <c r="BNI26"/>
      <c r="BNJ26"/>
      <c r="BNK26"/>
      <c r="BNL26"/>
      <c r="BNM26"/>
      <c r="BNN26"/>
      <c r="BNO26"/>
      <c r="BNP26"/>
      <c r="BNQ26"/>
      <c r="BNR26"/>
      <c r="BNS26"/>
      <c r="BNT26"/>
      <c r="BNU26"/>
      <c r="BNV26"/>
      <c r="BNW26"/>
      <c r="BNX26"/>
      <c r="BNY26"/>
      <c r="BNZ26"/>
      <c r="BOA26"/>
      <c r="BOB26"/>
      <c r="BOC26"/>
      <c r="BOD26"/>
      <c r="BOE26"/>
      <c r="BOF26"/>
      <c r="BOG26"/>
      <c r="BOH26"/>
      <c r="BOI26"/>
      <c r="BOJ26"/>
      <c r="BOK26"/>
      <c r="BOL26"/>
      <c r="BOM26"/>
      <c r="BON26"/>
      <c r="BOO26"/>
      <c r="BOP26"/>
      <c r="BOQ26"/>
      <c r="BOR26"/>
      <c r="BOS26"/>
      <c r="BOT26"/>
      <c r="BOU26"/>
      <c r="BOV26"/>
      <c r="BOW26"/>
      <c r="BOX26"/>
      <c r="BOY26"/>
      <c r="BOZ26"/>
      <c r="BPA26"/>
      <c r="BPB26"/>
      <c r="BPC26"/>
      <c r="BPD26"/>
      <c r="BPE26"/>
      <c r="BPF26"/>
      <c r="BPG26"/>
      <c r="BPH26"/>
      <c r="BPI26"/>
      <c r="BPJ26"/>
      <c r="BPK26"/>
      <c r="BPL26"/>
      <c r="BPM26"/>
      <c r="BPN26"/>
      <c r="BPO26"/>
      <c r="BPP26"/>
      <c r="BPQ26"/>
      <c r="BPR26"/>
      <c r="BPS26"/>
      <c r="BPT26"/>
      <c r="BPU26"/>
      <c r="BPV26"/>
      <c r="BPW26"/>
      <c r="BPX26"/>
      <c r="BPY26"/>
      <c r="BPZ26"/>
      <c r="BQA26"/>
      <c r="BQB26"/>
      <c r="BQC26"/>
      <c r="BQD26"/>
      <c r="BQE26"/>
      <c r="BQF26"/>
      <c r="BQG26"/>
      <c r="BQH26"/>
      <c r="BQI26"/>
      <c r="BQJ26"/>
      <c r="BQK26"/>
      <c r="BQL26"/>
      <c r="BQM26"/>
      <c r="BQN26"/>
      <c r="BQO26"/>
      <c r="BQP26"/>
      <c r="BQQ26"/>
      <c r="BQR26"/>
      <c r="BQS26"/>
      <c r="BQT26"/>
      <c r="BQU26"/>
      <c r="BQV26"/>
      <c r="BQW26"/>
      <c r="BQX26"/>
      <c r="BQY26"/>
      <c r="BQZ26"/>
      <c r="BRA26"/>
      <c r="BRB26"/>
      <c r="BRC26"/>
      <c r="BRD26"/>
      <c r="BRE26"/>
      <c r="BRF26"/>
      <c r="BRG26"/>
      <c r="BRH26"/>
      <c r="BRI26"/>
      <c r="BRJ26"/>
      <c r="BRK26"/>
      <c r="BRL26"/>
      <c r="BRM26"/>
      <c r="BRN26"/>
      <c r="BRO26"/>
      <c r="BRP26"/>
      <c r="BRQ26"/>
      <c r="BRR26"/>
      <c r="BRS26"/>
      <c r="BRT26"/>
      <c r="BRU26"/>
      <c r="BRV26"/>
      <c r="BRW26"/>
      <c r="BRX26"/>
      <c r="BRY26"/>
      <c r="BRZ26"/>
      <c r="BSA26"/>
      <c r="BSB26"/>
      <c r="BSC26"/>
      <c r="BSD26"/>
      <c r="BSE26"/>
      <c r="BSF26"/>
      <c r="BSG26"/>
      <c r="BSH26"/>
      <c r="BSI26"/>
      <c r="BSJ26"/>
      <c r="BSK26"/>
      <c r="BSL26"/>
      <c r="BSM26"/>
      <c r="BSN26"/>
      <c r="BSO26"/>
      <c r="BSP26"/>
      <c r="BSQ26"/>
      <c r="BSR26"/>
      <c r="BSS26"/>
      <c r="BST26"/>
      <c r="BSU26"/>
      <c r="BSV26"/>
      <c r="BSW26"/>
      <c r="BSX26"/>
      <c r="BSY26"/>
      <c r="BSZ26"/>
      <c r="BTA26"/>
      <c r="BTB26"/>
      <c r="BTC26"/>
      <c r="BTD26"/>
      <c r="BTE26"/>
      <c r="BTF26"/>
      <c r="BTG26"/>
      <c r="BTH26"/>
      <c r="BTI26"/>
      <c r="BTJ26"/>
      <c r="BTK26"/>
      <c r="BTL26"/>
      <c r="BTM26"/>
      <c r="BTN26"/>
      <c r="BTO26"/>
      <c r="BTP26"/>
      <c r="BTQ26"/>
      <c r="BTR26"/>
      <c r="BTS26"/>
      <c r="BTT26"/>
      <c r="BTU26"/>
      <c r="BTV26"/>
      <c r="BTW26"/>
      <c r="BTX26"/>
      <c r="BTY26"/>
      <c r="BTZ26"/>
      <c r="BUA26"/>
      <c r="BUB26"/>
      <c r="BUC26"/>
      <c r="BUD26"/>
      <c r="BUE26"/>
      <c r="BUF26"/>
      <c r="BUG26"/>
      <c r="BUH26"/>
      <c r="BUI26"/>
      <c r="BUJ26"/>
      <c r="BUK26"/>
      <c r="BUL26"/>
      <c r="BUM26"/>
      <c r="BUN26"/>
      <c r="BUO26"/>
      <c r="BUP26"/>
      <c r="BUQ26"/>
      <c r="BUR26"/>
      <c r="BUS26"/>
      <c r="BUT26"/>
      <c r="BUU26"/>
      <c r="BUV26"/>
      <c r="BUW26"/>
      <c r="BUX26"/>
      <c r="BUY26"/>
      <c r="BUZ26"/>
      <c r="BVA26"/>
      <c r="BVB26"/>
      <c r="BVC26"/>
      <c r="BVD26"/>
      <c r="BVE26"/>
      <c r="BVF26"/>
      <c r="BVG26"/>
      <c r="BVH26"/>
      <c r="BVI26"/>
      <c r="BVJ26"/>
      <c r="BVK26"/>
      <c r="BVL26"/>
      <c r="BVM26"/>
      <c r="BVN26"/>
      <c r="BVO26"/>
      <c r="BVP26"/>
      <c r="BVQ26"/>
      <c r="BVR26"/>
      <c r="BVS26"/>
      <c r="BVT26"/>
      <c r="BVU26"/>
      <c r="BVV26"/>
      <c r="BVW26"/>
      <c r="BVX26"/>
      <c r="BVY26"/>
      <c r="BVZ26"/>
      <c r="BWA26"/>
      <c r="BWB26"/>
      <c r="BWC26"/>
      <c r="BWD26"/>
      <c r="BWE26"/>
      <c r="BWF26"/>
      <c r="BWG26"/>
      <c r="BWH26"/>
      <c r="BWI26"/>
      <c r="BWJ26"/>
      <c r="BWK26"/>
      <c r="BWL26"/>
      <c r="BWM26"/>
      <c r="BWN26"/>
      <c r="BWO26"/>
      <c r="BWP26"/>
      <c r="BWQ26"/>
      <c r="BWR26"/>
      <c r="BWS26"/>
      <c r="BWT26"/>
      <c r="BWU26"/>
      <c r="BWV26"/>
      <c r="BWW26"/>
      <c r="BWX26"/>
      <c r="BWY26"/>
      <c r="BWZ26"/>
      <c r="BXA26"/>
      <c r="BXB26"/>
      <c r="BXC26"/>
      <c r="BXD26"/>
      <c r="BXE26"/>
      <c r="BXF26"/>
      <c r="BXG26"/>
      <c r="BXH26"/>
      <c r="BXI26"/>
      <c r="BXJ26"/>
      <c r="BXK26"/>
      <c r="BXL26"/>
      <c r="BXM26"/>
      <c r="BXN26"/>
      <c r="BXO26"/>
      <c r="BXP26"/>
      <c r="BXQ26"/>
      <c r="BXR26"/>
      <c r="BXS26"/>
      <c r="BXT26"/>
      <c r="BXU26"/>
      <c r="BXV26"/>
      <c r="BXW26"/>
      <c r="BXX26"/>
      <c r="BXY26"/>
      <c r="BXZ26"/>
      <c r="BYA26"/>
      <c r="BYB26"/>
      <c r="BYC26"/>
      <c r="BYD26"/>
      <c r="BYE26"/>
      <c r="BYF26"/>
      <c r="BYG26"/>
      <c r="BYH26"/>
      <c r="BYI26"/>
      <c r="BYJ26"/>
      <c r="BYK26"/>
      <c r="BYL26"/>
      <c r="BYM26"/>
      <c r="BYN26"/>
      <c r="BYO26"/>
      <c r="BYP26"/>
      <c r="BYQ26"/>
      <c r="BYR26"/>
      <c r="BYS26"/>
      <c r="BYT26"/>
      <c r="BYU26"/>
      <c r="BYV26"/>
      <c r="BYW26"/>
      <c r="BYX26"/>
      <c r="BYY26"/>
      <c r="BYZ26"/>
      <c r="BZA26"/>
      <c r="BZB26"/>
      <c r="BZC26"/>
      <c r="BZD26"/>
      <c r="BZE26"/>
      <c r="BZF26"/>
      <c r="BZG26"/>
      <c r="BZH26"/>
      <c r="BZI26"/>
      <c r="BZJ26"/>
      <c r="BZK26"/>
      <c r="BZL26"/>
      <c r="BZM26"/>
      <c r="BZN26"/>
      <c r="BZO26"/>
      <c r="BZP26"/>
      <c r="BZQ26"/>
      <c r="BZR26"/>
      <c r="BZS26"/>
      <c r="BZT26"/>
      <c r="BZU26"/>
      <c r="BZV26"/>
      <c r="BZW26"/>
      <c r="BZX26"/>
      <c r="BZY26"/>
      <c r="BZZ26"/>
      <c r="CAA26"/>
      <c r="CAB26"/>
      <c r="CAC26"/>
      <c r="CAD26"/>
      <c r="CAE26"/>
      <c r="CAF26"/>
      <c r="CAG26"/>
      <c r="CAH26"/>
      <c r="CAI26"/>
      <c r="CAJ26"/>
      <c r="CAK26"/>
      <c r="CAL26"/>
      <c r="CAM26"/>
      <c r="CAN26"/>
      <c r="CAO26"/>
      <c r="CAP26"/>
      <c r="CAQ26"/>
      <c r="CAR26"/>
      <c r="CAS26"/>
      <c r="CAT26"/>
      <c r="CAU26"/>
      <c r="CAV26"/>
      <c r="CAW26"/>
      <c r="CAX26"/>
      <c r="CAY26"/>
      <c r="CAZ26"/>
      <c r="CBA26"/>
      <c r="CBB26"/>
      <c r="CBC26"/>
      <c r="CBD26"/>
      <c r="CBE26"/>
      <c r="CBF26"/>
      <c r="CBG26"/>
      <c r="CBH26"/>
      <c r="CBI26"/>
      <c r="CBJ26"/>
      <c r="CBK26"/>
      <c r="CBL26"/>
      <c r="CBM26"/>
      <c r="CBN26"/>
      <c r="CBO26"/>
      <c r="CBP26"/>
      <c r="CBQ26"/>
      <c r="CBR26"/>
      <c r="CBS26"/>
      <c r="CBT26"/>
      <c r="CBU26"/>
      <c r="CBV26"/>
      <c r="CBW26"/>
      <c r="CBX26"/>
      <c r="CBY26"/>
      <c r="CBZ26"/>
      <c r="CCA26"/>
      <c r="CCB26"/>
      <c r="CCC26"/>
      <c r="CCD26"/>
      <c r="CCE26"/>
      <c r="CCF26"/>
      <c r="CCG26"/>
      <c r="CCH26"/>
      <c r="CCI26"/>
      <c r="CCJ26"/>
      <c r="CCK26"/>
      <c r="CCL26"/>
      <c r="CCM26"/>
      <c r="CCN26"/>
      <c r="CCO26"/>
      <c r="CCP26"/>
      <c r="CCQ26"/>
      <c r="CCR26"/>
      <c r="CCS26"/>
      <c r="CCT26"/>
      <c r="CCU26"/>
      <c r="CCV26"/>
      <c r="CCW26"/>
      <c r="CCX26"/>
      <c r="CCY26"/>
      <c r="CCZ26"/>
      <c r="CDA26"/>
      <c r="CDB26"/>
      <c r="CDC26"/>
      <c r="CDD26"/>
      <c r="CDE26"/>
      <c r="CDF26"/>
      <c r="CDG26"/>
      <c r="CDH26"/>
      <c r="CDI26"/>
      <c r="CDJ26"/>
      <c r="CDK26"/>
      <c r="CDL26"/>
      <c r="CDM26"/>
      <c r="CDN26"/>
      <c r="CDO26"/>
      <c r="CDP26"/>
      <c r="CDQ26"/>
      <c r="CDR26"/>
      <c r="CDS26"/>
      <c r="CDT26"/>
      <c r="CDU26"/>
      <c r="CDV26"/>
      <c r="CDW26"/>
      <c r="CDX26"/>
      <c r="CDY26"/>
      <c r="CDZ26"/>
      <c r="CEA26"/>
      <c r="CEB26"/>
      <c r="CEC26"/>
      <c r="CED26"/>
      <c r="CEE26"/>
      <c r="CEF26"/>
      <c r="CEG26"/>
      <c r="CEH26"/>
      <c r="CEI26"/>
      <c r="CEJ26"/>
      <c r="CEK26"/>
      <c r="CEL26"/>
      <c r="CEM26"/>
      <c r="CEN26"/>
      <c r="CEO26"/>
      <c r="CEP26"/>
      <c r="CEQ26"/>
      <c r="CER26"/>
      <c r="CES26"/>
      <c r="CET26"/>
      <c r="CEU26"/>
      <c r="CEV26"/>
      <c r="CEW26"/>
      <c r="CEX26"/>
      <c r="CEY26"/>
      <c r="CEZ26"/>
      <c r="CFA26"/>
      <c r="CFB26"/>
      <c r="CFC26"/>
      <c r="CFD26"/>
      <c r="CFE26"/>
      <c r="CFF26"/>
      <c r="CFG26"/>
      <c r="CFH26"/>
      <c r="CFI26"/>
      <c r="CFJ26"/>
      <c r="CFK26"/>
      <c r="CFL26"/>
      <c r="CFM26"/>
      <c r="CFN26"/>
      <c r="CFO26"/>
      <c r="CFP26"/>
      <c r="CFQ26"/>
      <c r="CFR26"/>
      <c r="CFS26"/>
      <c r="CFT26"/>
      <c r="CFU26"/>
      <c r="CFV26"/>
      <c r="CFW26"/>
      <c r="CFX26"/>
      <c r="CFY26"/>
      <c r="CFZ26"/>
      <c r="CGA26"/>
      <c r="CGB26"/>
      <c r="CGC26"/>
      <c r="CGD26"/>
      <c r="CGE26"/>
      <c r="CGF26"/>
      <c r="CGG26"/>
      <c r="CGH26"/>
      <c r="CGI26"/>
      <c r="CGJ26"/>
      <c r="CGK26"/>
      <c r="CGL26"/>
      <c r="CGM26"/>
      <c r="CGN26"/>
      <c r="CGO26"/>
      <c r="CGP26"/>
      <c r="CGQ26"/>
      <c r="CGR26"/>
      <c r="CGS26"/>
      <c r="CGT26"/>
      <c r="CGU26"/>
      <c r="CGV26"/>
      <c r="CGW26"/>
      <c r="CGX26"/>
      <c r="CGY26"/>
      <c r="CGZ26"/>
      <c r="CHA26"/>
      <c r="CHB26"/>
      <c r="CHC26"/>
      <c r="CHD26"/>
      <c r="CHE26"/>
      <c r="CHF26"/>
      <c r="CHG26"/>
      <c r="CHH26"/>
      <c r="CHI26"/>
      <c r="CHJ26"/>
      <c r="CHK26"/>
      <c r="CHL26"/>
      <c r="CHM26"/>
      <c r="CHN26"/>
      <c r="CHO26"/>
      <c r="CHP26"/>
      <c r="CHQ26"/>
      <c r="CHR26"/>
      <c r="CHS26"/>
      <c r="CHT26"/>
      <c r="CHU26"/>
      <c r="CHV26"/>
      <c r="CHW26"/>
      <c r="CHX26"/>
      <c r="CHY26"/>
      <c r="CHZ26"/>
      <c r="CIA26"/>
      <c r="CIB26"/>
      <c r="CIC26"/>
      <c r="CID26"/>
      <c r="CIE26"/>
      <c r="CIF26"/>
      <c r="CIG26"/>
      <c r="CIH26"/>
      <c r="CII26"/>
      <c r="CIJ26"/>
      <c r="CIK26"/>
      <c r="CIL26"/>
      <c r="CIM26"/>
      <c r="CIN26"/>
      <c r="CIO26"/>
      <c r="CIP26"/>
      <c r="CIQ26"/>
      <c r="CIR26"/>
      <c r="CIS26"/>
      <c r="CIT26"/>
      <c r="CIU26"/>
      <c r="CIV26"/>
      <c r="CIW26"/>
      <c r="CIX26"/>
      <c r="CIY26"/>
      <c r="CIZ26"/>
      <c r="CJA26"/>
      <c r="CJB26"/>
      <c r="CJC26"/>
      <c r="CJD26"/>
      <c r="CJE26"/>
      <c r="CJF26"/>
      <c r="CJG26"/>
      <c r="CJH26"/>
      <c r="CJI26"/>
      <c r="CJJ26"/>
      <c r="CJK26"/>
      <c r="CJL26"/>
      <c r="CJM26"/>
      <c r="CJN26"/>
      <c r="CJO26"/>
      <c r="CJP26"/>
      <c r="CJQ26"/>
      <c r="CJR26"/>
      <c r="CJS26"/>
      <c r="CJT26"/>
      <c r="CJU26"/>
      <c r="CJV26"/>
      <c r="CJW26"/>
      <c r="CJX26"/>
      <c r="CJY26"/>
      <c r="CJZ26"/>
      <c r="CKA26"/>
      <c r="CKB26"/>
      <c r="CKC26"/>
      <c r="CKD26"/>
      <c r="CKE26"/>
      <c r="CKF26"/>
      <c r="CKG26"/>
      <c r="CKH26"/>
      <c r="CKI26"/>
      <c r="CKJ26"/>
      <c r="CKK26"/>
      <c r="CKL26"/>
      <c r="CKM26"/>
      <c r="CKN26"/>
      <c r="CKO26"/>
      <c r="CKP26"/>
      <c r="CKQ26"/>
      <c r="CKR26"/>
      <c r="CKS26"/>
      <c r="CKT26"/>
      <c r="CKU26"/>
      <c r="CKV26"/>
      <c r="CKW26"/>
      <c r="CKX26"/>
      <c r="CKY26"/>
      <c r="CKZ26"/>
      <c r="CLA26"/>
      <c r="CLB26"/>
      <c r="CLC26"/>
      <c r="CLD26"/>
      <c r="CLE26"/>
      <c r="CLF26"/>
      <c r="CLG26"/>
      <c r="CLH26"/>
      <c r="CLI26"/>
      <c r="CLJ26"/>
      <c r="CLK26"/>
      <c r="CLL26"/>
      <c r="CLM26"/>
      <c r="CLN26"/>
      <c r="CLO26"/>
      <c r="CLP26"/>
      <c r="CLQ26"/>
      <c r="CLR26"/>
      <c r="CLS26"/>
      <c r="CLT26"/>
      <c r="CLU26"/>
      <c r="CLV26"/>
      <c r="CLW26"/>
      <c r="CLX26"/>
      <c r="CLY26"/>
      <c r="CLZ26"/>
      <c r="CMA26"/>
      <c r="CMB26"/>
      <c r="CMC26"/>
      <c r="CMD26"/>
      <c r="CME26"/>
      <c r="CMF26"/>
      <c r="CMG26"/>
      <c r="CMH26"/>
      <c r="CMI26"/>
      <c r="CMJ26"/>
      <c r="CMK26"/>
      <c r="CML26"/>
      <c r="CMM26"/>
      <c r="CMN26"/>
      <c r="CMO26"/>
      <c r="CMP26"/>
      <c r="CMQ26"/>
      <c r="CMR26"/>
      <c r="CMS26"/>
      <c r="CMT26"/>
      <c r="CMU26"/>
      <c r="CMV26"/>
      <c r="CMW26"/>
      <c r="CMX26"/>
      <c r="CMY26"/>
      <c r="CMZ26"/>
      <c r="CNA26"/>
      <c r="CNB26"/>
      <c r="CNC26"/>
      <c r="CND26"/>
      <c r="CNE26"/>
      <c r="CNF26"/>
      <c r="CNG26"/>
      <c r="CNH26"/>
      <c r="CNI26"/>
      <c r="CNJ26"/>
      <c r="CNK26"/>
      <c r="CNL26"/>
      <c r="CNM26"/>
      <c r="CNN26"/>
      <c r="CNO26"/>
      <c r="CNP26"/>
      <c r="CNQ26"/>
      <c r="CNR26"/>
      <c r="CNS26"/>
      <c r="CNT26"/>
      <c r="CNU26"/>
      <c r="CNV26"/>
      <c r="CNW26"/>
      <c r="CNX26"/>
      <c r="CNY26"/>
      <c r="CNZ26"/>
      <c r="COA26"/>
      <c r="COB26"/>
      <c r="COC26"/>
      <c r="COD26"/>
      <c r="COE26"/>
      <c r="COF26"/>
      <c r="COG26"/>
      <c r="COH26"/>
      <c r="COI26"/>
      <c r="COJ26"/>
      <c r="COK26"/>
      <c r="COL26"/>
      <c r="COM26"/>
      <c r="CON26"/>
      <c r="COO26"/>
      <c r="COP26"/>
      <c r="COQ26"/>
      <c r="COR26"/>
      <c r="COS26"/>
      <c r="COT26"/>
      <c r="COU26"/>
      <c r="COV26"/>
      <c r="COW26"/>
      <c r="COX26"/>
      <c r="COY26"/>
      <c r="COZ26"/>
      <c r="CPA26"/>
      <c r="CPB26"/>
      <c r="CPC26"/>
      <c r="CPD26"/>
      <c r="CPE26"/>
      <c r="CPF26"/>
      <c r="CPG26"/>
      <c r="CPH26"/>
      <c r="CPI26"/>
      <c r="CPJ26"/>
      <c r="CPK26"/>
      <c r="CPL26"/>
      <c r="CPM26"/>
      <c r="CPN26"/>
      <c r="CPO26"/>
      <c r="CPP26"/>
      <c r="CPQ26"/>
      <c r="CPR26"/>
      <c r="CPS26"/>
      <c r="CPT26"/>
      <c r="CPU26"/>
      <c r="CPV26"/>
      <c r="CPW26"/>
      <c r="CPX26"/>
      <c r="CPY26"/>
      <c r="CPZ26"/>
      <c r="CQA26"/>
      <c r="CQB26"/>
      <c r="CQC26"/>
      <c r="CQD26"/>
      <c r="CQE26"/>
      <c r="CQF26"/>
      <c r="CQG26"/>
      <c r="CQH26"/>
      <c r="CQI26"/>
      <c r="CQJ26"/>
      <c r="CQK26"/>
      <c r="CQL26"/>
      <c r="CQM26"/>
      <c r="CQN26"/>
      <c r="CQO26"/>
      <c r="CQP26"/>
      <c r="CQQ26"/>
      <c r="CQR26"/>
      <c r="CQS26"/>
      <c r="CQT26"/>
      <c r="CQU26"/>
      <c r="CQV26"/>
      <c r="CQW26"/>
      <c r="CQX26"/>
      <c r="CQY26"/>
      <c r="CQZ26"/>
      <c r="CRA26"/>
      <c r="CRB26"/>
      <c r="CRC26"/>
      <c r="CRD26"/>
      <c r="CRE26"/>
      <c r="CRF26"/>
      <c r="CRG26"/>
      <c r="CRH26"/>
      <c r="CRI26"/>
      <c r="CRJ26"/>
      <c r="CRK26"/>
      <c r="CRL26"/>
      <c r="CRM26"/>
      <c r="CRN26"/>
      <c r="CRO26"/>
      <c r="CRP26"/>
      <c r="CRQ26"/>
      <c r="CRR26"/>
      <c r="CRS26"/>
      <c r="CRT26"/>
      <c r="CRU26"/>
      <c r="CRV26"/>
      <c r="CRW26"/>
      <c r="CRX26"/>
      <c r="CRY26"/>
      <c r="CRZ26"/>
      <c r="CSA26"/>
      <c r="CSB26"/>
      <c r="CSC26"/>
      <c r="CSD26"/>
      <c r="CSE26"/>
      <c r="CSF26"/>
      <c r="CSG26"/>
      <c r="CSH26"/>
      <c r="CSI26"/>
      <c r="CSJ26"/>
      <c r="CSK26"/>
      <c r="CSL26"/>
      <c r="CSM26"/>
      <c r="CSN26"/>
      <c r="CSO26"/>
      <c r="CSP26"/>
      <c r="CSQ26"/>
      <c r="CSR26"/>
      <c r="CSS26"/>
      <c r="CST26"/>
      <c r="CSU26"/>
      <c r="CSV26"/>
      <c r="CSW26"/>
      <c r="CSX26"/>
      <c r="CSY26"/>
      <c r="CSZ26"/>
      <c r="CTA26"/>
      <c r="CTB26"/>
      <c r="CTC26"/>
      <c r="CTD26"/>
      <c r="CTE26"/>
      <c r="CTF26"/>
      <c r="CTG26"/>
      <c r="CTH26"/>
      <c r="CTI26"/>
      <c r="CTJ26"/>
      <c r="CTK26"/>
      <c r="CTL26"/>
      <c r="CTM26"/>
      <c r="CTN26"/>
      <c r="CTO26"/>
      <c r="CTP26"/>
      <c r="CTQ26"/>
      <c r="CTR26"/>
      <c r="CTS26"/>
      <c r="CTT26"/>
      <c r="CTU26"/>
      <c r="CTV26"/>
      <c r="CTW26"/>
      <c r="CTX26"/>
      <c r="CTY26"/>
      <c r="CTZ26"/>
      <c r="CUA26"/>
      <c r="CUB26"/>
      <c r="CUC26"/>
      <c r="CUD26"/>
      <c r="CUE26"/>
      <c r="CUF26"/>
      <c r="CUG26"/>
      <c r="CUH26"/>
      <c r="CUI26"/>
      <c r="CUJ26"/>
      <c r="CUK26"/>
      <c r="CUL26"/>
      <c r="CUM26"/>
      <c r="CUN26"/>
      <c r="CUO26"/>
      <c r="CUP26"/>
      <c r="CUQ26"/>
      <c r="CUR26"/>
      <c r="CUS26"/>
      <c r="CUT26"/>
      <c r="CUU26"/>
      <c r="CUV26"/>
      <c r="CUW26"/>
      <c r="CUX26"/>
      <c r="CUY26"/>
      <c r="CUZ26"/>
      <c r="CVA26"/>
      <c r="CVB26"/>
      <c r="CVC26"/>
      <c r="CVD26"/>
      <c r="CVE26"/>
      <c r="CVF26"/>
      <c r="CVG26"/>
      <c r="CVH26"/>
      <c r="CVI26"/>
      <c r="CVJ26"/>
      <c r="CVK26"/>
      <c r="CVL26"/>
      <c r="CVM26"/>
      <c r="CVN26"/>
      <c r="CVO26"/>
      <c r="CVP26"/>
      <c r="CVQ26"/>
      <c r="CVR26"/>
      <c r="CVS26"/>
      <c r="CVT26"/>
      <c r="CVU26"/>
      <c r="CVV26"/>
      <c r="CVW26"/>
      <c r="CVX26"/>
      <c r="CVY26"/>
      <c r="CVZ26"/>
      <c r="CWA26"/>
      <c r="CWB26"/>
      <c r="CWC26"/>
      <c r="CWD26"/>
      <c r="CWE26"/>
      <c r="CWF26"/>
      <c r="CWG26"/>
      <c r="CWH26"/>
      <c r="CWI26"/>
      <c r="CWJ26"/>
      <c r="CWK26"/>
      <c r="CWL26"/>
      <c r="CWM26"/>
      <c r="CWN26"/>
      <c r="CWO26"/>
      <c r="CWP26"/>
      <c r="CWQ26"/>
      <c r="CWR26"/>
      <c r="CWS26"/>
      <c r="CWT26"/>
      <c r="CWU26"/>
      <c r="CWV26"/>
      <c r="CWW26"/>
      <c r="CWX26"/>
      <c r="CWY26"/>
      <c r="CWZ26"/>
      <c r="CXA26"/>
      <c r="CXB26"/>
      <c r="CXC26"/>
      <c r="CXD26"/>
      <c r="CXE26"/>
      <c r="CXF26"/>
      <c r="CXG26"/>
      <c r="CXH26"/>
      <c r="CXI26"/>
      <c r="CXJ26"/>
      <c r="CXK26"/>
      <c r="CXL26"/>
      <c r="CXM26"/>
      <c r="CXN26"/>
      <c r="CXO26"/>
      <c r="CXP26"/>
      <c r="CXQ26"/>
      <c r="CXR26"/>
      <c r="CXS26"/>
      <c r="CXT26"/>
      <c r="CXU26"/>
      <c r="CXV26"/>
      <c r="CXW26"/>
      <c r="CXX26"/>
      <c r="CXY26"/>
      <c r="CXZ26"/>
      <c r="CYA26"/>
      <c r="CYB26"/>
      <c r="CYC26"/>
      <c r="CYD26"/>
      <c r="CYE26"/>
      <c r="CYF26"/>
      <c r="CYG26"/>
      <c r="CYH26"/>
      <c r="CYI26"/>
      <c r="CYJ26"/>
      <c r="CYK26"/>
      <c r="CYL26"/>
      <c r="CYM26"/>
      <c r="CYN26"/>
      <c r="CYO26"/>
      <c r="CYP26"/>
      <c r="CYQ26"/>
      <c r="CYR26"/>
      <c r="CYS26"/>
      <c r="CYT26"/>
      <c r="CYU26"/>
      <c r="CYV26"/>
      <c r="CYW26"/>
      <c r="CYX26"/>
      <c r="CYY26"/>
      <c r="CYZ26"/>
      <c r="CZA26"/>
      <c r="CZB26"/>
      <c r="CZC26"/>
      <c r="CZD26"/>
      <c r="CZE26"/>
      <c r="CZF26"/>
      <c r="CZG26"/>
      <c r="CZH26"/>
      <c r="CZI26"/>
      <c r="CZJ26"/>
      <c r="CZK26"/>
      <c r="CZL26"/>
      <c r="CZM26"/>
      <c r="CZN26"/>
      <c r="CZO26"/>
      <c r="CZP26"/>
      <c r="CZQ26"/>
      <c r="CZR26"/>
      <c r="CZS26"/>
      <c r="CZT26"/>
      <c r="CZU26"/>
      <c r="CZV26"/>
      <c r="CZW26"/>
      <c r="CZX26"/>
      <c r="CZY26"/>
      <c r="CZZ26"/>
      <c r="DAA26"/>
      <c r="DAB26"/>
      <c r="DAC26"/>
      <c r="DAD26"/>
      <c r="DAE26"/>
      <c r="DAF26"/>
      <c r="DAG26"/>
      <c r="DAH26"/>
      <c r="DAI26"/>
      <c r="DAJ26"/>
      <c r="DAK26"/>
      <c r="DAL26"/>
      <c r="DAM26"/>
      <c r="DAN26"/>
      <c r="DAO26"/>
      <c r="DAP26"/>
      <c r="DAQ26"/>
      <c r="DAR26"/>
      <c r="DAS26"/>
      <c r="DAT26"/>
      <c r="DAU26"/>
      <c r="DAV26"/>
      <c r="DAW26"/>
      <c r="DAX26"/>
      <c r="DAY26"/>
      <c r="DAZ26"/>
      <c r="DBA26"/>
      <c r="DBB26"/>
      <c r="DBC26"/>
      <c r="DBD26"/>
      <c r="DBE26"/>
      <c r="DBF26"/>
      <c r="DBG26"/>
      <c r="DBH26"/>
      <c r="DBI26"/>
      <c r="DBJ26"/>
      <c r="DBK26"/>
      <c r="DBL26"/>
      <c r="DBM26"/>
      <c r="DBN26"/>
      <c r="DBO26"/>
      <c r="DBP26"/>
      <c r="DBQ26"/>
      <c r="DBR26"/>
      <c r="DBS26"/>
      <c r="DBT26"/>
      <c r="DBU26"/>
      <c r="DBV26"/>
      <c r="DBW26"/>
      <c r="DBX26"/>
      <c r="DBY26"/>
      <c r="DBZ26"/>
      <c r="DCA26"/>
      <c r="DCB26"/>
      <c r="DCC26"/>
      <c r="DCD26"/>
      <c r="DCE26"/>
      <c r="DCF26"/>
      <c r="DCG26"/>
      <c r="DCH26"/>
      <c r="DCI26"/>
      <c r="DCJ26"/>
      <c r="DCK26"/>
      <c r="DCL26"/>
      <c r="DCM26"/>
      <c r="DCN26"/>
      <c r="DCO26"/>
      <c r="DCP26"/>
      <c r="DCQ26"/>
      <c r="DCR26"/>
      <c r="DCS26"/>
      <c r="DCT26"/>
      <c r="DCU26"/>
      <c r="DCV26"/>
      <c r="DCW26"/>
      <c r="DCX26"/>
      <c r="DCY26"/>
      <c r="DCZ26"/>
      <c r="DDA26"/>
      <c r="DDB26"/>
      <c r="DDC26"/>
      <c r="DDD26"/>
      <c r="DDE26"/>
      <c r="DDF26"/>
      <c r="DDG26"/>
      <c r="DDH26"/>
      <c r="DDI26"/>
      <c r="DDJ26"/>
      <c r="DDK26"/>
      <c r="DDL26"/>
      <c r="DDM26"/>
      <c r="DDN26"/>
      <c r="DDO26"/>
      <c r="DDP26"/>
      <c r="DDQ26"/>
      <c r="DDR26"/>
      <c r="DDS26"/>
      <c r="DDT26"/>
      <c r="DDU26"/>
      <c r="DDV26"/>
      <c r="DDW26"/>
      <c r="DDX26"/>
      <c r="DDY26"/>
      <c r="DDZ26"/>
      <c r="DEA26"/>
      <c r="DEB26"/>
      <c r="DEC26"/>
      <c r="DED26"/>
      <c r="DEE26"/>
      <c r="DEF26"/>
      <c r="DEG26"/>
      <c r="DEH26"/>
      <c r="DEI26"/>
      <c r="DEJ26"/>
      <c r="DEK26"/>
      <c r="DEL26"/>
      <c r="DEM26"/>
      <c r="DEN26"/>
      <c r="DEO26"/>
      <c r="DEP26"/>
      <c r="DEQ26"/>
      <c r="DER26"/>
      <c r="DES26"/>
      <c r="DET26"/>
      <c r="DEU26"/>
      <c r="DEV26"/>
      <c r="DEW26"/>
      <c r="DEX26"/>
      <c r="DEY26"/>
      <c r="DEZ26"/>
      <c r="DFA26"/>
      <c r="DFB26"/>
      <c r="DFC26"/>
      <c r="DFD26"/>
      <c r="DFE26"/>
      <c r="DFF26"/>
      <c r="DFG26"/>
      <c r="DFH26"/>
      <c r="DFI26"/>
      <c r="DFJ26"/>
      <c r="DFK26"/>
      <c r="DFL26"/>
      <c r="DFM26"/>
      <c r="DFN26"/>
      <c r="DFO26"/>
      <c r="DFP26"/>
      <c r="DFQ26"/>
      <c r="DFR26"/>
      <c r="DFS26"/>
      <c r="DFT26"/>
      <c r="DFU26"/>
      <c r="DFV26"/>
      <c r="DFW26"/>
      <c r="DFX26"/>
      <c r="DFY26"/>
      <c r="DFZ26"/>
      <c r="DGA26"/>
      <c r="DGB26"/>
      <c r="DGC26"/>
      <c r="DGD26"/>
      <c r="DGE26"/>
      <c r="DGF26"/>
      <c r="DGG26"/>
      <c r="DGH26"/>
      <c r="DGI26"/>
      <c r="DGJ26"/>
      <c r="DGK26"/>
      <c r="DGL26"/>
      <c r="DGM26"/>
      <c r="DGN26"/>
      <c r="DGO26"/>
      <c r="DGP26"/>
      <c r="DGQ26"/>
      <c r="DGR26"/>
      <c r="DGS26"/>
      <c r="DGT26"/>
      <c r="DGU26"/>
      <c r="DGV26"/>
      <c r="DGW26"/>
      <c r="DGX26"/>
      <c r="DGY26"/>
      <c r="DGZ26"/>
      <c r="DHA26"/>
      <c r="DHB26"/>
      <c r="DHC26"/>
      <c r="DHD26"/>
      <c r="DHE26"/>
      <c r="DHF26"/>
      <c r="DHG26"/>
      <c r="DHH26"/>
      <c r="DHI26"/>
      <c r="DHJ26"/>
      <c r="DHK26"/>
      <c r="DHL26"/>
      <c r="DHM26"/>
      <c r="DHN26"/>
      <c r="DHO26"/>
      <c r="DHP26"/>
      <c r="DHQ26"/>
      <c r="DHR26"/>
      <c r="DHS26"/>
      <c r="DHT26"/>
      <c r="DHU26"/>
      <c r="DHV26"/>
      <c r="DHW26"/>
      <c r="DHX26"/>
      <c r="DHY26"/>
      <c r="DHZ26"/>
      <c r="DIA26"/>
      <c r="DIB26"/>
      <c r="DIC26"/>
      <c r="DID26"/>
      <c r="DIE26"/>
      <c r="DIF26"/>
      <c r="DIG26"/>
      <c r="DIH26"/>
      <c r="DII26"/>
      <c r="DIJ26"/>
      <c r="DIK26"/>
      <c r="DIL26"/>
      <c r="DIM26"/>
      <c r="DIN26"/>
      <c r="DIO26"/>
      <c r="DIP26"/>
      <c r="DIQ26"/>
      <c r="DIR26"/>
      <c r="DIS26"/>
      <c r="DIT26"/>
      <c r="DIU26"/>
      <c r="DIV26"/>
      <c r="DIW26"/>
      <c r="DIX26"/>
      <c r="DIY26"/>
      <c r="DIZ26"/>
      <c r="DJA26"/>
      <c r="DJB26"/>
      <c r="DJC26"/>
      <c r="DJD26"/>
      <c r="DJE26"/>
      <c r="DJF26"/>
      <c r="DJG26"/>
      <c r="DJH26"/>
      <c r="DJI26"/>
      <c r="DJJ26"/>
      <c r="DJK26"/>
      <c r="DJL26"/>
      <c r="DJM26"/>
      <c r="DJN26"/>
      <c r="DJO26"/>
      <c r="DJP26"/>
      <c r="DJQ26"/>
      <c r="DJR26"/>
      <c r="DJS26"/>
      <c r="DJT26"/>
      <c r="DJU26"/>
      <c r="DJV26"/>
      <c r="DJW26"/>
      <c r="DJX26"/>
      <c r="DJY26"/>
      <c r="DJZ26"/>
      <c r="DKA26"/>
      <c r="DKB26"/>
      <c r="DKC26"/>
      <c r="DKD26"/>
      <c r="DKE26"/>
      <c r="DKF26"/>
      <c r="DKG26"/>
      <c r="DKH26"/>
      <c r="DKI26"/>
      <c r="DKJ26"/>
      <c r="DKK26"/>
      <c r="DKL26"/>
      <c r="DKM26"/>
      <c r="DKN26"/>
      <c r="DKO26"/>
      <c r="DKP26"/>
      <c r="DKQ26"/>
      <c r="DKR26"/>
      <c r="DKS26"/>
      <c r="DKT26"/>
      <c r="DKU26"/>
      <c r="DKV26"/>
      <c r="DKW26"/>
      <c r="DKX26"/>
      <c r="DKY26"/>
      <c r="DKZ26"/>
      <c r="DLA26"/>
      <c r="DLB26"/>
      <c r="DLC26"/>
      <c r="DLD26"/>
      <c r="DLE26"/>
      <c r="DLF26"/>
      <c r="DLG26"/>
      <c r="DLH26"/>
      <c r="DLI26"/>
      <c r="DLJ26"/>
      <c r="DLK26"/>
      <c r="DLL26"/>
      <c r="DLM26"/>
      <c r="DLN26"/>
      <c r="DLO26"/>
      <c r="DLP26"/>
      <c r="DLQ26"/>
      <c r="DLR26"/>
      <c r="DLS26"/>
      <c r="DLT26"/>
      <c r="DLU26"/>
      <c r="DLV26"/>
      <c r="DLW26"/>
      <c r="DLX26"/>
      <c r="DLY26"/>
      <c r="DLZ26"/>
      <c r="DMA26"/>
      <c r="DMB26"/>
      <c r="DMC26"/>
      <c r="DMD26"/>
      <c r="DME26"/>
      <c r="DMF26"/>
      <c r="DMG26"/>
      <c r="DMH26"/>
      <c r="DMI26"/>
      <c r="DMJ26"/>
      <c r="DMK26"/>
      <c r="DML26"/>
      <c r="DMM26"/>
      <c r="DMN26"/>
      <c r="DMO26"/>
      <c r="DMP26"/>
      <c r="DMQ26"/>
      <c r="DMR26"/>
      <c r="DMS26"/>
      <c r="DMT26"/>
      <c r="DMU26"/>
      <c r="DMV26"/>
      <c r="DMW26"/>
      <c r="DMX26"/>
      <c r="DMY26"/>
      <c r="DMZ26"/>
      <c r="DNA26"/>
      <c r="DNB26"/>
      <c r="DNC26"/>
      <c r="DND26"/>
      <c r="DNE26"/>
      <c r="DNF26"/>
      <c r="DNG26"/>
      <c r="DNH26"/>
      <c r="DNI26"/>
      <c r="DNJ26"/>
      <c r="DNK26"/>
      <c r="DNL26"/>
      <c r="DNM26"/>
      <c r="DNN26"/>
      <c r="DNO26"/>
      <c r="DNP26"/>
      <c r="DNQ26"/>
      <c r="DNR26"/>
      <c r="DNS26"/>
      <c r="DNT26"/>
      <c r="DNU26"/>
      <c r="DNV26"/>
      <c r="DNW26"/>
      <c r="DNX26"/>
      <c r="DNY26"/>
      <c r="DNZ26"/>
      <c r="DOA26"/>
      <c r="DOB26"/>
      <c r="DOC26"/>
      <c r="DOD26"/>
      <c r="DOE26"/>
      <c r="DOF26"/>
      <c r="DOG26"/>
      <c r="DOH26"/>
      <c r="DOI26"/>
      <c r="DOJ26"/>
      <c r="DOK26"/>
      <c r="DOL26"/>
      <c r="DOM26"/>
      <c r="DON26"/>
      <c r="DOO26"/>
      <c r="DOP26"/>
      <c r="DOQ26"/>
      <c r="DOR26"/>
      <c r="DOS26"/>
      <c r="DOT26"/>
      <c r="DOU26"/>
      <c r="DOV26"/>
      <c r="DOW26"/>
      <c r="DOX26"/>
      <c r="DOY26"/>
      <c r="DOZ26"/>
      <c r="DPA26"/>
      <c r="DPB26"/>
      <c r="DPC26"/>
      <c r="DPD26"/>
      <c r="DPE26"/>
      <c r="DPF26"/>
      <c r="DPG26"/>
      <c r="DPH26"/>
      <c r="DPI26"/>
      <c r="DPJ26"/>
      <c r="DPK26"/>
      <c r="DPL26"/>
      <c r="DPM26"/>
      <c r="DPN26"/>
      <c r="DPO26"/>
      <c r="DPP26"/>
      <c r="DPQ26"/>
      <c r="DPR26"/>
      <c r="DPS26"/>
      <c r="DPT26"/>
      <c r="DPU26"/>
      <c r="DPV26"/>
      <c r="DPW26"/>
      <c r="DPX26"/>
      <c r="DPY26"/>
      <c r="DPZ26"/>
      <c r="DQA26"/>
      <c r="DQB26"/>
      <c r="DQC26"/>
      <c r="DQD26"/>
      <c r="DQE26"/>
      <c r="DQF26"/>
      <c r="DQG26"/>
      <c r="DQH26"/>
      <c r="DQI26"/>
      <c r="DQJ26"/>
      <c r="DQK26"/>
      <c r="DQL26"/>
      <c r="DQM26"/>
      <c r="DQN26"/>
      <c r="DQO26"/>
      <c r="DQP26"/>
      <c r="DQQ26"/>
      <c r="DQR26"/>
      <c r="DQS26"/>
      <c r="DQT26"/>
      <c r="DQU26"/>
      <c r="DQV26"/>
      <c r="DQW26"/>
      <c r="DQX26"/>
      <c r="DQY26"/>
      <c r="DQZ26"/>
      <c r="DRA26"/>
      <c r="DRB26"/>
      <c r="DRC26"/>
      <c r="DRD26"/>
      <c r="DRE26"/>
      <c r="DRF26"/>
      <c r="DRG26"/>
      <c r="DRH26"/>
      <c r="DRI26"/>
      <c r="DRJ26"/>
      <c r="DRK26"/>
      <c r="DRL26"/>
      <c r="DRM26"/>
      <c r="DRN26"/>
      <c r="DRO26"/>
      <c r="DRP26"/>
      <c r="DRQ26"/>
      <c r="DRR26"/>
      <c r="DRS26"/>
      <c r="DRT26"/>
      <c r="DRU26"/>
      <c r="DRV26"/>
      <c r="DRW26"/>
      <c r="DRX26"/>
      <c r="DRY26"/>
      <c r="DRZ26"/>
      <c r="DSA26"/>
      <c r="DSB26"/>
      <c r="DSC26"/>
      <c r="DSD26"/>
      <c r="DSE26"/>
      <c r="DSF26"/>
      <c r="DSG26"/>
      <c r="DSH26"/>
      <c r="DSI26"/>
      <c r="DSJ26"/>
      <c r="DSK26"/>
      <c r="DSL26"/>
      <c r="DSM26"/>
      <c r="DSN26"/>
      <c r="DSO26"/>
      <c r="DSP26"/>
      <c r="DSQ26"/>
      <c r="DSR26"/>
      <c r="DSS26"/>
      <c r="DST26"/>
      <c r="DSU26"/>
      <c r="DSV26"/>
      <c r="DSW26"/>
      <c r="DSX26"/>
      <c r="DSY26"/>
      <c r="DSZ26"/>
      <c r="DTA26"/>
      <c r="DTB26"/>
      <c r="DTC26"/>
      <c r="DTD26"/>
      <c r="DTE26"/>
      <c r="DTF26"/>
      <c r="DTG26"/>
      <c r="DTH26"/>
      <c r="DTI26"/>
      <c r="DTJ26"/>
      <c r="DTK26"/>
      <c r="DTL26"/>
      <c r="DTM26"/>
      <c r="DTN26"/>
      <c r="DTO26"/>
      <c r="DTP26"/>
      <c r="DTQ26"/>
      <c r="DTR26"/>
      <c r="DTS26"/>
      <c r="DTT26"/>
      <c r="DTU26"/>
      <c r="DTV26"/>
      <c r="DTW26"/>
      <c r="DTX26"/>
      <c r="DTY26"/>
      <c r="DTZ26"/>
      <c r="DUA26"/>
      <c r="DUB26"/>
      <c r="DUC26"/>
      <c r="DUD26"/>
      <c r="DUE26"/>
      <c r="DUF26"/>
      <c r="DUG26"/>
      <c r="DUH26"/>
      <c r="DUI26"/>
      <c r="DUJ26"/>
      <c r="DUK26"/>
      <c r="DUL26"/>
      <c r="DUM26"/>
      <c r="DUN26"/>
      <c r="DUO26"/>
      <c r="DUP26"/>
      <c r="DUQ26"/>
      <c r="DUR26"/>
      <c r="DUS26"/>
      <c r="DUT26"/>
      <c r="DUU26"/>
      <c r="DUV26"/>
      <c r="DUW26"/>
      <c r="DUX26"/>
      <c r="DUY26"/>
      <c r="DUZ26"/>
      <c r="DVA26"/>
      <c r="DVB26"/>
      <c r="DVC26"/>
      <c r="DVD26"/>
      <c r="DVE26"/>
      <c r="DVF26"/>
      <c r="DVG26"/>
      <c r="DVH26"/>
      <c r="DVI26"/>
      <c r="DVJ26"/>
      <c r="DVK26"/>
      <c r="DVL26"/>
      <c r="DVM26"/>
      <c r="DVN26"/>
      <c r="DVO26"/>
      <c r="DVP26"/>
      <c r="DVQ26"/>
      <c r="DVR26"/>
      <c r="DVS26"/>
      <c r="DVT26"/>
      <c r="DVU26"/>
      <c r="DVV26"/>
      <c r="DVW26"/>
      <c r="DVX26"/>
      <c r="DVY26"/>
      <c r="DVZ26"/>
      <c r="DWA26"/>
      <c r="DWB26"/>
      <c r="DWC26"/>
      <c r="DWD26"/>
      <c r="DWE26"/>
      <c r="DWF26"/>
      <c r="DWG26"/>
      <c r="DWH26"/>
      <c r="DWI26"/>
      <c r="DWJ26"/>
      <c r="DWK26"/>
      <c r="DWL26"/>
      <c r="DWM26"/>
      <c r="DWN26"/>
      <c r="DWO26"/>
      <c r="DWP26"/>
      <c r="DWQ26"/>
      <c r="DWR26"/>
      <c r="DWS26"/>
      <c r="DWT26"/>
      <c r="DWU26"/>
      <c r="DWV26"/>
      <c r="DWW26"/>
      <c r="DWX26"/>
      <c r="DWY26"/>
      <c r="DWZ26"/>
      <c r="DXA26"/>
      <c r="DXB26"/>
      <c r="DXC26"/>
      <c r="DXD26"/>
      <c r="DXE26"/>
      <c r="DXF26"/>
      <c r="DXG26"/>
      <c r="DXH26"/>
      <c r="DXI26"/>
      <c r="DXJ26"/>
      <c r="DXK26"/>
      <c r="DXL26"/>
      <c r="DXM26"/>
      <c r="DXN26"/>
      <c r="DXO26"/>
      <c r="DXP26"/>
      <c r="DXQ26"/>
      <c r="DXR26"/>
      <c r="DXS26"/>
      <c r="DXT26"/>
      <c r="DXU26"/>
      <c r="DXV26"/>
      <c r="DXW26"/>
      <c r="DXX26"/>
      <c r="DXY26"/>
      <c r="DXZ26"/>
      <c r="DYA26"/>
      <c r="DYB26"/>
      <c r="DYC26"/>
      <c r="DYD26"/>
      <c r="DYE26"/>
      <c r="DYF26"/>
      <c r="DYG26"/>
      <c r="DYH26"/>
      <c r="DYI26"/>
      <c r="DYJ26"/>
      <c r="DYK26"/>
      <c r="DYL26"/>
      <c r="DYM26"/>
      <c r="DYN26"/>
      <c r="DYO26"/>
      <c r="DYP26"/>
      <c r="DYQ26"/>
      <c r="DYR26"/>
      <c r="DYS26"/>
      <c r="DYT26"/>
      <c r="DYU26"/>
      <c r="DYV26"/>
      <c r="DYW26"/>
      <c r="DYX26"/>
      <c r="DYY26"/>
      <c r="DYZ26"/>
      <c r="DZA26"/>
      <c r="DZB26"/>
      <c r="DZC26"/>
      <c r="DZD26"/>
      <c r="DZE26"/>
      <c r="DZF26"/>
      <c r="DZG26"/>
      <c r="DZH26"/>
      <c r="DZI26"/>
      <c r="DZJ26"/>
      <c r="DZK26"/>
      <c r="DZL26"/>
      <c r="DZM26"/>
      <c r="DZN26"/>
      <c r="DZO26"/>
      <c r="DZP26"/>
      <c r="DZQ26"/>
      <c r="DZR26"/>
      <c r="DZS26"/>
      <c r="DZT26"/>
      <c r="DZU26"/>
      <c r="DZV26"/>
      <c r="DZW26"/>
      <c r="DZX26"/>
      <c r="DZY26"/>
      <c r="DZZ26"/>
      <c r="EAA26"/>
      <c r="EAB26"/>
      <c r="EAC26"/>
      <c r="EAD26"/>
      <c r="EAE26"/>
      <c r="EAF26"/>
      <c r="EAG26"/>
      <c r="EAH26"/>
      <c r="EAI26"/>
      <c r="EAJ26"/>
      <c r="EAK26"/>
      <c r="EAL26"/>
      <c r="EAM26"/>
      <c r="EAN26"/>
      <c r="EAO26"/>
      <c r="EAP26"/>
      <c r="EAQ26"/>
      <c r="EAR26"/>
      <c r="EAS26"/>
      <c r="EAT26"/>
      <c r="EAU26"/>
      <c r="EAV26"/>
      <c r="EAW26"/>
      <c r="EAX26"/>
      <c r="EAY26"/>
      <c r="EAZ26"/>
      <c r="EBA26"/>
      <c r="EBB26"/>
      <c r="EBC26"/>
      <c r="EBD26"/>
      <c r="EBE26"/>
      <c r="EBF26"/>
      <c r="EBG26"/>
      <c r="EBH26"/>
      <c r="EBI26"/>
      <c r="EBJ26"/>
      <c r="EBK26"/>
      <c r="EBL26"/>
      <c r="EBM26"/>
      <c r="EBN26"/>
      <c r="EBO26"/>
      <c r="EBP26"/>
      <c r="EBQ26"/>
      <c r="EBR26"/>
      <c r="EBS26"/>
      <c r="EBT26"/>
      <c r="EBU26"/>
      <c r="EBV26"/>
      <c r="EBW26"/>
      <c r="EBX26"/>
      <c r="EBY26"/>
      <c r="EBZ26"/>
      <c r="ECA26"/>
      <c r="ECB26"/>
      <c r="ECC26"/>
      <c r="ECD26"/>
      <c r="ECE26"/>
      <c r="ECF26"/>
      <c r="ECG26"/>
      <c r="ECH26"/>
      <c r="ECI26"/>
      <c r="ECJ26"/>
      <c r="ECK26"/>
      <c r="ECL26"/>
      <c r="ECM26"/>
      <c r="ECN26"/>
      <c r="ECO26"/>
      <c r="ECP26"/>
      <c r="ECQ26"/>
      <c r="ECR26"/>
      <c r="ECS26"/>
      <c r="ECT26"/>
      <c r="ECU26"/>
      <c r="ECV26"/>
      <c r="ECW26"/>
      <c r="ECX26"/>
      <c r="ECY26"/>
      <c r="ECZ26"/>
      <c r="EDA26"/>
      <c r="EDB26"/>
      <c r="EDC26"/>
      <c r="EDD26"/>
      <c r="EDE26"/>
      <c r="EDF26"/>
      <c r="EDG26"/>
      <c r="EDH26"/>
      <c r="EDI26"/>
      <c r="EDJ26"/>
      <c r="EDK26"/>
      <c r="EDL26"/>
      <c r="EDM26"/>
      <c r="EDN26"/>
      <c r="EDO26"/>
      <c r="EDP26"/>
      <c r="EDQ26"/>
      <c r="EDR26"/>
      <c r="EDS26"/>
      <c r="EDT26"/>
      <c r="EDU26"/>
      <c r="EDV26"/>
      <c r="EDW26"/>
      <c r="EDX26"/>
      <c r="EDY26"/>
      <c r="EDZ26"/>
      <c r="EEA26"/>
      <c r="EEB26"/>
      <c r="EEC26"/>
      <c r="EED26"/>
      <c r="EEE26"/>
      <c r="EEF26"/>
      <c r="EEG26"/>
      <c r="EEH26"/>
      <c r="EEI26"/>
      <c r="EEJ26"/>
      <c r="EEK26"/>
      <c r="EEL26"/>
      <c r="EEM26"/>
      <c r="EEN26"/>
      <c r="EEO26"/>
      <c r="EEP26"/>
      <c r="EEQ26"/>
      <c r="EER26"/>
      <c r="EES26"/>
      <c r="EET26"/>
      <c r="EEU26"/>
      <c r="EEV26"/>
      <c r="EEW26"/>
      <c r="EEX26"/>
      <c r="EEY26"/>
      <c r="EEZ26"/>
      <c r="EFA26"/>
      <c r="EFB26"/>
      <c r="EFC26"/>
      <c r="EFD26"/>
      <c r="EFE26"/>
      <c r="EFF26"/>
      <c r="EFG26"/>
      <c r="EFH26"/>
      <c r="EFI26"/>
      <c r="EFJ26"/>
      <c r="EFK26"/>
      <c r="EFL26"/>
      <c r="EFM26"/>
      <c r="EFN26"/>
      <c r="EFO26"/>
      <c r="EFP26"/>
      <c r="EFQ26"/>
      <c r="EFR26"/>
      <c r="EFS26"/>
      <c r="EFT26"/>
      <c r="EFU26"/>
      <c r="EFV26"/>
      <c r="EFW26"/>
      <c r="EFX26"/>
      <c r="EFY26"/>
      <c r="EFZ26"/>
      <c r="EGA26"/>
      <c r="EGB26"/>
      <c r="EGC26"/>
      <c r="EGD26"/>
      <c r="EGE26"/>
      <c r="EGF26"/>
      <c r="EGG26"/>
      <c r="EGH26"/>
      <c r="EGI26"/>
      <c r="EGJ26"/>
      <c r="EGK26"/>
      <c r="EGL26"/>
      <c r="EGM26"/>
      <c r="EGN26"/>
      <c r="EGO26"/>
      <c r="EGP26"/>
      <c r="EGQ26"/>
      <c r="EGR26"/>
      <c r="EGS26"/>
      <c r="EGT26"/>
      <c r="EGU26"/>
      <c r="EGV26"/>
      <c r="EGW26"/>
      <c r="EGX26"/>
      <c r="EGY26"/>
      <c r="EGZ26"/>
      <c r="EHA26"/>
      <c r="EHB26"/>
      <c r="EHC26"/>
      <c r="EHD26"/>
      <c r="EHE26"/>
      <c r="EHF26"/>
      <c r="EHG26"/>
      <c r="EHH26"/>
      <c r="EHI26"/>
      <c r="EHJ26"/>
      <c r="EHK26"/>
      <c r="EHL26"/>
      <c r="EHM26"/>
      <c r="EHN26"/>
      <c r="EHO26"/>
      <c r="EHP26"/>
      <c r="EHQ26"/>
      <c r="EHR26"/>
      <c r="EHS26"/>
      <c r="EHT26"/>
      <c r="EHU26"/>
      <c r="EHV26"/>
      <c r="EHW26"/>
      <c r="EHX26"/>
      <c r="EHY26"/>
      <c r="EHZ26"/>
      <c r="EIA26"/>
      <c r="EIB26"/>
      <c r="EIC26"/>
      <c r="EID26"/>
      <c r="EIE26"/>
      <c r="EIF26"/>
      <c r="EIG26"/>
      <c r="EIH26"/>
      <c r="EII26"/>
      <c r="EIJ26"/>
      <c r="EIK26"/>
      <c r="EIL26"/>
      <c r="EIM26"/>
      <c r="EIN26"/>
      <c r="EIO26"/>
      <c r="EIP26"/>
      <c r="EIQ26"/>
      <c r="EIR26"/>
      <c r="EIS26"/>
      <c r="EIT26"/>
      <c r="EIU26"/>
      <c r="EIV26"/>
      <c r="EIW26"/>
      <c r="EIX26"/>
      <c r="EIY26"/>
      <c r="EIZ26"/>
      <c r="EJA26"/>
      <c r="EJB26"/>
      <c r="EJC26"/>
      <c r="EJD26"/>
      <c r="EJE26"/>
      <c r="EJF26"/>
      <c r="EJG26"/>
      <c r="EJH26"/>
      <c r="EJI26"/>
      <c r="EJJ26"/>
      <c r="EJK26"/>
      <c r="EJL26"/>
      <c r="EJM26"/>
      <c r="EJN26"/>
      <c r="EJO26"/>
      <c r="EJP26"/>
      <c r="EJQ26"/>
      <c r="EJR26"/>
      <c r="EJS26"/>
      <c r="EJT26"/>
      <c r="EJU26"/>
      <c r="EJV26"/>
      <c r="EJW26"/>
      <c r="EJX26"/>
      <c r="EJY26"/>
      <c r="EJZ26"/>
      <c r="EKA26"/>
      <c r="EKB26"/>
      <c r="EKC26"/>
      <c r="EKD26"/>
      <c r="EKE26"/>
      <c r="EKF26"/>
      <c r="EKG26"/>
      <c r="EKH26"/>
      <c r="EKI26"/>
      <c r="EKJ26"/>
      <c r="EKK26"/>
      <c r="EKL26"/>
      <c r="EKM26"/>
      <c r="EKN26"/>
      <c r="EKO26"/>
      <c r="EKP26"/>
      <c r="EKQ26"/>
      <c r="EKR26"/>
      <c r="EKS26"/>
      <c r="EKT26"/>
      <c r="EKU26"/>
      <c r="EKV26"/>
      <c r="EKW26"/>
      <c r="EKX26"/>
      <c r="EKY26"/>
      <c r="EKZ26"/>
      <c r="ELA26"/>
      <c r="ELB26"/>
      <c r="ELC26"/>
      <c r="ELD26"/>
      <c r="ELE26"/>
      <c r="ELF26"/>
      <c r="ELG26"/>
      <c r="ELH26"/>
      <c r="ELI26"/>
      <c r="ELJ26"/>
      <c r="ELK26"/>
      <c r="ELL26"/>
      <c r="ELM26"/>
      <c r="ELN26"/>
      <c r="ELO26"/>
      <c r="ELP26"/>
      <c r="ELQ26"/>
      <c r="ELR26"/>
      <c r="ELS26"/>
      <c r="ELT26"/>
      <c r="ELU26"/>
      <c r="ELV26"/>
      <c r="ELW26"/>
      <c r="ELX26"/>
      <c r="ELY26"/>
      <c r="ELZ26"/>
      <c r="EMA26"/>
      <c r="EMB26"/>
      <c r="EMC26"/>
      <c r="EMD26"/>
      <c r="EME26"/>
      <c r="EMF26"/>
      <c r="EMG26"/>
      <c r="EMH26"/>
      <c r="EMI26"/>
      <c r="EMJ26"/>
      <c r="EMK26"/>
      <c r="EML26"/>
      <c r="EMM26"/>
      <c r="EMN26"/>
      <c r="EMO26"/>
      <c r="EMP26"/>
      <c r="EMQ26"/>
      <c r="EMR26"/>
      <c r="EMS26"/>
      <c r="EMT26"/>
      <c r="EMU26"/>
      <c r="EMV26"/>
      <c r="EMW26"/>
      <c r="EMX26"/>
      <c r="EMY26"/>
      <c r="EMZ26"/>
      <c r="ENA26"/>
      <c r="ENB26"/>
      <c r="ENC26"/>
      <c r="END26"/>
      <c r="ENE26"/>
      <c r="ENF26"/>
      <c r="ENG26"/>
      <c r="ENH26"/>
      <c r="ENI26"/>
      <c r="ENJ26"/>
      <c r="ENK26"/>
      <c r="ENL26"/>
      <c r="ENM26"/>
      <c r="ENN26"/>
      <c r="ENO26"/>
      <c r="ENP26"/>
      <c r="ENQ26"/>
      <c r="ENR26"/>
      <c r="ENS26"/>
      <c r="ENT26"/>
      <c r="ENU26"/>
      <c r="ENV26"/>
      <c r="ENW26"/>
      <c r="ENX26"/>
      <c r="ENY26"/>
      <c r="ENZ26"/>
      <c r="EOA26"/>
      <c r="EOB26"/>
      <c r="EOC26"/>
      <c r="EOD26"/>
      <c r="EOE26"/>
      <c r="EOF26"/>
      <c r="EOG26"/>
      <c r="EOH26"/>
      <c r="EOI26"/>
      <c r="EOJ26"/>
      <c r="EOK26"/>
      <c r="EOL26"/>
      <c r="EOM26"/>
      <c r="EON26"/>
      <c r="EOO26"/>
      <c r="EOP26"/>
      <c r="EOQ26"/>
      <c r="EOR26"/>
      <c r="EOS26"/>
      <c r="EOT26"/>
      <c r="EOU26"/>
      <c r="EOV26"/>
      <c r="EOW26"/>
      <c r="EOX26"/>
      <c r="EOY26"/>
      <c r="EOZ26"/>
      <c r="EPA26"/>
      <c r="EPB26"/>
      <c r="EPC26"/>
      <c r="EPD26"/>
      <c r="EPE26"/>
      <c r="EPF26"/>
      <c r="EPG26"/>
      <c r="EPH26"/>
      <c r="EPI26"/>
      <c r="EPJ26"/>
      <c r="EPK26"/>
      <c r="EPL26"/>
      <c r="EPM26"/>
      <c r="EPN26"/>
      <c r="EPO26"/>
      <c r="EPP26"/>
      <c r="EPQ26"/>
      <c r="EPR26"/>
      <c r="EPS26"/>
      <c r="EPT26"/>
      <c r="EPU26"/>
      <c r="EPV26"/>
      <c r="EPW26"/>
      <c r="EPX26"/>
      <c r="EPY26"/>
      <c r="EPZ26"/>
      <c r="EQA26"/>
      <c r="EQB26"/>
      <c r="EQC26"/>
      <c r="EQD26"/>
      <c r="EQE26"/>
      <c r="EQF26"/>
      <c r="EQG26"/>
      <c r="EQH26"/>
      <c r="EQI26"/>
      <c r="EQJ26"/>
      <c r="EQK26"/>
      <c r="EQL26"/>
      <c r="EQM26"/>
      <c r="EQN26"/>
      <c r="EQO26"/>
      <c r="EQP26"/>
      <c r="EQQ26"/>
      <c r="EQR26"/>
      <c r="EQS26"/>
      <c r="EQT26"/>
      <c r="EQU26"/>
      <c r="EQV26"/>
      <c r="EQW26"/>
      <c r="EQX26"/>
      <c r="EQY26"/>
      <c r="EQZ26"/>
      <c r="ERA26"/>
      <c r="ERB26"/>
      <c r="ERC26"/>
      <c r="ERD26"/>
      <c r="ERE26"/>
      <c r="ERF26"/>
      <c r="ERG26"/>
      <c r="ERH26"/>
      <c r="ERI26"/>
      <c r="ERJ26"/>
      <c r="ERK26"/>
      <c r="ERL26"/>
      <c r="ERM26"/>
      <c r="ERN26"/>
      <c r="ERO26"/>
      <c r="ERP26"/>
      <c r="ERQ26"/>
      <c r="ERR26"/>
      <c r="ERS26"/>
      <c r="ERT26"/>
      <c r="ERU26"/>
      <c r="ERV26"/>
      <c r="ERW26"/>
      <c r="ERX26"/>
      <c r="ERY26"/>
      <c r="ERZ26"/>
      <c r="ESA26"/>
      <c r="ESB26"/>
      <c r="ESC26"/>
      <c r="ESD26"/>
      <c r="ESE26"/>
      <c r="ESF26"/>
      <c r="ESG26"/>
      <c r="ESH26"/>
      <c r="ESI26"/>
      <c r="ESJ26"/>
      <c r="ESK26"/>
      <c r="ESL26"/>
      <c r="ESM26"/>
      <c r="ESN26"/>
      <c r="ESO26"/>
      <c r="ESP26"/>
      <c r="ESQ26"/>
      <c r="ESR26"/>
      <c r="ESS26"/>
      <c r="EST26"/>
      <c r="ESU26"/>
      <c r="ESV26"/>
      <c r="ESW26"/>
      <c r="ESX26"/>
      <c r="ESY26"/>
      <c r="ESZ26"/>
      <c r="ETA26"/>
      <c r="ETB26"/>
      <c r="ETC26"/>
      <c r="ETD26"/>
      <c r="ETE26"/>
      <c r="ETF26"/>
      <c r="ETG26"/>
      <c r="ETH26"/>
      <c r="ETI26"/>
      <c r="ETJ26"/>
      <c r="ETK26"/>
      <c r="ETL26"/>
      <c r="ETM26"/>
      <c r="ETN26"/>
      <c r="ETO26"/>
      <c r="ETP26"/>
      <c r="ETQ26"/>
      <c r="ETR26"/>
      <c r="ETS26"/>
      <c r="ETT26"/>
      <c r="ETU26"/>
      <c r="ETV26"/>
      <c r="ETW26"/>
      <c r="ETX26"/>
      <c r="ETY26"/>
      <c r="ETZ26"/>
      <c r="EUA26"/>
      <c r="EUB26"/>
      <c r="EUC26"/>
      <c r="EUD26"/>
      <c r="EUE26"/>
      <c r="EUF26"/>
      <c r="EUG26"/>
      <c r="EUH26"/>
      <c r="EUI26"/>
      <c r="EUJ26"/>
      <c r="EUK26"/>
      <c r="EUL26"/>
      <c r="EUM26"/>
      <c r="EUN26"/>
      <c r="EUO26"/>
      <c r="EUP26"/>
      <c r="EUQ26"/>
      <c r="EUR26"/>
      <c r="EUS26"/>
      <c r="EUT26"/>
      <c r="EUU26"/>
      <c r="EUV26"/>
      <c r="EUW26"/>
      <c r="EUX26"/>
      <c r="EUY26"/>
      <c r="EUZ26"/>
      <c r="EVA26"/>
      <c r="EVB26"/>
      <c r="EVC26"/>
      <c r="EVD26"/>
      <c r="EVE26"/>
      <c r="EVF26"/>
      <c r="EVG26"/>
      <c r="EVH26"/>
      <c r="EVI26"/>
      <c r="EVJ26"/>
      <c r="EVK26"/>
      <c r="EVL26"/>
      <c r="EVM26"/>
      <c r="EVN26"/>
      <c r="EVO26"/>
      <c r="EVP26"/>
      <c r="EVQ26"/>
      <c r="EVR26"/>
      <c r="EVS26"/>
      <c r="EVT26"/>
      <c r="EVU26"/>
      <c r="EVV26"/>
      <c r="EVW26"/>
      <c r="EVX26"/>
      <c r="EVY26"/>
      <c r="EVZ26"/>
      <c r="EWA26"/>
      <c r="EWB26"/>
      <c r="EWC26"/>
      <c r="EWD26"/>
      <c r="EWE26"/>
      <c r="EWF26"/>
      <c r="EWG26"/>
      <c r="EWH26"/>
      <c r="EWI26"/>
      <c r="EWJ26"/>
      <c r="EWK26"/>
      <c r="EWL26"/>
      <c r="EWM26"/>
      <c r="EWN26"/>
      <c r="EWO26"/>
      <c r="EWP26"/>
      <c r="EWQ26"/>
      <c r="EWR26"/>
      <c r="EWS26"/>
      <c r="EWT26"/>
      <c r="EWU26"/>
      <c r="EWV26"/>
      <c r="EWW26"/>
      <c r="EWX26"/>
      <c r="EWY26"/>
      <c r="EWZ26"/>
      <c r="EXA26"/>
      <c r="EXB26"/>
      <c r="EXC26"/>
      <c r="EXD26"/>
      <c r="EXE26"/>
      <c r="EXF26"/>
      <c r="EXG26"/>
      <c r="EXH26"/>
      <c r="EXI26"/>
      <c r="EXJ26"/>
      <c r="EXK26"/>
      <c r="EXL26"/>
      <c r="EXM26"/>
      <c r="EXN26"/>
      <c r="EXO26"/>
      <c r="EXP26"/>
      <c r="EXQ26"/>
      <c r="EXR26"/>
      <c r="EXS26"/>
      <c r="EXT26"/>
      <c r="EXU26"/>
      <c r="EXV26"/>
      <c r="EXW26"/>
      <c r="EXX26"/>
      <c r="EXY26"/>
      <c r="EXZ26"/>
      <c r="EYA26"/>
      <c r="EYB26"/>
      <c r="EYC26"/>
      <c r="EYD26"/>
      <c r="EYE26"/>
      <c r="EYF26"/>
      <c r="EYG26"/>
      <c r="EYH26"/>
      <c r="EYI26"/>
      <c r="EYJ26"/>
      <c r="EYK26"/>
      <c r="EYL26"/>
      <c r="EYM26"/>
      <c r="EYN26"/>
      <c r="EYO26"/>
      <c r="EYP26"/>
      <c r="EYQ26"/>
      <c r="EYR26"/>
      <c r="EYS26"/>
      <c r="EYT26"/>
      <c r="EYU26"/>
      <c r="EYV26"/>
      <c r="EYW26"/>
      <c r="EYX26"/>
      <c r="EYY26"/>
      <c r="EYZ26"/>
      <c r="EZA26"/>
      <c r="EZB26"/>
      <c r="EZC26"/>
      <c r="EZD26"/>
      <c r="EZE26"/>
      <c r="EZF26"/>
      <c r="EZG26"/>
      <c r="EZH26"/>
      <c r="EZI26"/>
      <c r="EZJ26"/>
      <c r="EZK26"/>
      <c r="EZL26"/>
      <c r="EZM26"/>
      <c r="EZN26"/>
      <c r="EZO26"/>
      <c r="EZP26"/>
      <c r="EZQ26"/>
      <c r="EZR26"/>
      <c r="EZS26"/>
      <c r="EZT26"/>
      <c r="EZU26"/>
      <c r="EZV26"/>
      <c r="EZW26"/>
      <c r="EZX26"/>
      <c r="EZY26"/>
      <c r="EZZ26"/>
      <c r="FAA26"/>
      <c r="FAB26"/>
      <c r="FAC26"/>
      <c r="FAD26"/>
      <c r="FAE26"/>
      <c r="FAF26"/>
      <c r="FAG26"/>
      <c r="FAH26"/>
      <c r="FAI26"/>
      <c r="FAJ26"/>
      <c r="FAK26"/>
      <c r="FAL26"/>
      <c r="FAM26"/>
      <c r="FAN26"/>
      <c r="FAO26"/>
      <c r="FAP26"/>
      <c r="FAQ26"/>
      <c r="FAR26"/>
      <c r="FAS26"/>
      <c r="FAT26"/>
      <c r="FAU26"/>
      <c r="FAV26"/>
      <c r="FAW26"/>
      <c r="FAX26"/>
      <c r="FAY26"/>
      <c r="FAZ26"/>
      <c r="FBA26"/>
      <c r="FBB26"/>
      <c r="FBC26"/>
      <c r="FBD26"/>
      <c r="FBE26"/>
      <c r="FBF26"/>
      <c r="FBG26"/>
      <c r="FBH26"/>
      <c r="FBI26"/>
      <c r="FBJ26"/>
      <c r="FBK26"/>
      <c r="FBL26"/>
      <c r="FBM26"/>
      <c r="FBN26"/>
      <c r="FBO26"/>
      <c r="FBP26"/>
      <c r="FBQ26"/>
      <c r="FBR26"/>
      <c r="FBS26"/>
      <c r="FBT26"/>
      <c r="FBU26"/>
      <c r="FBV26"/>
      <c r="FBW26"/>
      <c r="FBX26"/>
      <c r="FBY26"/>
      <c r="FBZ26"/>
      <c r="FCA26"/>
      <c r="FCB26"/>
      <c r="FCC26"/>
      <c r="FCD26"/>
      <c r="FCE26"/>
      <c r="FCF26"/>
      <c r="FCG26"/>
      <c r="FCH26"/>
      <c r="FCI26"/>
      <c r="FCJ26"/>
      <c r="FCK26"/>
      <c r="FCL26"/>
      <c r="FCM26"/>
      <c r="FCN26"/>
      <c r="FCO26"/>
      <c r="FCP26"/>
      <c r="FCQ26"/>
      <c r="FCR26"/>
      <c r="FCS26"/>
      <c r="FCT26"/>
      <c r="FCU26"/>
      <c r="FCV26"/>
      <c r="FCW26"/>
      <c r="FCX26"/>
      <c r="FCY26"/>
      <c r="FCZ26"/>
      <c r="FDA26"/>
      <c r="FDB26"/>
      <c r="FDC26"/>
      <c r="FDD26"/>
      <c r="FDE26"/>
      <c r="FDF26"/>
      <c r="FDG26"/>
      <c r="FDH26"/>
      <c r="FDI26"/>
      <c r="FDJ26"/>
      <c r="FDK26"/>
      <c r="FDL26"/>
      <c r="FDM26"/>
      <c r="FDN26"/>
      <c r="FDO26"/>
      <c r="FDP26"/>
      <c r="FDQ26"/>
      <c r="FDR26"/>
      <c r="FDS26"/>
      <c r="FDT26"/>
      <c r="FDU26"/>
      <c r="FDV26"/>
      <c r="FDW26"/>
      <c r="FDX26"/>
      <c r="FDY26"/>
      <c r="FDZ26"/>
      <c r="FEA26"/>
      <c r="FEB26"/>
      <c r="FEC26"/>
      <c r="FED26"/>
      <c r="FEE26"/>
      <c r="FEF26"/>
      <c r="FEG26"/>
      <c r="FEH26"/>
      <c r="FEI26"/>
      <c r="FEJ26"/>
      <c r="FEK26"/>
      <c r="FEL26"/>
      <c r="FEM26"/>
      <c r="FEN26"/>
      <c r="FEO26"/>
      <c r="FEP26"/>
      <c r="FEQ26"/>
      <c r="FER26"/>
      <c r="FES26"/>
      <c r="FET26"/>
      <c r="FEU26"/>
      <c r="FEV26"/>
      <c r="FEW26"/>
      <c r="FEX26"/>
      <c r="FEY26"/>
      <c r="FEZ26"/>
      <c r="FFA26"/>
      <c r="FFB26"/>
      <c r="FFC26"/>
      <c r="FFD26"/>
      <c r="FFE26"/>
      <c r="FFF26"/>
      <c r="FFG26"/>
      <c r="FFH26"/>
      <c r="FFI26"/>
      <c r="FFJ26"/>
      <c r="FFK26"/>
      <c r="FFL26"/>
      <c r="FFM26"/>
      <c r="FFN26"/>
      <c r="FFO26"/>
      <c r="FFP26"/>
      <c r="FFQ26"/>
      <c r="FFR26"/>
      <c r="FFS26"/>
      <c r="FFT26"/>
      <c r="FFU26"/>
      <c r="FFV26"/>
      <c r="FFW26"/>
      <c r="FFX26"/>
      <c r="FFY26"/>
      <c r="FFZ26"/>
      <c r="FGA26"/>
      <c r="FGB26"/>
      <c r="FGC26"/>
      <c r="FGD26"/>
      <c r="FGE26"/>
      <c r="FGF26"/>
      <c r="FGG26"/>
      <c r="FGH26"/>
      <c r="FGI26"/>
      <c r="FGJ26"/>
      <c r="FGK26"/>
      <c r="FGL26"/>
      <c r="FGM26"/>
      <c r="FGN26"/>
      <c r="FGO26"/>
      <c r="FGP26"/>
      <c r="FGQ26"/>
      <c r="FGR26"/>
      <c r="FGS26"/>
      <c r="FGT26"/>
      <c r="FGU26"/>
      <c r="FGV26"/>
      <c r="FGW26"/>
      <c r="FGX26"/>
      <c r="FGY26"/>
      <c r="FGZ26"/>
      <c r="FHA26"/>
      <c r="FHB26"/>
      <c r="FHC26"/>
      <c r="FHD26"/>
      <c r="FHE26"/>
      <c r="FHF26"/>
      <c r="FHG26"/>
      <c r="FHH26"/>
      <c r="FHI26"/>
      <c r="FHJ26"/>
      <c r="FHK26"/>
      <c r="FHL26"/>
      <c r="FHM26"/>
      <c r="FHN26"/>
      <c r="FHO26"/>
      <c r="FHP26"/>
      <c r="FHQ26"/>
      <c r="FHR26"/>
      <c r="FHS26"/>
      <c r="FHT26"/>
      <c r="FHU26"/>
      <c r="FHV26"/>
      <c r="FHW26"/>
      <c r="FHX26"/>
      <c r="FHY26"/>
      <c r="FHZ26"/>
      <c r="FIA26"/>
      <c r="FIB26"/>
      <c r="FIC26"/>
      <c r="FID26"/>
      <c r="FIE26"/>
      <c r="FIF26"/>
      <c r="FIG26"/>
      <c r="FIH26"/>
      <c r="FII26"/>
      <c r="FIJ26"/>
      <c r="FIK26"/>
      <c r="FIL26"/>
      <c r="FIM26"/>
      <c r="FIN26"/>
      <c r="FIO26"/>
      <c r="FIP26"/>
      <c r="FIQ26"/>
      <c r="FIR26"/>
      <c r="FIS26"/>
      <c r="FIT26"/>
      <c r="FIU26"/>
      <c r="FIV26"/>
      <c r="FIW26"/>
      <c r="FIX26"/>
      <c r="FIY26"/>
      <c r="FIZ26"/>
      <c r="FJA26"/>
      <c r="FJB26"/>
      <c r="FJC26"/>
      <c r="FJD26"/>
      <c r="FJE26"/>
      <c r="FJF26"/>
      <c r="FJG26"/>
      <c r="FJH26"/>
      <c r="FJI26"/>
      <c r="FJJ26"/>
      <c r="FJK26"/>
      <c r="FJL26"/>
      <c r="FJM26"/>
      <c r="FJN26"/>
      <c r="FJO26"/>
      <c r="FJP26"/>
      <c r="FJQ26"/>
      <c r="FJR26"/>
      <c r="FJS26"/>
      <c r="FJT26"/>
      <c r="FJU26"/>
      <c r="FJV26"/>
      <c r="FJW26"/>
      <c r="FJX26"/>
      <c r="FJY26"/>
      <c r="FJZ26"/>
      <c r="FKA26"/>
      <c r="FKB26"/>
      <c r="FKC26"/>
      <c r="FKD26"/>
      <c r="FKE26"/>
      <c r="FKF26"/>
      <c r="FKG26"/>
      <c r="FKH26"/>
      <c r="FKI26"/>
      <c r="FKJ26"/>
      <c r="FKK26"/>
      <c r="FKL26"/>
      <c r="FKM26"/>
      <c r="FKN26"/>
      <c r="FKO26"/>
      <c r="FKP26"/>
      <c r="FKQ26"/>
      <c r="FKR26"/>
      <c r="FKS26"/>
      <c r="FKT26"/>
      <c r="FKU26"/>
      <c r="FKV26"/>
      <c r="FKW26"/>
      <c r="FKX26"/>
      <c r="FKY26"/>
      <c r="FKZ26"/>
      <c r="FLA26"/>
      <c r="FLB26"/>
      <c r="FLC26"/>
      <c r="FLD26"/>
      <c r="FLE26"/>
      <c r="FLF26"/>
      <c r="FLG26"/>
      <c r="FLH26"/>
      <c r="FLI26"/>
      <c r="FLJ26"/>
      <c r="FLK26"/>
      <c r="FLL26"/>
      <c r="FLM26"/>
      <c r="FLN26"/>
      <c r="FLO26"/>
      <c r="FLP26"/>
      <c r="FLQ26"/>
      <c r="FLR26"/>
      <c r="FLS26"/>
      <c r="FLT26"/>
      <c r="FLU26"/>
      <c r="FLV26"/>
      <c r="FLW26"/>
      <c r="FLX26"/>
      <c r="FLY26"/>
      <c r="FLZ26"/>
      <c r="FMA26"/>
      <c r="FMB26"/>
      <c r="FMC26"/>
      <c r="FMD26"/>
      <c r="FME26"/>
      <c r="FMF26"/>
      <c r="FMG26"/>
      <c r="FMH26"/>
      <c r="FMI26"/>
      <c r="FMJ26"/>
      <c r="FMK26"/>
      <c r="FML26"/>
      <c r="FMM26"/>
      <c r="FMN26"/>
      <c r="FMO26"/>
      <c r="FMP26"/>
      <c r="FMQ26"/>
      <c r="FMR26"/>
      <c r="FMS26"/>
      <c r="FMT26"/>
      <c r="FMU26"/>
      <c r="FMV26"/>
      <c r="FMW26"/>
      <c r="FMX26"/>
      <c r="FMY26"/>
      <c r="FMZ26"/>
      <c r="FNA26"/>
      <c r="FNB26"/>
      <c r="FNC26"/>
      <c r="FND26"/>
      <c r="FNE26"/>
      <c r="FNF26"/>
      <c r="FNG26"/>
      <c r="FNH26"/>
      <c r="FNI26"/>
      <c r="FNJ26"/>
      <c r="FNK26"/>
      <c r="FNL26"/>
      <c r="FNM26"/>
      <c r="FNN26"/>
      <c r="FNO26"/>
      <c r="FNP26"/>
      <c r="FNQ26"/>
      <c r="FNR26"/>
      <c r="FNS26"/>
      <c r="FNT26"/>
      <c r="FNU26"/>
      <c r="FNV26"/>
      <c r="FNW26"/>
      <c r="FNX26"/>
      <c r="FNY26"/>
      <c r="FNZ26"/>
      <c r="FOA26"/>
      <c r="FOB26"/>
      <c r="FOC26"/>
      <c r="FOD26"/>
      <c r="FOE26"/>
      <c r="FOF26"/>
      <c r="FOG26"/>
      <c r="FOH26"/>
      <c r="FOI26"/>
      <c r="FOJ26"/>
      <c r="FOK26"/>
      <c r="FOL26"/>
      <c r="FOM26"/>
      <c r="FON26"/>
      <c r="FOO26"/>
      <c r="FOP26"/>
      <c r="FOQ26"/>
      <c r="FOR26"/>
      <c r="FOS26"/>
      <c r="FOT26"/>
      <c r="FOU26"/>
      <c r="FOV26"/>
      <c r="FOW26"/>
      <c r="FOX26"/>
      <c r="FOY26"/>
      <c r="FOZ26"/>
      <c r="FPA26"/>
      <c r="FPB26"/>
      <c r="FPC26"/>
      <c r="FPD26"/>
      <c r="FPE26"/>
      <c r="FPF26"/>
      <c r="FPG26"/>
      <c r="FPH26"/>
      <c r="FPI26"/>
      <c r="FPJ26"/>
      <c r="FPK26"/>
      <c r="FPL26"/>
      <c r="FPM26"/>
      <c r="FPN26"/>
      <c r="FPO26"/>
      <c r="FPP26"/>
      <c r="FPQ26"/>
      <c r="FPR26"/>
      <c r="FPS26"/>
      <c r="FPT26"/>
      <c r="FPU26"/>
      <c r="FPV26"/>
      <c r="FPW26"/>
      <c r="FPX26"/>
      <c r="FPY26"/>
      <c r="FPZ26"/>
      <c r="FQA26"/>
      <c r="FQB26"/>
      <c r="FQC26"/>
      <c r="FQD26"/>
      <c r="FQE26"/>
      <c r="FQF26"/>
      <c r="FQG26"/>
      <c r="FQH26"/>
      <c r="FQI26"/>
      <c r="FQJ26"/>
      <c r="FQK26"/>
      <c r="FQL26"/>
      <c r="FQM26"/>
      <c r="FQN26"/>
      <c r="FQO26"/>
      <c r="FQP26"/>
      <c r="FQQ26"/>
      <c r="FQR26"/>
      <c r="FQS26"/>
      <c r="FQT26"/>
      <c r="FQU26"/>
      <c r="FQV26"/>
      <c r="FQW26"/>
      <c r="FQX26"/>
      <c r="FQY26"/>
      <c r="FQZ26"/>
      <c r="FRA26"/>
      <c r="FRB26"/>
      <c r="FRC26"/>
      <c r="FRD26"/>
      <c r="FRE26"/>
      <c r="FRF26"/>
      <c r="FRG26"/>
      <c r="FRH26"/>
      <c r="FRI26"/>
      <c r="FRJ26"/>
      <c r="FRK26"/>
      <c r="FRL26"/>
      <c r="FRM26"/>
      <c r="FRN26"/>
      <c r="FRO26"/>
      <c r="FRP26"/>
      <c r="FRQ26"/>
      <c r="FRR26"/>
      <c r="FRS26"/>
      <c r="FRT26"/>
      <c r="FRU26"/>
      <c r="FRV26"/>
      <c r="FRW26"/>
      <c r="FRX26"/>
      <c r="FRY26"/>
      <c r="FRZ26"/>
      <c r="FSA26"/>
      <c r="FSB26"/>
      <c r="FSC26"/>
      <c r="FSD26"/>
      <c r="FSE26"/>
      <c r="FSF26"/>
      <c r="FSG26"/>
      <c r="FSH26"/>
      <c r="FSI26"/>
      <c r="FSJ26"/>
      <c r="FSK26"/>
      <c r="FSL26"/>
      <c r="FSM26"/>
      <c r="FSN26"/>
      <c r="FSO26"/>
      <c r="FSP26"/>
      <c r="FSQ26"/>
      <c r="FSR26"/>
      <c r="FSS26"/>
      <c r="FST26"/>
      <c r="FSU26"/>
      <c r="FSV26"/>
      <c r="FSW26"/>
      <c r="FSX26"/>
      <c r="FSY26"/>
      <c r="FSZ26"/>
      <c r="FTA26"/>
      <c r="FTB26"/>
      <c r="FTC26"/>
      <c r="FTD26"/>
      <c r="FTE26"/>
      <c r="FTF26"/>
      <c r="FTG26"/>
      <c r="FTH26"/>
      <c r="FTI26"/>
      <c r="FTJ26"/>
      <c r="FTK26"/>
      <c r="FTL26"/>
      <c r="FTM26"/>
      <c r="FTN26"/>
      <c r="FTO26"/>
      <c r="FTP26"/>
      <c r="FTQ26"/>
      <c r="FTR26"/>
      <c r="FTS26"/>
      <c r="FTT26"/>
      <c r="FTU26"/>
      <c r="FTV26"/>
      <c r="FTW26"/>
      <c r="FTX26"/>
      <c r="FTY26"/>
      <c r="FTZ26"/>
      <c r="FUA26"/>
      <c r="FUB26"/>
      <c r="FUC26"/>
      <c r="FUD26"/>
      <c r="FUE26"/>
      <c r="FUF26"/>
      <c r="FUG26"/>
      <c r="FUH26"/>
      <c r="FUI26"/>
      <c r="FUJ26"/>
      <c r="FUK26"/>
      <c r="FUL26"/>
      <c r="FUM26"/>
      <c r="FUN26"/>
      <c r="FUO26"/>
      <c r="FUP26"/>
      <c r="FUQ26"/>
      <c r="FUR26"/>
      <c r="FUS26"/>
      <c r="FUT26"/>
      <c r="FUU26"/>
      <c r="FUV26"/>
      <c r="FUW26"/>
      <c r="FUX26"/>
      <c r="FUY26"/>
      <c r="FUZ26"/>
      <c r="FVA26"/>
      <c r="FVB26"/>
      <c r="FVC26"/>
      <c r="FVD26"/>
      <c r="FVE26"/>
      <c r="FVF26"/>
      <c r="FVG26"/>
      <c r="FVH26"/>
      <c r="FVI26"/>
      <c r="FVJ26"/>
      <c r="FVK26"/>
      <c r="FVL26"/>
      <c r="FVM26"/>
      <c r="FVN26"/>
      <c r="FVO26"/>
      <c r="FVP26"/>
      <c r="FVQ26"/>
      <c r="FVR26"/>
      <c r="FVS26"/>
      <c r="FVT26"/>
      <c r="FVU26"/>
      <c r="FVV26"/>
      <c r="FVW26"/>
      <c r="FVX26"/>
      <c r="FVY26"/>
      <c r="FVZ26"/>
      <c r="FWA26"/>
      <c r="FWB26"/>
      <c r="FWC26"/>
      <c r="FWD26"/>
      <c r="FWE26"/>
      <c r="FWF26"/>
      <c r="FWG26"/>
      <c r="FWH26"/>
      <c r="FWI26"/>
      <c r="FWJ26"/>
      <c r="FWK26"/>
      <c r="FWL26"/>
      <c r="FWM26"/>
      <c r="FWN26"/>
      <c r="FWO26"/>
      <c r="FWP26"/>
      <c r="FWQ26"/>
      <c r="FWR26"/>
      <c r="FWS26"/>
      <c r="FWT26"/>
      <c r="FWU26"/>
      <c r="FWV26"/>
      <c r="FWW26"/>
      <c r="FWX26"/>
      <c r="FWY26"/>
      <c r="FWZ26"/>
      <c r="FXA26"/>
      <c r="FXB26"/>
      <c r="FXC26"/>
      <c r="FXD26"/>
      <c r="FXE26"/>
      <c r="FXF26"/>
      <c r="FXG26"/>
      <c r="FXH26"/>
      <c r="FXI26"/>
      <c r="FXJ26"/>
      <c r="FXK26"/>
      <c r="FXL26"/>
      <c r="FXM26"/>
      <c r="FXN26"/>
      <c r="FXO26"/>
      <c r="FXP26"/>
      <c r="FXQ26"/>
      <c r="FXR26"/>
      <c r="FXS26"/>
      <c r="FXT26"/>
      <c r="FXU26"/>
      <c r="FXV26"/>
      <c r="FXW26"/>
      <c r="FXX26"/>
      <c r="FXY26"/>
      <c r="FXZ26"/>
      <c r="FYA26"/>
      <c r="FYB26"/>
      <c r="FYC26"/>
      <c r="FYD26"/>
      <c r="FYE26"/>
      <c r="FYF26"/>
      <c r="FYG26"/>
      <c r="FYH26"/>
      <c r="FYI26"/>
      <c r="FYJ26"/>
      <c r="FYK26"/>
      <c r="FYL26"/>
      <c r="FYM26"/>
      <c r="FYN26"/>
      <c r="FYO26"/>
      <c r="FYP26"/>
      <c r="FYQ26"/>
      <c r="FYR26"/>
      <c r="FYS26"/>
      <c r="FYT26"/>
      <c r="FYU26"/>
      <c r="FYV26"/>
      <c r="FYW26"/>
      <c r="FYX26"/>
      <c r="FYY26"/>
      <c r="FYZ26"/>
      <c r="FZA26"/>
      <c r="FZB26"/>
      <c r="FZC26"/>
      <c r="FZD26"/>
      <c r="FZE26"/>
      <c r="FZF26"/>
      <c r="FZG26"/>
      <c r="FZH26"/>
      <c r="FZI26"/>
      <c r="FZJ26"/>
      <c r="FZK26"/>
      <c r="FZL26"/>
      <c r="FZM26"/>
      <c r="FZN26"/>
      <c r="FZO26"/>
      <c r="FZP26"/>
      <c r="FZQ26"/>
      <c r="FZR26"/>
      <c r="FZS26"/>
      <c r="FZT26"/>
      <c r="FZU26"/>
      <c r="FZV26"/>
      <c r="FZW26"/>
      <c r="FZX26"/>
      <c r="FZY26"/>
      <c r="FZZ26"/>
      <c r="GAA26"/>
      <c r="GAB26"/>
      <c r="GAC26"/>
      <c r="GAD26"/>
      <c r="GAE26"/>
      <c r="GAF26"/>
      <c r="GAG26"/>
      <c r="GAH26"/>
      <c r="GAI26"/>
      <c r="GAJ26"/>
      <c r="GAK26"/>
      <c r="GAL26"/>
      <c r="GAM26"/>
      <c r="GAN26"/>
      <c r="GAO26"/>
      <c r="GAP26"/>
      <c r="GAQ26"/>
      <c r="GAR26"/>
      <c r="GAS26"/>
      <c r="GAT26"/>
      <c r="GAU26"/>
      <c r="GAV26"/>
      <c r="GAW26"/>
      <c r="GAX26"/>
      <c r="GAY26"/>
      <c r="GAZ26"/>
      <c r="GBA26"/>
      <c r="GBB26"/>
      <c r="GBC26"/>
      <c r="GBD26"/>
      <c r="GBE26"/>
      <c r="GBF26"/>
      <c r="GBG26"/>
      <c r="GBH26"/>
      <c r="GBI26"/>
      <c r="GBJ26"/>
      <c r="GBK26"/>
      <c r="GBL26"/>
      <c r="GBM26"/>
      <c r="GBN26"/>
      <c r="GBO26"/>
      <c r="GBP26"/>
      <c r="GBQ26"/>
      <c r="GBR26"/>
      <c r="GBS26"/>
      <c r="GBT26"/>
      <c r="GBU26"/>
      <c r="GBV26"/>
      <c r="GBW26"/>
      <c r="GBX26"/>
      <c r="GBY26"/>
      <c r="GBZ26"/>
      <c r="GCA26"/>
      <c r="GCB26"/>
      <c r="GCC26"/>
      <c r="GCD26"/>
      <c r="GCE26"/>
      <c r="GCF26"/>
      <c r="GCG26"/>
      <c r="GCH26"/>
      <c r="GCI26"/>
      <c r="GCJ26"/>
      <c r="GCK26"/>
      <c r="GCL26"/>
      <c r="GCM26"/>
      <c r="GCN26"/>
      <c r="GCO26"/>
      <c r="GCP26"/>
      <c r="GCQ26"/>
      <c r="GCR26"/>
      <c r="GCS26"/>
      <c r="GCT26"/>
      <c r="GCU26"/>
      <c r="GCV26"/>
      <c r="GCW26"/>
      <c r="GCX26"/>
      <c r="GCY26"/>
      <c r="GCZ26"/>
      <c r="GDA26"/>
      <c r="GDB26"/>
      <c r="GDC26"/>
      <c r="GDD26"/>
      <c r="GDE26"/>
      <c r="GDF26"/>
      <c r="GDG26"/>
      <c r="GDH26"/>
      <c r="GDI26"/>
      <c r="GDJ26"/>
      <c r="GDK26"/>
      <c r="GDL26"/>
      <c r="GDM26"/>
      <c r="GDN26"/>
      <c r="GDO26"/>
      <c r="GDP26"/>
      <c r="GDQ26"/>
      <c r="GDR26"/>
      <c r="GDS26"/>
      <c r="GDT26"/>
      <c r="GDU26"/>
      <c r="GDV26"/>
      <c r="GDW26"/>
      <c r="GDX26"/>
      <c r="GDY26"/>
      <c r="GDZ26"/>
      <c r="GEA26"/>
      <c r="GEB26"/>
      <c r="GEC26"/>
      <c r="GED26"/>
      <c r="GEE26"/>
      <c r="GEF26"/>
      <c r="GEG26"/>
      <c r="GEH26"/>
      <c r="GEI26"/>
      <c r="GEJ26"/>
      <c r="GEK26"/>
      <c r="GEL26"/>
      <c r="GEM26"/>
      <c r="GEN26"/>
      <c r="GEO26"/>
      <c r="GEP26"/>
      <c r="GEQ26"/>
      <c r="GER26"/>
      <c r="GES26"/>
      <c r="GET26"/>
      <c r="GEU26"/>
      <c r="GEV26"/>
      <c r="GEW26"/>
      <c r="GEX26"/>
      <c r="GEY26"/>
      <c r="GEZ26"/>
      <c r="GFA26"/>
      <c r="GFB26"/>
      <c r="GFC26"/>
      <c r="GFD26"/>
      <c r="GFE26"/>
      <c r="GFF26"/>
      <c r="GFG26"/>
      <c r="GFH26"/>
      <c r="GFI26"/>
      <c r="GFJ26"/>
      <c r="GFK26"/>
      <c r="GFL26"/>
      <c r="GFM26"/>
      <c r="GFN26"/>
      <c r="GFO26"/>
      <c r="GFP26"/>
      <c r="GFQ26"/>
      <c r="GFR26"/>
      <c r="GFS26"/>
      <c r="GFT26"/>
      <c r="GFU26"/>
      <c r="GFV26"/>
      <c r="GFW26"/>
      <c r="GFX26"/>
      <c r="GFY26"/>
      <c r="GFZ26"/>
      <c r="GGA26"/>
      <c r="GGB26"/>
      <c r="GGC26"/>
      <c r="GGD26"/>
      <c r="GGE26"/>
      <c r="GGF26"/>
      <c r="GGG26"/>
      <c r="GGH26"/>
      <c r="GGI26"/>
      <c r="GGJ26"/>
      <c r="GGK26"/>
      <c r="GGL26"/>
      <c r="GGM26"/>
      <c r="GGN26"/>
      <c r="GGO26"/>
      <c r="GGP26"/>
      <c r="GGQ26"/>
      <c r="GGR26"/>
      <c r="GGS26"/>
      <c r="GGT26"/>
      <c r="GGU26"/>
      <c r="GGV26"/>
      <c r="GGW26"/>
      <c r="GGX26"/>
      <c r="GGY26"/>
      <c r="GGZ26"/>
      <c r="GHA26"/>
      <c r="GHB26"/>
      <c r="GHC26"/>
      <c r="GHD26"/>
      <c r="GHE26"/>
      <c r="GHF26"/>
      <c r="GHG26"/>
      <c r="GHH26"/>
      <c r="GHI26"/>
      <c r="GHJ26"/>
      <c r="GHK26"/>
      <c r="GHL26"/>
      <c r="GHM26"/>
      <c r="GHN26"/>
      <c r="GHO26"/>
      <c r="GHP26"/>
      <c r="GHQ26"/>
      <c r="GHR26"/>
      <c r="GHS26"/>
      <c r="GHT26"/>
      <c r="GHU26"/>
      <c r="GHV26"/>
      <c r="GHW26"/>
      <c r="GHX26"/>
      <c r="GHY26"/>
      <c r="GHZ26"/>
      <c r="GIA26"/>
      <c r="GIB26"/>
      <c r="GIC26"/>
      <c r="GID26"/>
      <c r="GIE26"/>
      <c r="GIF26"/>
      <c r="GIG26"/>
      <c r="GIH26"/>
      <c r="GII26"/>
      <c r="GIJ26"/>
      <c r="GIK26"/>
      <c r="GIL26"/>
      <c r="GIM26"/>
      <c r="GIN26"/>
      <c r="GIO26"/>
      <c r="GIP26"/>
      <c r="GIQ26"/>
      <c r="GIR26"/>
      <c r="GIS26"/>
      <c r="GIT26"/>
      <c r="GIU26"/>
      <c r="GIV26"/>
      <c r="GIW26"/>
      <c r="GIX26"/>
      <c r="GIY26"/>
      <c r="GIZ26"/>
      <c r="GJA26"/>
      <c r="GJB26"/>
      <c r="GJC26"/>
      <c r="GJD26"/>
      <c r="GJE26"/>
      <c r="GJF26"/>
      <c r="GJG26"/>
      <c r="GJH26"/>
      <c r="GJI26"/>
      <c r="GJJ26"/>
      <c r="GJK26"/>
      <c r="GJL26"/>
      <c r="GJM26"/>
      <c r="GJN26"/>
      <c r="GJO26"/>
      <c r="GJP26"/>
      <c r="GJQ26"/>
      <c r="GJR26"/>
      <c r="GJS26"/>
      <c r="GJT26"/>
      <c r="GJU26"/>
      <c r="GJV26"/>
      <c r="GJW26"/>
      <c r="GJX26"/>
      <c r="GJY26"/>
      <c r="GJZ26"/>
      <c r="GKA26"/>
      <c r="GKB26"/>
      <c r="GKC26"/>
      <c r="GKD26"/>
      <c r="GKE26"/>
      <c r="GKF26"/>
      <c r="GKG26"/>
      <c r="GKH26"/>
      <c r="GKI26"/>
      <c r="GKJ26"/>
      <c r="GKK26"/>
      <c r="GKL26"/>
      <c r="GKM26"/>
      <c r="GKN26"/>
      <c r="GKO26"/>
      <c r="GKP26"/>
      <c r="GKQ26"/>
      <c r="GKR26"/>
      <c r="GKS26"/>
      <c r="GKT26"/>
      <c r="GKU26"/>
      <c r="GKV26"/>
      <c r="GKW26"/>
      <c r="GKX26"/>
      <c r="GKY26"/>
      <c r="GKZ26"/>
      <c r="GLA26"/>
      <c r="GLB26"/>
      <c r="GLC26"/>
      <c r="GLD26"/>
      <c r="GLE26"/>
      <c r="GLF26"/>
      <c r="GLG26"/>
      <c r="GLH26"/>
      <c r="GLI26"/>
      <c r="GLJ26"/>
      <c r="GLK26"/>
      <c r="GLL26"/>
      <c r="GLM26"/>
      <c r="GLN26"/>
      <c r="GLO26"/>
      <c r="GLP26"/>
      <c r="GLQ26"/>
      <c r="GLR26"/>
      <c r="GLS26"/>
      <c r="GLT26"/>
      <c r="GLU26"/>
      <c r="GLV26"/>
      <c r="GLW26"/>
      <c r="GLX26"/>
      <c r="GLY26"/>
      <c r="GLZ26"/>
      <c r="GMA26"/>
      <c r="GMB26"/>
      <c r="GMC26"/>
      <c r="GMD26"/>
      <c r="GME26"/>
      <c r="GMF26"/>
      <c r="GMG26"/>
      <c r="GMH26"/>
      <c r="GMI26"/>
      <c r="GMJ26"/>
      <c r="GMK26"/>
      <c r="GML26"/>
      <c r="GMM26"/>
      <c r="GMN26"/>
      <c r="GMO26"/>
      <c r="GMP26"/>
      <c r="GMQ26"/>
      <c r="GMR26"/>
      <c r="GMS26"/>
      <c r="GMT26"/>
      <c r="GMU26"/>
      <c r="GMV26"/>
      <c r="GMW26"/>
      <c r="GMX26"/>
      <c r="GMY26"/>
      <c r="GMZ26"/>
      <c r="GNA26"/>
      <c r="GNB26"/>
      <c r="GNC26"/>
      <c r="GND26"/>
      <c r="GNE26"/>
      <c r="GNF26"/>
      <c r="GNG26"/>
      <c r="GNH26"/>
      <c r="GNI26"/>
      <c r="GNJ26"/>
      <c r="GNK26"/>
      <c r="GNL26"/>
      <c r="GNM26"/>
      <c r="GNN26"/>
      <c r="GNO26"/>
      <c r="GNP26"/>
      <c r="GNQ26"/>
      <c r="GNR26"/>
      <c r="GNS26"/>
      <c r="GNT26"/>
      <c r="GNU26"/>
      <c r="GNV26"/>
      <c r="GNW26"/>
      <c r="GNX26"/>
      <c r="GNY26"/>
      <c r="GNZ26"/>
      <c r="GOA26"/>
      <c r="GOB26"/>
      <c r="GOC26"/>
      <c r="GOD26"/>
      <c r="GOE26"/>
      <c r="GOF26"/>
      <c r="GOG26"/>
      <c r="GOH26"/>
      <c r="GOI26"/>
      <c r="GOJ26"/>
      <c r="GOK26"/>
      <c r="GOL26"/>
      <c r="GOM26"/>
      <c r="GON26"/>
      <c r="GOO26"/>
      <c r="GOP26"/>
      <c r="GOQ26"/>
      <c r="GOR26"/>
      <c r="GOS26"/>
      <c r="GOT26"/>
      <c r="GOU26"/>
      <c r="GOV26"/>
      <c r="GOW26"/>
      <c r="GOX26"/>
      <c r="GOY26"/>
      <c r="GOZ26"/>
      <c r="GPA26"/>
      <c r="GPB26"/>
      <c r="GPC26"/>
      <c r="GPD26"/>
      <c r="GPE26"/>
      <c r="GPF26"/>
      <c r="GPG26"/>
      <c r="GPH26"/>
      <c r="GPI26"/>
      <c r="GPJ26"/>
      <c r="GPK26"/>
      <c r="GPL26"/>
      <c r="GPM26"/>
      <c r="GPN26"/>
      <c r="GPO26"/>
      <c r="GPP26"/>
      <c r="GPQ26"/>
      <c r="GPR26"/>
      <c r="GPS26"/>
      <c r="GPT26"/>
      <c r="GPU26"/>
      <c r="GPV26"/>
      <c r="GPW26"/>
      <c r="GPX26"/>
      <c r="GPY26"/>
      <c r="GPZ26"/>
      <c r="GQA26"/>
      <c r="GQB26"/>
      <c r="GQC26"/>
      <c r="GQD26"/>
      <c r="GQE26"/>
      <c r="GQF26"/>
      <c r="GQG26"/>
      <c r="GQH26"/>
      <c r="GQI26"/>
      <c r="GQJ26"/>
      <c r="GQK26"/>
      <c r="GQL26"/>
      <c r="GQM26"/>
      <c r="GQN26"/>
      <c r="GQO26"/>
      <c r="GQP26"/>
      <c r="GQQ26"/>
      <c r="GQR26"/>
      <c r="GQS26"/>
      <c r="GQT26"/>
      <c r="GQU26"/>
      <c r="GQV26"/>
      <c r="GQW26"/>
      <c r="GQX26"/>
      <c r="GQY26"/>
      <c r="GQZ26"/>
      <c r="GRA26"/>
      <c r="GRB26"/>
      <c r="GRC26"/>
      <c r="GRD26"/>
      <c r="GRE26"/>
      <c r="GRF26"/>
      <c r="GRG26"/>
      <c r="GRH26"/>
      <c r="GRI26"/>
      <c r="GRJ26"/>
      <c r="GRK26"/>
      <c r="GRL26"/>
      <c r="GRM26"/>
      <c r="GRN26"/>
      <c r="GRO26"/>
      <c r="GRP26"/>
      <c r="GRQ26"/>
      <c r="GRR26"/>
      <c r="GRS26"/>
      <c r="GRT26"/>
      <c r="GRU26"/>
      <c r="GRV26"/>
      <c r="GRW26"/>
      <c r="GRX26"/>
      <c r="GRY26"/>
      <c r="GRZ26"/>
      <c r="GSA26"/>
      <c r="GSB26"/>
      <c r="GSC26"/>
      <c r="GSD26"/>
      <c r="GSE26"/>
      <c r="GSF26"/>
      <c r="GSG26"/>
      <c r="GSH26"/>
      <c r="GSI26"/>
      <c r="GSJ26"/>
      <c r="GSK26"/>
      <c r="GSL26"/>
      <c r="GSM26"/>
      <c r="GSN26"/>
      <c r="GSO26"/>
      <c r="GSP26"/>
      <c r="GSQ26"/>
      <c r="GSR26"/>
      <c r="GSS26"/>
      <c r="GST26"/>
      <c r="GSU26"/>
      <c r="GSV26"/>
      <c r="GSW26"/>
      <c r="GSX26"/>
      <c r="GSY26"/>
      <c r="GSZ26"/>
      <c r="GTA26"/>
      <c r="GTB26"/>
      <c r="GTC26"/>
      <c r="GTD26"/>
      <c r="GTE26"/>
      <c r="GTF26"/>
      <c r="GTG26"/>
      <c r="GTH26"/>
      <c r="GTI26"/>
      <c r="GTJ26"/>
      <c r="GTK26"/>
      <c r="GTL26"/>
      <c r="GTM26"/>
      <c r="GTN26"/>
      <c r="GTO26"/>
      <c r="GTP26"/>
      <c r="GTQ26"/>
      <c r="GTR26"/>
      <c r="GTS26"/>
      <c r="GTT26"/>
      <c r="GTU26"/>
      <c r="GTV26"/>
      <c r="GTW26"/>
      <c r="GTX26"/>
      <c r="GTY26"/>
      <c r="GTZ26"/>
      <c r="GUA26"/>
      <c r="GUB26"/>
      <c r="GUC26"/>
      <c r="GUD26"/>
      <c r="GUE26"/>
      <c r="GUF26"/>
      <c r="GUG26"/>
      <c r="GUH26"/>
      <c r="GUI26"/>
      <c r="GUJ26"/>
      <c r="GUK26"/>
      <c r="GUL26"/>
      <c r="GUM26"/>
      <c r="GUN26"/>
      <c r="GUO26"/>
      <c r="GUP26"/>
      <c r="GUQ26"/>
      <c r="GUR26"/>
      <c r="GUS26"/>
      <c r="GUT26"/>
      <c r="GUU26"/>
      <c r="GUV26"/>
      <c r="GUW26"/>
      <c r="GUX26"/>
      <c r="GUY26"/>
      <c r="GUZ26"/>
      <c r="GVA26"/>
      <c r="GVB26"/>
      <c r="GVC26"/>
      <c r="GVD26"/>
      <c r="GVE26"/>
      <c r="GVF26"/>
      <c r="GVG26"/>
      <c r="GVH26"/>
      <c r="GVI26"/>
      <c r="GVJ26"/>
      <c r="GVK26"/>
      <c r="GVL26"/>
      <c r="GVM26"/>
      <c r="GVN26"/>
      <c r="GVO26"/>
      <c r="GVP26"/>
      <c r="GVQ26"/>
      <c r="GVR26"/>
      <c r="GVS26"/>
      <c r="GVT26"/>
      <c r="GVU26"/>
      <c r="GVV26"/>
      <c r="GVW26"/>
      <c r="GVX26"/>
      <c r="GVY26"/>
      <c r="GVZ26"/>
      <c r="GWA26"/>
      <c r="GWB26"/>
      <c r="GWC26"/>
      <c r="GWD26"/>
      <c r="GWE26"/>
      <c r="GWF26"/>
      <c r="GWG26"/>
      <c r="GWH26"/>
      <c r="GWI26"/>
      <c r="GWJ26"/>
      <c r="GWK26"/>
      <c r="GWL26"/>
      <c r="GWM26"/>
      <c r="GWN26"/>
      <c r="GWO26"/>
      <c r="GWP26"/>
      <c r="GWQ26"/>
      <c r="GWR26"/>
      <c r="GWS26"/>
      <c r="GWT26"/>
      <c r="GWU26"/>
      <c r="GWV26"/>
      <c r="GWW26"/>
      <c r="GWX26"/>
      <c r="GWY26"/>
      <c r="GWZ26"/>
      <c r="GXA26"/>
      <c r="GXB26"/>
      <c r="GXC26"/>
      <c r="GXD26"/>
      <c r="GXE26"/>
      <c r="GXF26"/>
      <c r="GXG26"/>
      <c r="GXH26"/>
      <c r="GXI26"/>
      <c r="GXJ26"/>
      <c r="GXK26"/>
      <c r="GXL26"/>
      <c r="GXM26"/>
      <c r="GXN26"/>
      <c r="GXO26"/>
      <c r="GXP26"/>
      <c r="GXQ26"/>
      <c r="GXR26"/>
      <c r="GXS26"/>
      <c r="GXT26"/>
      <c r="GXU26"/>
      <c r="GXV26"/>
      <c r="GXW26"/>
      <c r="GXX26"/>
      <c r="GXY26"/>
      <c r="GXZ26"/>
      <c r="GYA26"/>
      <c r="GYB26"/>
      <c r="GYC26"/>
      <c r="GYD26"/>
      <c r="GYE26"/>
      <c r="GYF26"/>
      <c r="GYG26"/>
      <c r="GYH26"/>
      <c r="GYI26"/>
      <c r="GYJ26"/>
      <c r="GYK26"/>
      <c r="GYL26"/>
      <c r="GYM26"/>
      <c r="GYN26"/>
      <c r="GYO26"/>
      <c r="GYP26"/>
      <c r="GYQ26"/>
      <c r="GYR26"/>
      <c r="GYS26"/>
      <c r="GYT26"/>
      <c r="GYU26"/>
      <c r="GYV26"/>
      <c r="GYW26"/>
      <c r="GYX26"/>
      <c r="GYY26"/>
      <c r="GYZ26"/>
      <c r="GZA26"/>
      <c r="GZB26"/>
      <c r="GZC26"/>
      <c r="GZD26"/>
      <c r="GZE26"/>
      <c r="GZF26"/>
      <c r="GZG26"/>
      <c r="GZH26"/>
      <c r="GZI26"/>
      <c r="GZJ26"/>
      <c r="GZK26"/>
      <c r="GZL26"/>
      <c r="GZM26"/>
      <c r="GZN26"/>
      <c r="GZO26"/>
      <c r="GZP26"/>
      <c r="GZQ26"/>
      <c r="GZR26"/>
      <c r="GZS26"/>
      <c r="GZT26"/>
      <c r="GZU26"/>
      <c r="GZV26"/>
      <c r="GZW26"/>
      <c r="GZX26"/>
      <c r="GZY26"/>
      <c r="GZZ26"/>
      <c r="HAA26"/>
      <c r="HAB26"/>
      <c r="HAC26"/>
      <c r="HAD26"/>
      <c r="HAE26"/>
      <c r="HAF26"/>
      <c r="HAG26"/>
      <c r="HAH26"/>
      <c r="HAI26"/>
      <c r="HAJ26"/>
      <c r="HAK26"/>
      <c r="HAL26"/>
      <c r="HAM26"/>
      <c r="HAN26"/>
      <c r="HAO26"/>
      <c r="HAP26"/>
      <c r="HAQ26"/>
      <c r="HAR26"/>
      <c r="HAS26"/>
      <c r="HAT26"/>
      <c r="HAU26"/>
      <c r="HAV26"/>
      <c r="HAW26"/>
      <c r="HAX26"/>
      <c r="HAY26"/>
      <c r="HAZ26"/>
      <c r="HBA26"/>
      <c r="HBB26"/>
      <c r="HBC26"/>
      <c r="HBD26"/>
      <c r="HBE26"/>
      <c r="HBF26"/>
      <c r="HBG26"/>
      <c r="HBH26"/>
      <c r="HBI26"/>
      <c r="HBJ26"/>
      <c r="HBK26"/>
      <c r="HBL26"/>
      <c r="HBM26"/>
      <c r="HBN26"/>
      <c r="HBO26"/>
      <c r="HBP26"/>
      <c r="HBQ26"/>
      <c r="HBR26"/>
      <c r="HBS26"/>
      <c r="HBT26"/>
      <c r="HBU26"/>
      <c r="HBV26"/>
      <c r="HBW26"/>
      <c r="HBX26"/>
      <c r="HBY26"/>
      <c r="HBZ26"/>
      <c r="HCA26"/>
      <c r="HCB26"/>
      <c r="HCC26"/>
      <c r="HCD26"/>
      <c r="HCE26"/>
      <c r="HCF26"/>
      <c r="HCG26"/>
      <c r="HCH26"/>
      <c r="HCI26"/>
      <c r="HCJ26"/>
      <c r="HCK26"/>
      <c r="HCL26"/>
      <c r="HCM26"/>
      <c r="HCN26"/>
      <c r="HCO26"/>
      <c r="HCP26"/>
      <c r="HCQ26"/>
      <c r="HCR26"/>
      <c r="HCS26"/>
      <c r="HCT26"/>
      <c r="HCU26"/>
      <c r="HCV26"/>
      <c r="HCW26"/>
      <c r="HCX26"/>
      <c r="HCY26"/>
      <c r="HCZ26"/>
      <c r="HDA26"/>
      <c r="HDB26"/>
      <c r="HDC26"/>
      <c r="HDD26"/>
      <c r="HDE26"/>
      <c r="HDF26"/>
      <c r="HDG26"/>
      <c r="HDH26"/>
      <c r="HDI26"/>
      <c r="HDJ26"/>
      <c r="HDK26"/>
      <c r="HDL26"/>
      <c r="HDM26"/>
      <c r="HDN26"/>
      <c r="HDO26"/>
      <c r="HDP26"/>
      <c r="HDQ26"/>
      <c r="HDR26"/>
      <c r="HDS26"/>
      <c r="HDT26"/>
      <c r="HDU26"/>
      <c r="HDV26"/>
      <c r="HDW26"/>
      <c r="HDX26"/>
      <c r="HDY26"/>
      <c r="HDZ26"/>
      <c r="HEA26"/>
      <c r="HEB26"/>
      <c r="HEC26"/>
      <c r="HED26"/>
      <c r="HEE26"/>
      <c r="HEF26"/>
      <c r="HEG26"/>
      <c r="HEH26"/>
      <c r="HEI26"/>
      <c r="HEJ26"/>
      <c r="HEK26"/>
      <c r="HEL26"/>
      <c r="HEM26"/>
      <c r="HEN26"/>
      <c r="HEO26"/>
      <c r="HEP26"/>
      <c r="HEQ26"/>
      <c r="HER26"/>
      <c r="HES26"/>
      <c r="HET26"/>
      <c r="HEU26"/>
      <c r="HEV26"/>
      <c r="HEW26"/>
      <c r="HEX26"/>
      <c r="HEY26"/>
      <c r="HEZ26"/>
      <c r="HFA26"/>
      <c r="HFB26"/>
      <c r="HFC26"/>
      <c r="HFD26"/>
      <c r="HFE26"/>
      <c r="HFF26"/>
      <c r="HFG26"/>
      <c r="HFH26"/>
      <c r="HFI26"/>
      <c r="HFJ26"/>
      <c r="HFK26"/>
      <c r="HFL26"/>
      <c r="HFM26"/>
      <c r="HFN26"/>
      <c r="HFO26"/>
      <c r="HFP26"/>
      <c r="HFQ26"/>
      <c r="HFR26"/>
      <c r="HFS26"/>
      <c r="HFT26"/>
      <c r="HFU26"/>
      <c r="HFV26"/>
      <c r="HFW26"/>
      <c r="HFX26"/>
      <c r="HFY26"/>
      <c r="HFZ26"/>
      <c r="HGA26"/>
      <c r="HGB26"/>
      <c r="HGC26"/>
      <c r="HGD26"/>
      <c r="HGE26"/>
      <c r="HGF26"/>
      <c r="HGG26"/>
      <c r="HGH26"/>
      <c r="HGI26"/>
      <c r="HGJ26"/>
      <c r="HGK26"/>
      <c r="HGL26"/>
      <c r="HGM26"/>
      <c r="HGN26"/>
      <c r="HGO26"/>
      <c r="HGP26"/>
      <c r="HGQ26"/>
      <c r="HGR26"/>
      <c r="HGS26"/>
      <c r="HGT26"/>
      <c r="HGU26"/>
      <c r="HGV26"/>
      <c r="HGW26"/>
      <c r="HGX26"/>
      <c r="HGY26"/>
      <c r="HGZ26"/>
      <c r="HHA26"/>
      <c r="HHB26"/>
      <c r="HHC26"/>
      <c r="HHD26"/>
      <c r="HHE26"/>
      <c r="HHF26"/>
      <c r="HHG26"/>
      <c r="HHH26"/>
      <c r="HHI26"/>
      <c r="HHJ26"/>
      <c r="HHK26"/>
      <c r="HHL26"/>
      <c r="HHM26"/>
      <c r="HHN26"/>
      <c r="HHO26"/>
      <c r="HHP26"/>
      <c r="HHQ26"/>
      <c r="HHR26"/>
      <c r="HHS26"/>
      <c r="HHT26"/>
      <c r="HHU26"/>
      <c r="HHV26"/>
      <c r="HHW26"/>
      <c r="HHX26"/>
      <c r="HHY26"/>
      <c r="HHZ26"/>
      <c r="HIA26"/>
      <c r="HIB26"/>
      <c r="HIC26"/>
      <c r="HID26"/>
      <c r="HIE26"/>
      <c r="HIF26"/>
      <c r="HIG26"/>
      <c r="HIH26"/>
      <c r="HII26"/>
      <c r="HIJ26"/>
      <c r="HIK26"/>
      <c r="HIL26"/>
      <c r="HIM26"/>
      <c r="HIN26"/>
      <c r="HIO26"/>
      <c r="HIP26"/>
      <c r="HIQ26"/>
      <c r="HIR26"/>
      <c r="HIS26"/>
      <c r="HIT26"/>
      <c r="HIU26"/>
      <c r="HIV26"/>
      <c r="HIW26"/>
      <c r="HIX26"/>
      <c r="HIY26"/>
      <c r="HIZ26"/>
      <c r="HJA26"/>
      <c r="HJB26"/>
      <c r="HJC26"/>
      <c r="HJD26"/>
      <c r="HJE26"/>
      <c r="HJF26"/>
      <c r="HJG26"/>
      <c r="HJH26"/>
      <c r="HJI26"/>
      <c r="HJJ26"/>
      <c r="HJK26"/>
      <c r="HJL26"/>
      <c r="HJM26"/>
      <c r="HJN26"/>
      <c r="HJO26"/>
      <c r="HJP26"/>
      <c r="HJQ26"/>
      <c r="HJR26"/>
      <c r="HJS26"/>
      <c r="HJT26"/>
      <c r="HJU26"/>
      <c r="HJV26"/>
      <c r="HJW26"/>
      <c r="HJX26"/>
      <c r="HJY26"/>
      <c r="HJZ26"/>
      <c r="HKA26"/>
      <c r="HKB26"/>
      <c r="HKC26"/>
      <c r="HKD26"/>
      <c r="HKE26"/>
      <c r="HKF26"/>
      <c r="HKG26"/>
      <c r="HKH26"/>
      <c r="HKI26"/>
      <c r="HKJ26"/>
      <c r="HKK26"/>
      <c r="HKL26"/>
      <c r="HKM26"/>
      <c r="HKN26"/>
      <c r="HKO26"/>
      <c r="HKP26"/>
      <c r="HKQ26"/>
      <c r="HKR26"/>
      <c r="HKS26"/>
      <c r="HKT26"/>
      <c r="HKU26"/>
      <c r="HKV26"/>
      <c r="HKW26"/>
      <c r="HKX26"/>
      <c r="HKY26"/>
      <c r="HKZ26"/>
      <c r="HLA26"/>
      <c r="HLB26"/>
      <c r="HLC26"/>
      <c r="HLD26"/>
      <c r="HLE26"/>
      <c r="HLF26"/>
      <c r="HLG26"/>
      <c r="HLH26"/>
      <c r="HLI26"/>
      <c r="HLJ26"/>
      <c r="HLK26"/>
      <c r="HLL26"/>
      <c r="HLM26"/>
      <c r="HLN26"/>
      <c r="HLO26"/>
      <c r="HLP26"/>
      <c r="HLQ26"/>
      <c r="HLR26"/>
      <c r="HLS26"/>
      <c r="HLT26"/>
      <c r="HLU26"/>
      <c r="HLV26"/>
      <c r="HLW26"/>
      <c r="HLX26"/>
      <c r="HLY26"/>
      <c r="HLZ26"/>
      <c r="HMA26"/>
      <c r="HMB26"/>
      <c r="HMC26"/>
      <c r="HMD26"/>
      <c r="HME26"/>
      <c r="HMF26"/>
      <c r="HMG26"/>
      <c r="HMH26"/>
      <c r="HMI26"/>
      <c r="HMJ26"/>
      <c r="HMK26"/>
      <c r="HML26"/>
      <c r="HMM26"/>
      <c r="HMN26"/>
      <c r="HMO26"/>
      <c r="HMP26"/>
      <c r="HMQ26"/>
      <c r="HMR26"/>
      <c r="HMS26"/>
      <c r="HMT26"/>
      <c r="HMU26"/>
      <c r="HMV26"/>
      <c r="HMW26"/>
      <c r="HMX26"/>
      <c r="HMY26"/>
      <c r="HMZ26"/>
      <c r="HNA26"/>
      <c r="HNB26"/>
      <c r="HNC26"/>
      <c r="HND26"/>
      <c r="HNE26"/>
      <c r="HNF26"/>
      <c r="HNG26"/>
      <c r="HNH26"/>
      <c r="HNI26"/>
      <c r="HNJ26"/>
      <c r="HNK26"/>
      <c r="HNL26"/>
      <c r="HNM26"/>
      <c r="HNN26"/>
      <c r="HNO26"/>
      <c r="HNP26"/>
      <c r="HNQ26"/>
      <c r="HNR26"/>
      <c r="HNS26"/>
      <c r="HNT26"/>
      <c r="HNU26"/>
      <c r="HNV26"/>
      <c r="HNW26"/>
      <c r="HNX26"/>
      <c r="HNY26"/>
      <c r="HNZ26"/>
      <c r="HOA26"/>
      <c r="HOB26"/>
      <c r="HOC26"/>
      <c r="HOD26"/>
      <c r="HOE26"/>
      <c r="HOF26"/>
      <c r="HOG26"/>
      <c r="HOH26"/>
      <c r="HOI26"/>
      <c r="HOJ26"/>
      <c r="HOK26"/>
      <c r="HOL26"/>
      <c r="HOM26"/>
      <c r="HON26"/>
      <c r="HOO26"/>
      <c r="HOP26"/>
      <c r="HOQ26"/>
      <c r="HOR26"/>
      <c r="HOS26"/>
      <c r="HOT26"/>
      <c r="HOU26"/>
      <c r="HOV26"/>
      <c r="HOW26"/>
      <c r="HOX26"/>
      <c r="HOY26"/>
      <c r="HOZ26"/>
      <c r="HPA26"/>
      <c r="HPB26"/>
      <c r="HPC26"/>
      <c r="HPD26"/>
      <c r="HPE26"/>
      <c r="HPF26"/>
      <c r="HPG26"/>
      <c r="HPH26"/>
      <c r="HPI26"/>
      <c r="HPJ26"/>
      <c r="HPK26"/>
      <c r="HPL26"/>
      <c r="HPM26"/>
      <c r="HPN26"/>
      <c r="HPO26"/>
      <c r="HPP26"/>
      <c r="HPQ26"/>
      <c r="HPR26"/>
      <c r="HPS26"/>
      <c r="HPT26"/>
      <c r="HPU26"/>
      <c r="HPV26"/>
      <c r="HPW26"/>
      <c r="HPX26"/>
      <c r="HPY26"/>
      <c r="HPZ26"/>
      <c r="HQA26"/>
      <c r="HQB26"/>
      <c r="HQC26"/>
      <c r="HQD26"/>
      <c r="HQE26"/>
      <c r="HQF26"/>
      <c r="HQG26"/>
      <c r="HQH26"/>
      <c r="HQI26"/>
      <c r="HQJ26"/>
      <c r="HQK26"/>
      <c r="HQL26"/>
      <c r="HQM26"/>
      <c r="HQN26"/>
      <c r="HQO26"/>
      <c r="HQP26"/>
      <c r="HQQ26"/>
      <c r="HQR26"/>
      <c r="HQS26"/>
      <c r="HQT26"/>
      <c r="HQU26"/>
      <c r="HQV26"/>
      <c r="HQW26"/>
      <c r="HQX26"/>
      <c r="HQY26"/>
      <c r="HQZ26"/>
      <c r="HRA26"/>
      <c r="HRB26"/>
      <c r="HRC26"/>
      <c r="HRD26"/>
      <c r="HRE26"/>
      <c r="HRF26"/>
      <c r="HRG26"/>
      <c r="HRH26"/>
      <c r="HRI26"/>
      <c r="HRJ26"/>
      <c r="HRK26"/>
      <c r="HRL26"/>
      <c r="HRM26"/>
      <c r="HRN26"/>
      <c r="HRO26"/>
      <c r="HRP26"/>
      <c r="HRQ26"/>
      <c r="HRR26"/>
      <c r="HRS26"/>
      <c r="HRT26"/>
      <c r="HRU26"/>
      <c r="HRV26"/>
      <c r="HRW26"/>
      <c r="HRX26"/>
      <c r="HRY26"/>
      <c r="HRZ26"/>
      <c r="HSA26"/>
      <c r="HSB26"/>
      <c r="HSC26"/>
      <c r="HSD26"/>
      <c r="HSE26"/>
      <c r="HSF26"/>
      <c r="HSG26"/>
      <c r="HSH26"/>
      <c r="HSI26"/>
      <c r="HSJ26"/>
      <c r="HSK26"/>
      <c r="HSL26"/>
      <c r="HSM26"/>
      <c r="HSN26"/>
      <c r="HSO26"/>
      <c r="HSP26"/>
      <c r="HSQ26"/>
      <c r="HSR26"/>
      <c r="HSS26"/>
      <c r="HST26"/>
      <c r="HSU26"/>
      <c r="HSV26"/>
      <c r="HSW26"/>
      <c r="HSX26"/>
      <c r="HSY26"/>
      <c r="HSZ26"/>
      <c r="HTA26"/>
      <c r="HTB26"/>
      <c r="HTC26"/>
      <c r="HTD26"/>
      <c r="HTE26"/>
      <c r="HTF26"/>
      <c r="HTG26"/>
      <c r="HTH26"/>
      <c r="HTI26"/>
      <c r="HTJ26"/>
      <c r="HTK26"/>
      <c r="HTL26"/>
      <c r="HTM26"/>
      <c r="HTN26"/>
      <c r="HTO26"/>
      <c r="HTP26"/>
      <c r="HTQ26"/>
      <c r="HTR26"/>
      <c r="HTS26"/>
      <c r="HTT26"/>
      <c r="HTU26"/>
      <c r="HTV26"/>
      <c r="HTW26"/>
      <c r="HTX26"/>
      <c r="HTY26"/>
      <c r="HTZ26"/>
      <c r="HUA26"/>
      <c r="HUB26"/>
      <c r="HUC26"/>
      <c r="HUD26"/>
      <c r="HUE26"/>
      <c r="HUF26"/>
      <c r="HUG26"/>
      <c r="HUH26"/>
      <c r="HUI26"/>
      <c r="HUJ26"/>
      <c r="HUK26"/>
      <c r="HUL26"/>
      <c r="HUM26"/>
      <c r="HUN26"/>
      <c r="HUO26"/>
      <c r="HUP26"/>
      <c r="HUQ26"/>
      <c r="HUR26"/>
      <c r="HUS26"/>
      <c r="HUT26"/>
      <c r="HUU26"/>
      <c r="HUV26"/>
      <c r="HUW26"/>
      <c r="HUX26"/>
      <c r="HUY26"/>
      <c r="HUZ26"/>
      <c r="HVA26"/>
      <c r="HVB26"/>
      <c r="HVC26"/>
      <c r="HVD26"/>
      <c r="HVE26"/>
      <c r="HVF26"/>
      <c r="HVG26"/>
      <c r="HVH26"/>
      <c r="HVI26"/>
      <c r="HVJ26"/>
      <c r="HVK26"/>
      <c r="HVL26"/>
      <c r="HVM26"/>
      <c r="HVN26"/>
      <c r="HVO26"/>
      <c r="HVP26"/>
      <c r="HVQ26"/>
      <c r="HVR26"/>
      <c r="HVS26"/>
      <c r="HVT26"/>
      <c r="HVU26"/>
      <c r="HVV26"/>
      <c r="HVW26"/>
      <c r="HVX26"/>
      <c r="HVY26"/>
      <c r="HVZ26"/>
      <c r="HWA26"/>
      <c r="HWB26"/>
      <c r="HWC26"/>
      <c r="HWD26"/>
      <c r="HWE26"/>
      <c r="HWF26"/>
      <c r="HWG26"/>
      <c r="HWH26"/>
      <c r="HWI26"/>
      <c r="HWJ26"/>
      <c r="HWK26"/>
      <c r="HWL26"/>
      <c r="HWM26"/>
      <c r="HWN26"/>
      <c r="HWO26"/>
      <c r="HWP26"/>
      <c r="HWQ26"/>
      <c r="HWR26"/>
      <c r="HWS26"/>
      <c r="HWT26"/>
      <c r="HWU26"/>
      <c r="HWV26"/>
      <c r="HWW26"/>
      <c r="HWX26"/>
      <c r="HWY26"/>
      <c r="HWZ26"/>
      <c r="HXA26"/>
      <c r="HXB26"/>
      <c r="HXC26"/>
      <c r="HXD26"/>
      <c r="HXE26"/>
      <c r="HXF26"/>
      <c r="HXG26"/>
      <c r="HXH26"/>
      <c r="HXI26"/>
      <c r="HXJ26"/>
      <c r="HXK26"/>
      <c r="HXL26"/>
      <c r="HXM26"/>
      <c r="HXN26"/>
      <c r="HXO26"/>
      <c r="HXP26"/>
      <c r="HXQ26"/>
      <c r="HXR26"/>
      <c r="HXS26"/>
      <c r="HXT26"/>
      <c r="HXU26"/>
      <c r="HXV26"/>
      <c r="HXW26"/>
      <c r="HXX26"/>
      <c r="HXY26"/>
      <c r="HXZ26"/>
      <c r="HYA26"/>
      <c r="HYB26"/>
      <c r="HYC26"/>
      <c r="HYD26"/>
      <c r="HYE26"/>
      <c r="HYF26"/>
      <c r="HYG26"/>
      <c r="HYH26"/>
      <c r="HYI26"/>
      <c r="HYJ26"/>
      <c r="HYK26"/>
      <c r="HYL26"/>
      <c r="HYM26"/>
      <c r="HYN26"/>
      <c r="HYO26"/>
      <c r="HYP26"/>
      <c r="HYQ26"/>
      <c r="HYR26"/>
      <c r="HYS26"/>
      <c r="HYT26"/>
      <c r="HYU26"/>
      <c r="HYV26"/>
      <c r="HYW26"/>
      <c r="HYX26"/>
      <c r="HYY26"/>
      <c r="HYZ26"/>
      <c r="HZA26"/>
      <c r="HZB26"/>
      <c r="HZC26"/>
      <c r="HZD26"/>
      <c r="HZE26"/>
      <c r="HZF26"/>
      <c r="HZG26"/>
      <c r="HZH26"/>
      <c r="HZI26"/>
      <c r="HZJ26"/>
      <c r="HZK26"/>
      <c r="HZL26"/>
      <c r="HZM26"/>
      <c r="HZN26"/>
      <c r="HZO26"/>
      <c r="HZP26"/>
      <c r="HZQ26"/>
      <c r="HZR26"/>
      <c r="HZS26"/>
      <c r="HZT26"/>
      <c r="HZU26"/>
      <c r="HZV26"/>
      <c r="HZW26"/>
      <c r="HZX26"/>
      <c r="HZY26"/>
      <c r="HZZ26"/>
      <c r="IAA26"/>
      <c r="IAB26"/>
      <c r="IAC26"/>
      <c r="IAD26"/>
      <c r="IAE26"/>
      <c r="IAF26"/>
      <c r="IAG26"/>
      <c r="IAH26"/>
      <c r="IAI26"/>
      <c r="IAJ26"/>
      <c r="IAK26"/>
      <c r="IAL26"/>
      <c r="IAM26"/>
      <c r="IAN26"/>
      <c r="IAO26"/>
      <c r="IAP26"/>
      <c r="IAQ26"/>
      <c r="IAR26"/>
      <c r="IAS26"/>
      <c r="IAT26"/>
      <c r="IAU26"/>
      <c r="IAV26"/>
      <c r="IAW26"/>
      <c r="IAX26"/>
      <c r="IAY26"/>
      <c r="IAZ26"/>
      <c r="IBA26"/>
      <c r="IBB26"/>
      <c r="IBC26"/>
      <c r="IBD26"/>
      <c r="IBE26"/>
      <c r="IBF26"/>
      <c r="IBG26"/>
      <c r="IBH26"/>
      <c r="IBI26"/>
      <c r="IBJ26"/>
      <c r="IBK26"/>
      <c r="IBL26"/>
      <c r="IBM26"/>
      <c r="IBN26"/>
      <c r="IBO26"/>
      <c r="IBP26"/>
      <c r="IBQ26"/>
      <c r="IBR26"/>
      <c r="IBS26"/>
      <c r="IBT26"/>
      <c r="IBU26"/>
      <c r="IBV26"/>
      <c r="IBW26"/>
      <c r="IBX26"/>
      <c r="IBY26"/>
      <c r="IBZ26"/>
      <c r="ICA26"/>
      <c r="ICB26"/>
      <c r="ICC26"/>
      <c r="ICD26"/>
      <c r="ICE26"/>
      <c r="ICF26"/>
      <c r="ICG26"/>
      <c r="ICH26"/>
      <c r="ICI26"/>
      <c r="ICJ26"/>
      <c r="ICK26"/>
      <c r="ICL26"/>
      <c r="ICM26"/>
      <c r="ICN26"/>
      <c r="ICO26"/>
      <c r="ICP26"/>
      <c r="ICQ26"/>
      <c r="ICR26"/>
      <c r="ICS26"/>
      <c r="ICT26"/>
      <c r="ICU26"/>
      <c r="ICV26"/>
      <c r="ICW26"/>
      <c r="ICX26"/>
      <c r="ICY26"/>
      <c r="ICZ26"/>
      <c r="IDA26"/>
      <c r="IDB26"/>
      <c r="IDC26"/>
      <c r="IDD26"/>
      <c r="IDE26"/>
      <c r="IDF26"/>
      <c r="IDG26"/>
      <c r="IDH26"/>
      <c r="IDI26"/>
      <c r="IDJ26"/>
      <c r="IDK26"/>
      <c r="IDL26"/>
      <c r="IDM26"/>
      <c r="IDN26"/>
      <c r="IDO26"/>
      <c r="IDP26"/>
      <c r="IDQ26"/>
      <c r="IDR26"/>
      <c r="IDS26"/>
      <c r="IDT26"/>
      <c r="IDU26"/>
      <c r="IDV26"/>
      <c r="IDW26"/>
      <c r="IDX26"/>
      <c r="IDY26"/>
      <c r="IDZ26"/>
      <c r="IEA26"/>
      <c r="IEB26"/>
      <c r="IEC26"/>
      <c r="IED26"/>
      <c r="IEE26"/>
      <c r="IEF26"/>
      <c r="IEG26"/>
      <c r="IEH26"/>
      <c r="IEI26"/>
      <c r="IEJ26"/>
      <c r="IEK26"/>
      <c r="IEL26"/>
      <c r="IEM26"/>
      <c r="IEN26"/>
      <c r="IEO26"/>
      <c r="IEP26"/>
      <c r="IEQ26"/>
      <c r="IER26"/>
      <c r="IES26"/>
      <c r="IET26"/>
      <c r="IEU26"/>
      <c r="IEV26"/>
      <c r="IEW26"/>
      <c r="IEX26"/>
      <c r="IEY26"/>
      <c r="IEZ26"/>
      <c r="IFA26"/>
      <c r="IFB26"/>
      <c r="IFC26"/>
      <c r="IFD26"/>
      <c r="IFE26"/>
      <c r="IFF26"/>
      <c r="IFG26"/>
      <c r="IFH26"/>
      <c r="IFI26"/>
      <c r="IFJ26"/>
      <c r="IFK26"/>
      <c r="IFL26"/>
      <c r="IFM26"/>
      <c r="IFN26"/>
      <c r="IFO26"/>
      <c r="IFP26"/>
      <c r="IFQ26"/>
      <c r="IFR26"/>
      <c r="IFS26"/>
      <c r="IFT26"/>
      <c r="IFU26"/>
      <c r="IFV26"/>
      <c r="IFW26"/>
      <c r="IFX26"/>
      <c r="IFY26"/>
      <c r="IFZ26"/>
      <c r="IGA26"/>
      <c r="IGB26"/>
      <c r="IGC26"/>
      <c r="IGD26"/>
      <c r="IGE26"/>
      <c r="IGF26"/>
      <c r="IGG26"/>
      <c r="IGH26"/>
      <c r="IGI26"/>
      <c r="IGJ26"/>
      <c r="IGK26"/>
      <c r="IGL26"/>
      <c r="IGM26"/>
      <c r="IGN26"/>
      <c r="IGO26"/>
      <c r="IGP26"/>
      <c r="IGQ26"/>
      <c r="IGR26"/>
      <c r="IGS26"/>
      <c r="IGT26"/>
      <c r="IGU26"/>
      <c r="IGV26"/>
      <c r="IGW26"/>
      <c r="IGX26"/>
      <c r="IGY26"/>
      <c r="IGZ26"/>
      <c r="IHA26"/>
      <c r="IHB26"/>
      <c r="IHC26"/>
      <c r="IHD26"/>
      <c r="IHE26"/>
      <c r="IHF26"/>
      <c r="IHG26"/>
      <c r="IHH26"/>
      <c r="IHI26"/>
      <c r="IHJ26"/>
      <c r="IHK26"/>
      <c r="IHL26"/>
      <c r="IHM26"/>
      <c r="IHN26"/>
      <c r="IHO26"/>
      <c r="IHP26"/>
      <c r="IHQ26"/>
      <c r="IHR26"/>
      <c r="IHS26"/>
      <c r="IHT26"/>
      <c r="IHU26"/>
      <c r="IHV26"/>
      <c r="IHW26"/>
      <c r="IHX26"/>
      <c r="IHY26"/>
      <c r="IHZ26"/>
      <c r="IIA26"/>
      <c r="IIB26"/>
      <c r="IIC26"/>
      <c r="IID26"/>
      <c r="IIE26"/>
      <c r="IIF26"/>
      <c r="IIG26"/>
      <c r="IIH26"/>
      <c r="III26"/>
      <c r="IIJ26"/>
      <c r="IIK26"/>
      <c r="IIL26"/>
      <c r="IIM26"/>
      <c r="IIN26"/>
      <c r="IIO26"/>
      <c r="IIP26"/>
      <c r="IIQ26"/>
      <c r="IIR26"/>
      <c r="IIS26"/>
      <c r="IIT26"/>
      <c r="IIU26"/>
      <c r="IIV26"/>
      <c r="IIW26"/>
      <c r="IIX26"/>
      <c r="IIY26"/>
      <c r="IIZ26"/>
      <c r="IJA26"/>
      <c r="IJB26"/>
      <c r="IJC26"/>
      <c r="IJD26"/>
      <c r="IJE26"/>
      <c r="IJF26"/>
      <c r="IJG26"/>
      <c r="IJH26"/>
      <c r="IJI26"/>
      <c r="IJJ26"/>
      <c r="IJK26"/>
      <c r="IJL26"/>
      <c r="IJM26"/>
      <c r="IJN26"/>
      <c r="IJO26"/>
      <c r="IJP26"/>
      <c r="IJQ26"/>
      <c r="IJR26"/>
      <c r="IJS26"/>
      <c r="IJT26"/>
      <c r="IJU26"/>
      <c r="IJV26"/>
      <c r="IJW26"/>
      <c r="IJX26"/>
      <c r="IJY26"/>
      <c r="IJZ26"/>
      <c r="IKA26"/>
      <c r="IKB26"/>
      <c r="IKC26"/>
      <c r="IKD26"/>
      <c r="IKE26"/>
      <c r="IKF26"/>
      <c r="IKG26"/>
      <c r="IKH26"/>
      <c r="IKI26"/>
      <c r="IKJ26"/>
      <c r="IKK26"/>
      <c r="IKL26"/>
      <c r="IKM26"/>
      <c r="IKN26"/>
      <c r="IKO26"/>
      <c r="IKP26"/>
      <c r="IKQ26"/>
      <c r="IKR26"/>
      <c r="IKS26"/>
      <c r="IKT26"/>
      <c r="IKU26"/>
      <c r="IKV26"/>
      <c r="IKW26"/>
      <c r="IKX26"/>
      <c r="IKY26"/>
      <c r="IKZ26"/>
      <c r="ILA26"/>
      <c r="ILB26"/>
      <c r="ILC26"/>
      <c r="ILD26"/>
      <c r="ILE26"/>
      <c r="ILF26"/>
      <c r="ILG26"/>
      <c r="ILH26"/>
      <c r="ILI26"/>
      <c r="ILJ26"/>
      <c r="ILK26"/>
      <c r="ILL26"/>
      <c r="ILM26"/>
      <c r="ILN26"/>
      <c r="ILO26"/>
      <c r="ILP26"/>
      <c r="ILQ26"/>
      <c r="ILR26"/>
      <c r="ILS26"/>
      <c r="ILT26"/>
      <c r="ILU26"/>
      <c r="ILV26"/>
      <c r="ILW26"/>
      <c r="ILX26"/>
      <c r="ILY26"/>
      <c r="ILZ26"/>
      <c r="IMA26"/>
      <c r="IMB26"/>
      <c r="IMC26"/>
      <c r="IMD26"/>
      <c r="IME26"/>
      <c r="IMF26"/>
      <c r="IMG26"/>
      <c r="IMH26"/>
      <c r="IMI26"/>
      <c r="IMJ26"/>
      <c r="IMK26"/>
      <c r="IML26"/>
      <c r="IMM26"/>
      <c r="IMN26"/>
      <c r="IMO26"/>
      <c r="IMP26"/>
      <c r="IMQ26"/>
      <c r="IMR26"/>
      <c r="IMS26"/>
      <c r="IMT26"/>
      <c r="IMU26"/>
      <c r="IMV26"/>
      <c r="IMW26"/>
      <c r="IMX26"/>
      <c r="IMY26"/>
      <c r="IMZ26"/>
      <c r="INA26"/>
      <c r="INB26"/>
      <c r="INC26"/>
      <c r="IND26"/>
      <c r="INE26"/>
      <c r="INF26"/>
      <c r="ING26"/>
      <c r="INH26"/>
      <c r="INI26"/>
      <c r="INJ26"/>
      <c r="INK26"/>
      <c r="INL26"/>
      <c r="INM26"/>
      <c r="INN26"/>
      <c r="INO26"/>
      <c r="INP26"/>
      <c r="INQ26"/>
      <c r="INR26"/>
      <c r="INS26"/>
      <c r="INT26"/>
      <c r="INU26"/>
      <c r="INV26"/>
      <c r="INW26"/>
      <c r="INX26"/>
      <c r="INY26"/>
      <c r="INZ26"/>
      <c r="IOA26"/>
      <c r="IOB26"/>
      <c r="IOC26"/>
      <c r="IOD26"/>
      <c r="IOE26"/>
      <c r="IOF26"/>
      <c r="IOG26"/>
      <c r="IOH26"/>
      <c r="IOI26"/>
      <c r="IOJ26"/>
      <c r="IOK26"/>
      <c r="IOL26"/>
      <c r="IOM26"/>
      <c r="ION26"/>
      <c r="IOO26"/>
      <c r="IOP26"/>
      <c r="IOQ26"/>
      <c r="IOR26"/>
      <c r="IOS26"/>
      <c r="IOT26"/>
      <c r="IOU26"/>
      <c r="IOV26"/>
      <c r="IOW26"/>
      <c r="IOX26"/>
      <c r="IOY26"/>
      <c r="IOZ26"/>
      <c r="IPA26"/>
      <c r="IPB26"/>
      <c r="IPC26"/>
      <c r="IPD26"/>
      <c r="IPE26"/>
      <c r="IPF26"/>
      <c r="IPG26"/>
      <c r="IPH26"/>
      <c r="IPI26"/>
      <c r="IPJ26"/>
      <c r="IPK26"/>
      <c r="IPL26"/>
      <c r="IPM26"/>
      <c r="IPN26"/>
      <c r="IPO26"/>
      <c r="IPP26"/>
      <c r="IPQ26"/>
      <c r="IPR26"/>
      <c r="IPS26"/>
      <c r="IPT26"/>
      <c r="IPU26"/>
      <c r="IPV26"/>
      <c r="IPW26"/>
      <c r="IPX26"/>
      <c r="IPY26"/>
      <c r="IPZ26"/>
      <c r="IQA26"/>
      <c r="IQB26"/>
      <c r="IQC26"/>
      <c r="IQD26"/>
      <c r="IQE26"/>
      <c r="IQF26"/>
      <c r="IQG26"/>
      <c r="IQH26"/>
      <c r="IQI26"/>
      <c r="IQJ26"/>
      <c r="IQK26"/>
      <c r="IQL26"/>
      <c r="IQM26"/>
      <c r="IQN26"/>
      <c r="IQO26"/>
      <c r="IQP26"/>
      <c r="IQQ26"/>
      <c r="IQR26"/>
      <c r="IQS26"/>
      <c r="IQT26"/>
      <c r="IQU26"/>
      <c r="IQV26"/>
      <c r="IQW26"/>
      <c r="IQX26"/>
      <c r="IQY26"/>
      <c r="IQZ26"/>
      <c r="IRA26"/>
      <c r="IRB26"/>
      <c r="IRC26"/>
      <c r="IRD26"/>
      <c r="IRE26"/>
      <c r="IRF26"/>
      <c r="IRG26"/>
      <c r="IRH26"/>
      <c r="IRI26"/>
      <c r="IRJ26"/>
      <c r="IRK26"/>
      <c r="IRL26"/>
      <c r="IRM26"/>
      <c r="IRN26"/>
      <c r="IRO26"/>
      <c r="IRP26"/>
      <c r="IRQ26"/>
      <c r="IRR26"/>
      <c r="IRS26"/>
      <c r="IRT26"/>
      <c r="IRU26"/>
      <c r="IRV26"/>
      <c r="IRW26"/>
      <c r="IRX26"/>
      <c r="IRY26"/>
      <c r="IRZ26"/>
      <c r="ISA26"/>
      <c r="ISB26"/>
      <c r="ISC26"/>
      <c r="ISD26"/>
      <c r="ISE26"/>
      <c r="ISF26"/>
      <c r="ISG26"/>
      <c r="ISH26"/>
      <c r="ISI26"/>
      <c r="ISJ26"/>
      <c r="ISK26"/>
      <c r="ISL26"/>
      <c r="ISM26"/>
      <c r="ISN26"/>
      <c r="ISO26"/>
      <c r="ISP26"/>
      <c r="ISQ26"/>
      <c r="ISR26"/>
      <c r="ISS26"/>
      <c r="IST26"/>
      <c r="ISU26"/>
      <c r="ISV26"/>
      <c r="ISW26"/>
      <c r="ISX26"/>
      <c r="ISY26"/>
      <c r="ISZ26"/>
      <c r="ITA26"/>
      <c r="ITB26"/>
      <c r="ITC26"/>
      <c r="ITD26"/>
      <c r="ITE26"/>
      <c r="ITF26"/>
      <c r="ITG26"/>
      <c r="ITH26"/>
      <c r="ITI26"/>
      <c r="ITJ26"/>
      <c r="ITK26"/>
      <c r="ITL26"/>
      <c r="ITM26"/>
      <c r="ITN26"/>
      <c r="ITO26"/>
      <c r="ITP26"/>
      <c r="ITQ26"/>
      <c r="ITR26"/>
      <c r="ITS26"/>
      <c r="ITT26"/>
      <c r="ITU26"/>
      <c r="ITV26"/>
      <c r="ITW26"/>
      <c r="ITX26"/>
      <c r="ITY26"/>
      <c r="ITZ26"/>
      <c r="IUA26"/>
      <c r="IUB26"/>
      <c r="IUC26"/>
      <c r="IUD26"/>
      <c r="IUE26"/>
      <c r="IUF26"/>
      <c r="IUG26"/>
      <c r="IUH26"/>
      <c r="IUI26"/>
      <c r="IUJ26"/>
      <c r="IUK26"/>
      <c r="IUL26"/>
      <c r="IUM26"/>
      <c r="IUN26"/>
      <c r="IUO26"/>
      <c r="IUP26"/>
      <c r="IUQ26"/>
      <c r="IUR26"/>
      <c r="IUS26"/>
      <c r="IUT26"/>
      <c r="IUU26"/>
      <c r="IUV26"/>
      <c r="IUW26"/>
      <c r="IUX26"/>
      <c r="IUY26"/>
      <c r="IUZ26"/>
      <c r="IVA26"/>
      <c r="IVB26"/>
      <c r="IVC26"/>
      <c r="IVD26"/>
      <c r="IVE26"/>
      <c r="IVF26"/>
      <c r="IVG26"/>
      <c r="IVH26"/>
      <c r="IVI26"/>
      <c r="IVJ26"/>
      <c r="IVK26"/>
      <c r="IVL26"/>
      <c r="IVM26"/>
      <c r="IVN26"/>
      <c r="IVO26"/>
      <c r="IVP26"/>
      <c r="IVQ26"/>
      <c r="IVR26"/>
      <c r="IVS26"/>
      <c r="IVT26"/>
      <c r="IVU26"/>
      <c r="IVV26"/>
      <c r="IVW26"/>
      <c r="IVX26"/>
      <c r="IVY26"/>
      <c r="IVZ26"/>
      <c r="IWA26"/>
      <c r="IWB26"/>
      <c r="IWC26"/>
      <c r="IWD26"/>
      <c r="IWE26"/>
      <c r="IWF26"/>
      <c r="IWG26"/>
      <c r="IWH26"/>
      <c r="IWI26"/>
      <c r="IWJ26"/>
      <c r="IWK26"/>
      <c r="IWL26"/>
      <c r="IWM26"/>
      <c r="IWN26"/>
      <c r="IWO26"/>
      <c r="IWP26"/>
      <c r="IWQ26"/>
      <c r="IWR26"/>
      <c r="IWS26"/>
      <c r="IWT26"/>
      <c r="IWU26"/>
      <c r="IWV26"/>
      <c r="IWW26"/>
      <c r="IWX26"/>
      <c r="IWY26"/>
      <c r="IWZ26"/>
      <c r="IXA26"/>
      <c r="IXB26"/>
      <c r="IXC26"/>
      <c r="IXD26"/>
      <c r="IXE26"/>
      <c r="IXF26"/>
      <c r="IXG26"/>
      <c r="IXH26"/>
      <c r="IXI26"/>
      <c r="IXJ26"/>
      <c r="IXK26"/>
      <c r="IXL26"/>
      <c r="IXM26"/>
      <c r="IXN26"/>
      <c r="IXO26"/>
      <c r="IXP26"/>
      <c r="IXQ26"/>
      <c r="IXR26"/>
      <c r="IXS26"/>
      <c r="IXT26"/>
      <c r="IXU26"/>
      <c r="IXV26"/>
      <c r="IXW26"/>
      <c r="IXX26"/>
      <c r="IXY26"/>
      <c r="IXZ26"/>
      <c r="IYA26"/>
      <c r="IYB26"/>
      <c r="IYC26"/>
      <c r="IYD26"/>
      <c r="IYE26"/>
      <c r="IYF26"/>
      <c r="IYG26"/>
      <c r="IYH26"/>
      <c r="IYI26"/>
      <c r="IYJ26"/>
      <c r="IYK26"/>
      <c r="IYL26"/>
      <c r="IYM26"/>
      <c r="IYN26"/>
      <c r="IYO26"/>
      <c r="IYP26"/>
      <c r="IYQ26"/>
      <c r="IYR26"/>
      <c r="IYS26"/>
      <c r="IYT26"/>
      <c r="IYU26"/>
      <c r="IYV26"/>
      <c r="IYW26"/>
      <c r="IYX26"/>
      <c r="IYY26"/>
      <c r="IYZ26"/>
      <c r="IZA26"/>
      <c r="IZB26"/>
      <c r="IZC26"/>
      <c r="IZD26"/>
      <c r="IZE26"/>
      <c r="IZF26"/>
      <c r="IZG26"/>
      <c r="IZH26"/>
      <c r="IZI26"/>
      <c r="IZJ26"/>
      <c r="IZK26"/>
      <c r="IZL26"/>
      <c r="IZM26"/>
      <c r="IZN26"/>
      <c r="IZO26"/>
      <c r="IZP26"/>
      <c r="IZQ26"/>
      <c r="IZR26"/>
      <c r="IZS26"/>
      <c r="IZT26"/>
      <c r="IZU26"/>
      <c r="IZV26"/>
      <c r="IZW26"/>
      <c r="IZX26"/>
      <c r="IZY26"/>
      <c r="IZZ26"/>
      <c r="JAA26"/>
      <c r="JAB26"/>
      <c r="JAC26"/>
      <c r="JAD26"/>
      <c r="JAE26"/>
      <c r="JAF26"/>
      <c r="JAG26"/>
      <c r="JAH26"/>
      <c r="JAI26"/>
      <c r="JAJ26"/>
      <c r="JAK26"/>
      <c r="JAL26"/>
      <c r="JAM26"/>
      <c r="JAN26"/>
      <c r="JAO26"/>
      <c r="JAP26"/>
      <c r="JAQ26"/>
      <c r="JAR26"/>
      <c r="JAS26"/>
      <c r="JAT26"/>
      <c r="JAU26"/>
      <c r="JAV26"/>
      <c r="JAW26"/>
      <c r="JAX26"/>
      <c r="JAY26"/>
      <c r="JAZ26"/>
      <c r="JBA26"/>
      <c r="JBB26"/>
      <c r="JBC26"/>
      <c r="JBD26"/>
      <c r="JBE26"/>
      <c r="JBF26"/>
      <c r="JBG26"/>
      <c r="JBH26"/>
      <c r="JBI26"/>
      <c r="JBJ26"/>
      <c r="JBK26"/>
      <c r="JBL26"/>
      <c r="JBM26"/>
      <c r="JBN26"/>
      <c r="JBO26"/>
      <c r="JBP26"/>
      <c r="JBQ26"/>
      <c r="JBR26"/>
      <c r="JBS26"/>
      <c r="JBT26"/>
      <c r="JBU26"/>
      <c r="JBV26"/>
      <c r="JBW26"/>
      <c r="JBX26"/>
      <c r="JBY26"/>
      <c r="JBZ26"/>
      <c r="JCA26"/>
      <c r="JCB26"/>
      <c r="JCC26"/>
      <c r="JCD26"/>
      <c r="JCE26"/>
      <c r="JCF26"/>
      <c r="JCG26"/>
      <c r="JCH26"/>
      <c r="JCI26"/>
      <c r="JCJ26"/>
      <c r="JCK26"/>
      <c r="JCL26"/>
      <c r="JCM26"/>
      <c r="JCN26"/>
      <c r="JCO26"/>
      <c r="JCP26"/>
      <c r="JCQ26"/>
      <c r="JCR26"/>
      <c r="JCS26"/>
      <c r="JCT26"/>
      <c r="JCU26"/>
      <c r="JCV26"/>
      <c r="JCW26"/>
      <c r="JCX26"/>
      <c r="JCY26"/>
      <c r="JCZ26"/>
      <c r="JDA26"/>
      <c r="JDB26"/>
      <c r="JDC26"/>
      <c r="JDD26"/>
      <c r="JDE26"/>
      <c r="JDF26"/>
      <c r="JDG26"/>
      <c r="JDH26"/>
      <c r="JDI26"/>
      <c r="JDJ26"/>
      <c r="JDK26"/>
      <c r="JDL26"/>
      <c r="JDM26"/>
      <c r="JDN26"/>
      <c r="JDO26"/>
      <c r="JDP26"/>
      <c r="JDQ26"/>
      <c r="JDR26"/>
      <c r="JDS26"/>
      <c r="JDT26"/>
      <c r="JDU26"/>
      <c r="JDV26"/>
      <c r="JDW26"/>
      <c r="JDX26"/>
      <c r="JDY26"/>
      <c r="JDZ26"/>
      <c r="JEA26"/>
      <c r="JEB26"/>
      <c r="JEC26"/>
      <c r="JED26"/>
      <c r="JEE26"/>
      <c r="JEF26"/>
      <c r="JEG26"/>
      <c r="JEH26"/>
      <c r="JEI26"/>
      <c r="JEJ26"/>
      <c r="JEK26"/>
      <c r="JEL26"/>
      <c r="JEM26"/>
      <c r="JEN26"/>
      <c r="JEO26"/>
      <c r="JEP26"/>
      <c r="JEQ26"/>
      <c r="JER26"/>
      <c r="JES26"/>
      <c r="JET26"/>
      <c r="JEU26"/>
      <c r="JEV26"/>
      <c r="JEW26"/>
      <c r="JEX26"/>
      <c r="JEY26"/>
      <c r="JEZ26"/>
      <c r="JFA26"/>
      <c r="JFB26"/>
      <c r="JFC26"/>
      <c r="JFD26"/>
      <c r="JFE26"/>
      <c r="JFF26"/>
      <c r="JFG26"/>
      <c r="JFH26"/>
      <c r="JFI26"/>
      <c r="JFJ26"/>
      <c r="JFK26"/>
      <c r="JFL26"/>
      <c r="JFM26"/>
      <c r="JFN26"/>
      <c r="JFO26"/>
      <c r="JFP26"/>
      <c r="JFQ26"/>
      <c r="JFR26"/>
      <c r="JFS26"/>
      <c r="JFT26"/>
      <c r="JFU26"/>
      <c r="JFV26"/>
      <c r="JFW26"/>
      <c r="JFX26"/>
      <c r="JFY26"/>
      <c r="JFZ26"/>
      <c r="JGA26"/>
      <c r="JGB26"/>
      <c r="JGC26"/>
      <c r="JGD26"/>
      <c r="JGE26"/>
      <c r="JGF26"/>
      <c r="JGG26"/>
      <c r="JGH26"/>
      <c r="JGI26"/>
      <c r="JGJ26"/>
      <c r="JGK26"/>
      <c r="JGL26"/>
      <c r="JGM26"/>
      <c r="JGN26"/>
      <c r="JGO26"/>
      <c r="JGP26"/>
      <c r="JGQ26"/>
      <c r="JGR26"/>
      <c r="JGS26"/>
      <c r="JGT26"/>
      <c r="JGU26"/>
      <c r="JGV26"/>
      <c r="JGW26"/>
      <c r="JGX26"/>
      <c r="JGY26"/>
      <c r="JGZ26"/>
      <c r="JHA26"/>
      <c r="JHB26"/>
      <c r="JHC26"/>
      <c r="JHD26"/>
      <c r="JHE26"/>
      <c r="JHF26"/>
      <c r="JHG26"/>
      <c r="JHH26"/>
      <c r="JHI26"/>
      <c r="JHJ26"/>
      <c r="JHK26"/>
      <c r="JHL26"/>
      <c r="JHM26"/>
      <c r="JHN26"/>
      <c r="JHO26"/>
      <c r="JHP26"/>
      <c r="JHQ26"/>
      <c r="JHR26"/>
      <c r="JHS26"/>
      <c r="JHT26"/>
      <c r="JHU26"/>
      <c r="JHV26"/>
      <c r="JHW26"/>
      <c r="JHX26"/>
      <c r="JHY26"/>
      <c r="JHZ26"/>
      <c r="JIA26"/>
      <c r="JIB26"/>
      <c r="JIC26"/>
      <c r="JID26"/>
      <c r="JIE26"/>
      <c r="JIF26"/>
      <c r="JIG26"/>
      <c r="JIH26"/>
      <c r="JII26"/>
      <c r="JIJ26"/>
      <c r="JIK26"/>
      <c r="JIL26"/>
      <c r="JIM26"/>
      <c r="JIN26"/>
      <c r="JIO26"/>
      <c r="JIP26"/>
      <c r="JIQ26"/>
      <c r="JIR26"/>
      <c r="JIS26"/>
      <c r="JIT26"/>
      <c r="JIU26"/>
      <c r="JIV26"/>
      <c r="JIW26"/>
      <c r="JIX26"/>
      <c r="JIY26"/>
      <c r="JIZ26"/>
      <c r="JJA26"/>
      <c r="JJB26"/>
      <c r="JJC26"/>
      <c r="JJD26"/>
      <c r="JJE26"/>
      <c r="JJF26"/>
      <c r="JJG26"/>
      <c r="JJH26"/>
      <c r="JJI26"/>
      <c r="JJJ26"/>
      <c r="JJK26"/>
      <c r="JJL26"/>
      <c r="JJM26"/>
      <c r="JJN26"/>
      <c r="JJO26"/>
      <c r="JJP26"/>
      <c r="JJQ26"/>
      <c r="JJR26"/>
      <c r="JJS26"/>
      <c r="JJT26"/>
      <c r="JJU26"/>
      <c r="JJV26"/>
      <c r="JJW26"/>
      <c r="JJX26"/>
      <c r="JJY26"/>
      <c r="JJZ26"/>
      <c r="JKA26"/>
      <c r="JKB26"/>
      <c r="JKC26"/>
      <c r="JKD26"/>
      <c r="JKE26"/>
      <c r="JKF26"/>
      <c r="JKG26"/>
      <c r="JKH26"/>
      <c r="JKI26"/>
      <c r="JKJ26"/>
      <c r="JKK26"/>
      <c r="JKL26"/>
      <c r="JKM26"/>
      <c r="JKN26"/>
      <c r="JKO26"/>
      <c r="JKP26"/>
      <c r="JKQ26"/>
      <c r="JKR26"/>
      <c r="JKS26"/>
      <c r="JKT26"/>
      <c r="JKU26"/>
      <c r="JKV26"/>
      <c r="JKW26"/>
      <c r="JKX26"/>
      <c r="JKY26"/>
      <c r="JKZ26"/>
      <c r="JLA26"/>
      <c r="JLB26"/>
      <c r="JLC26"/>
      <c r="JLD26"/>
      <c r="JLE26"/>
      <c r="JLF26"/>
      <c r="JLG26"/>
      <c r="JLH26"/>
      <c r="JLI26"/>
      <c r="JLJ26"/>
      <c r="JLK26"/>
      <c r="JLL26"/>
      <c r="JLM26"/>
      <c r="JLN26"/>
      <c r="JLO26"/>
      <c r="JLP26"/>
      <c r="JLQ26"/>
      <c r="JLR26"/>
      <c r="JLS26"/>
      <c r="JLT26"/>
      <c r="JLU26"/>
      <c r="JLV26"/>
      <c r="JLW26"/>
      <c r="JLX26"/>
      <c r="JLY26"/>
      <c r="JLZ26"/>
      <c r="JMA26"/>
      <c r="JMB26"/>
      <c r="JMC26"/>
      <c r="JMD26"/>
      <c r="JME26"/>
      <c r="JMF26"/>
      <c r="JMG26"/>
      <c r="JMH26"/>
      <c r="JMI26"/>
      <c r="JMJ26"/>
      <c r="JMK26"/>
      <c r="JML26"/>
      <c r="JMM26"/>
      <c r="JMN26"/>
      <c r="JMO26"/>
      <c r="JMP26"/>
      <c r="JMQ26"/>
      <c r="JMR26"/>
      <c r="JMS26"/>
      <c r="JMT26"/>
      <c r="JMU26"/>
      <c r="JMV26"/>
      <c r="JMW26"/>
      <c r="JMX26"/>
      <c r="JMY26"/>
      <c r="JMZ26"/>
      <c r="JNA26"/>
      <c r="JNB26"/>
      <c r="JNC26"/>
      <c r="JND26"/>
      <c r="JNE26"/>
      <c r="JNF26"/>
      <c r="JNG26"/>
      <c r="JNH26"/>
      <c r="JNI26"/>
      <c r="JNJ26"/>
      <c r="JNK26"/>
      <c r="JNL26"/>
      <c r="JNM26"/>
      <c r="JNN26"/>
      <c r="JNO26"/>
      <c r="JNP26"/>
      <c r="JNQ26"/>
      <c r="JNR26"/>
      <c r="JNS26"/>
      <c r="JNT26"/>
      <c r="JNU26"/>
      <c r="JNV26"/>
      <c r="JNW26"/>
      <c r="JNX26"/>
      <c r="JNY26"/>
      <c r="JNZ26"/>
      <c r="JOA26"/>
      <c r="JOB26"/>
      <c r="JOC26"/>
      <c r="JOD26"/>
      <c r="JOE26"/>
      <c r="JOF26"/>
      <c r="JOG26"/>
      <c r="JOH26"/>
      <c r="JOI26"/>
      <c r="JOJ26"/>
      <c r="JOK26"/>
      <c r="JOL26"/>
      <c r="JOM26"/>
      <c r="JON26"/>
      <c r="JOO26"/>
      <c r="JOP26"/>
      <c r="JOQ26"/>
      <c r="JOR26"/>
      <c r="JOS26"/>
      <c r="JOT26"/>
      <c r="JOU26"/>
      <c r="JOV26"/>
      <c r="JOW26"/>
      <c r="JOX26"/>
      <c r="JOY26"/>
      <c r="JOZ26"/>
      <c r="JPA26"/>
      <c r="JPB26"/>
      <c r="JPC26"/>
      <c r="JPD26"/>
      <c r="JPE26"/>
      <c r="JPF26"/>
      <c r="JPG26"/>
      <c r="JPH26"/>
      <c r="JPI26"/>
      <c r="JPJ26"/>
      <c r="JPK26"/>
      <c r="JPL26"/>
      <c r="JPM26"/>
      <c r="JPN26"/>
      <c r="JPO26"/>
      <c r="JPP26"/>
      <c r="JPQ26"/>
      <c r="JPR26"/>
      <c r="JPS26"/>
      <c r="JPT26"/>
      <c r="JPU26"/>
      <c r="JPV26"/>
      <c r="JPW26"/>
      <c r="JPX26"/>
      <c r="JPY26"/>
      <c r="JPZ26"/>
      <c r="JQA26"/>
      <c r="JQB26"/>
      <c r="JQC26"/>
      <c r="JQD26"/>
      <c r="JQE26"/>
      <c r="JQF26"/>
      <c r="JQG26"/>
      <c r="JQH26"/>
      <c r="JQI26"/>
      <c r="JQJ26"/>
      <c r="JQK26"/>
      <c r="JQL26"/>
      <c r="JQM26"/>
      <c r="JQN26"/>
      <c r="JQO26"/>
      <c r="JQP26"/>
      <c r="JQQ26"/>
      <c r="JQR26"/>
      <c r="JQS26"/>
      <c r="JQT26"/>
      <c r="JQU26"/>
      <c r="JQV26"/>
      <c r="JQW26"/>
      <c r="JQX26"/>
      <c r="JQY26"/>
      <c r="JQZ26"/>
      <c r="JRA26"/>
      <c r="JRB26"/>
      <c r="JRC26"/>
      <c r="JRD26"/>
      <c r="JRE26"/>
      <c r="JRF26"/>
      <c r="JRG26"/>
      <c r="JRH26"/>
      <c r="JRI26"/>
      <c r="JRJ26"/>
      <c r="JRK26"/>
      <c r="JRL26"/>
      <c r="JRM26"/>
      <c r="JRN26"/>
      <c r="JRO26"/>
      <c r="JRP26"/>
      <c r="JRQ26"/>
      <c r="JRR26"/>
      <c r="JRS26"/>
      <c r="JRT26"/>
      <c r="JRU26"/>
      <c r="JRV26"/>
      <c r="JRW26"/>
      <c r="JRX26"/>
      <c r="JRY26"/>
      <c r="JRZ26"/>
      <c r="JSA26"/>
      <c r="JSB26"/>
      <c r="JSC26"/>
      <c r="JSD26"/>
      <c r="JSE26"/>
      <c r="JSF26"/>
      <c r="JSG26"/>
      <c r="JSH26"/>
      <c r="JSI26"/>
      <c r="JSJ26"/>
      <c r="JSK26"/>
      <c r="JSL26"/>
      <c r="JSM26"/>
      <c r="JSN26"/>
      <c r="JSO26"/>
      <c r="JSP26"/>
      <c r="JSQ26"/>
      <c r="JSR26"/>
      <c r="JSS26"/>
      <c r="JST26"/>
      <c r="JSU26"/>
      <c r="JSV26"/>
      <c r="JSW26"/>
      <c r="JSX26"/>
      <c r="JSY26"/>
      <c r="JSZ26"/>
      <c r="JTA26"/>
      <c r="JTB26"/>
      <c r="JTC26"/>
      <c r="JTD26"/>
      <c r="JTE26"/>
      <c r="JTF26"/>
      <c r="JTG26"/>
      <c r="JTH26"/>
      <c r="JTI26"/>
      <c r="JTJ26"/>
      <c r="JTK26"/>
      <c r="JTL26"/>
      <c r="JTM26"/>
      <c r="JTN26"/>
      <c r="JTO26"/>
      <c r="JTP26"/>
      <c r="JTQ26"/>
      <c r="JTR26"/>
      <c r="JTS26"/>
      <c r="JTT26"/>
      <c r="JTU26"/>
      <c r="JTV26"/>
      <c r="JTW26"/>
      <c r="JTX26"/>
      <c r="JTY26"/>
      <c r="JTZ26"/>
      <c r="JUA26"/>
      <c r="JUB26"/>
      <c r="JUC26"/>
      <c r="JUD26"/>
      <c r="JUE26"/>
      <c r="JUF26"/>
      <c r="JUG26"/>
      <c r="JUH26"/>
      <c r="JUI26"/>
      <c r="JUJ26"/>
      <c r="JUK26"/>
      <c r="JUL26"/>
      <c r="JUM26"/>
      <c r="JUN26"/>
      <c r="JUO26"/>
      <c r="JUP26"/>
      <c r="JUQ26"/>
      <c r="JUR26"/>
      <c r="JUS26"/>
      <c r="JUT26"/>
      <c r="JUU26"/>
      <c r="JUV26"/>
      <c r="JUW26"/>
      <c r="JUX26"/>
      <c r="JUY26"/>
      <c r="JUZ26"/>
      <c r="JVA26"/>
      <c r="JVB26"/>
      <c r="JVC26"/>
      <c r="JVD26"/>
      <c r="JVE26"/>
      <c r="JVF26"/>
      <c r="JVG26"/>
      <c r="JVH26"/>
      <c r="JVI26"/>
      <c r="JVJ26"/>
      <c r="JVK26"/>
      <c r="JVL26"/>
      <c r="JVM26"/>
      <c r="JVN26"/>
      <c r="JVO26"/>
      <c r="JVP26"/>
      <c r="JVQ26"/>
      <c r="JVR26"/>
      <c r="JVS26"/>
      <c r="JVT26"/>
      <c r="JVU26"/>
      <c r="JVV26"/>
      <c r="JVW26"/>
      <c r="JVX26"/>
      <c r="JVY26"/>
      <c r="JVZ26"/>
      <c r="JWA26"/>
      <c r="JWB26"/>
      <c r="JWC26"/>
      <c r="JWD26"/>
      <c r="JWE26"/>
      <c r="JWF26"/>
      <c r="JWG26"/>
      <c r="JWH26"/>
      <c r="JWI26"/>
      <c r="JWJ26"/>
      <c r="JWK26"/>
      <c r="JWL26"/>
      <c r="JWM26"/>
      <c r="JWN26"/>
      <c r="JWO26"/>
      <c r="JWP26"/>
      <c r="JWQ26"/>
      <c r="JWR26"/>
      <c r="JWS26"/>
      <c r="JWT26"/>
      <c r="JWU26"/>
      <c r="JWV26"/>
      <c r="JWW26"/>
      <c r="JWX26"/>
      <c r="JWY26"/>
      <c r="JWZ26"/>
      <c r="JXA26"/>
      <c r="JXB26"/>
      <c r="JXC26"/>
      <c r="JXD26"/>
      <c r="JXE26"/>
      <c r="JXF26"/>
      <c r="JXG26"/>
      <c r="JXH26"/>
      <c r="JXI26"/>
      <c r="JXJ26"/>
      <c r="JXK26"/>
      <c r="JXL26"/>
      <c r="JXM26"/>
      <c r="JXN26"/>
      <c r="JXO26"/>
      <c r="JXP26"/>
      <c r="JXQ26"/>
      <c r="JXR26"/>
      <c r="JXS26"/>
      <c r="JXT26"/>
      <c r="JXU26"/>
      <c r="JXV26"/>
      <c r="JXW26"/>
      <c r="JXX26"/>
      <c r="JXY26"/>
      <c r="JXZ26"/>
      <c r="JYA26"/>
      <c r="JYB26"/>
      <c r="JYC26"/>
      <c r="JYD26"/>
      <c r="JYE26"/>
      <c r="JYF26"/>
      <c r="JYG26"/>
      <c r="JYH26"/>
      <c r="JYI26"/>
      <c r="JYJ26"/>
      <c r="JYK26"/>
      <c r="JYL26"/>
      <c r="JYM26"/>
      <c r="JYN26"/>
      <c r="JYO26"/>
      <c r="JYP26"/>
      <c r="JYQ26"/>
      <c r="JYR26"/>
      <c r="JYS26"/>
      <c r="JYT26"/>
      <c r="JYU26"/>
      <c r="JYV26"/>
      <c r="JYW26"/>
      <c r="JYX26"/>
      <c r="JYY26"/>
      <c r="JYZ26"/>
      <c r="JZA26"/>
      <c r="JZB26"/>
      <c r="JZC26"/>
      <c r="JZD26"/>
      <c r="JZE26"/>
      <c r="JZF26"/>
      <c r="JZG26"/>
      <c r="JZH26"/>
      <c r="JZI26"/>
      <c r="JZJ26"/>
      <c r="JZK26"/>
      <c r="JZL26"/>
      <c r="JZM26"/>
      <c r="JZN26"/>
      <c r="JZO26"/>
      <c r="JZP26"/>
      <c r="JZQ26"/>
      <c r="JZR26"/>
      <c r="JZS26"/>
      <c r="JZT26"/>
      <c r="JZU26"/>
      <c r="JZV26"/>
      <c r="JZW26"/>
      <c r="JZX26"/>
      <c r="JZY26"/>
      <c r="JZZ26"/>
      <c r="KAA26"/>
      <c r="KAB26"/>
      <c r="KAC26"/>
      <c r="KAD26"/>
      <c r="KAE26"/>
      <c r="KAF26"/>
      <c r="KAG26"/>
      <c r="KAH26"/>
      <c r="KAI26"/>
      <c r="KAJ26"/>
      <c r="KAK26"/>
      <c r="KAL26"/>
      <c r="KAM26"/>
      <c r="KAN26"/>
      <c r="KAO26"/>
      <c r="KAP26"/>
      <c r="KAQ26"/>
      <c r="KAR26"/>
      <c r="KAS26"/>
      <c r="KAT26"/>
      <c r="KAU26"/>
      <c r="KAV26"/>
      <c r="KAW26"/>
      <c r="KAX26"/>
      <c r="KAY26"/>
      <c r="KAZ26"/>
      <c r="KBA26"/>
      <c r="KBB26"/>
      <c r="KBC26"/>
      <c r="KBD26"/>
      <c r="KBE26"/>
      <c r="KBF26"/>
      <c r="KBG26"/>
      <c r="KBH26"/>
      <c r="KBI26"/>
      <c r="KBJ26"/>
      <c r="KBK26"/>
      <c r="KBL26"/>
      <c r="KBM26"/>
      <c r="KBN26"/>
      <c r="KBO26"/>
      <c r="KBP26"/>
      <c r="KBQ26"/>
      <c r="KBR26"/>
      <c r="KBS26"/>
      <c r="KBT26"/>
      <c r="KBU26"/>
      <c r="KBV26"/>
      <c r="KBW26"/>
      <c r="KBX26"/>
      <c r="KBY26"/>
      <c r="KBZ26"/>
      <c r="KCA26"/>
      <c r="KCB26"/>
      <c r="KCC26"/>
      <c r="KCD26"/>
      <c r="KCE26"/>
      <c r="KCF26"/>
      <c r="KCG26"/>
      <c r="KCH26"/>
      <c r="KCI26"/>
      <c r="KCJ26"/>
      <c r="KCK26"/>
      <c r="KCL26"/>
      <c r="KCM26"/>
      <c r="KCN26"/>
      <c r="KCO26"/>
      <c r="KCP26"/>
      <c r="KCQ26"/>
      <c r="KCR26"/>
      <c r="KCS26"/>
      <c r="KCT26"/>
      <c r="KCU26"/>
      <c r="KCV26"/>
      <c r="KCW26"/>
      <c r="KCX26"/>
      <c r="KCY26"/>
      <c r="KCZ26"/>
      <c r="KDA26"/>
      <c r="KDB26"/>
      <c r="KDC26"/>
      <c r="KDD26"/>
      <c r="KDE26"/>
      <c r="KDF26"/>
      <c r="KDG26"/>
      <c r="KDH26"/>
      <c r="KDI26"/>
      <c r="KDJ26"/>
      <c r="KDK26"/>
      <c r="KDL26"/>
      <c r="KDM26"/>
      <c r="KDN26"/>
      <c r="KDO26"/>
      <c r="KDP26"/>
      <c r="KDQ26"/>
      <c r="KDR26"/>
      <c r="KDS26"/>
      <c r="KDT26"/>
      <c r="KDU26"/>
      <c r="KDV26"/>
      <c r="KDW26"/>
      <c r="KDX26"/>
      <c r="KDY26"/>
      <c r="KDZ26"/>
      <c r="KEA26"/>
      <c r="KEB26"/>
      <c r="KEC26"/>
      <c r="KED26"/>
      <c r="KEE26"/>
      <c r="KEF26"/>
      <c r="KEG26"/>
      <c r="KEH26"/>
      <c r="KEI26"/>
      <c r="KEJ26"/>
      <c r="KEK26"/>
      <c r="KEL26"/>
      <c r="KEM26"/>
      <c r="KEN26"/>
      <c r="KEO26"/>
      <c r="KEP26"/>
      <c r="KEQ26"/>
      <c r="KER26"/>
      <c r="KES26"/>
      <c r="KET26"/>
      <c r="KEU26"/>
      <c r="KEV26"/>
      <c r="KEW26"/>
      <c r="KEX26"/>
      <c r="KEY26"/>
      <c r="KEZ26"/>
      <c r="KFA26"/>
      <c r="KFB26"/>
      <c r="KFC26"/>
      <c r="KFD26"/>
      <c r="KFE26"/>
      <c r="KFF26"/>
      <c r="KFG26"/>
      <c r="KFH26"/>
      <c r="KFI26"/>
      <c r="KFJ26"/>
      <c r="KFK26"/>
      <c r="KFL26"/>
      <c r="KFM26"/>
      <c r="KFN26"/>
      <c r="KFO26"/>
      <c r="KFP26"/>
      <c r="KFQ26"/>
      <c r="KFR26"/>
      <c r="KFS26"/>
      <c r="KFT26"/>
      <c r="KFU26"/>
      <c r="KFV26"/>
      <c r="KFW26"/>
      <c r="KFX26"/>
      <c r="KFY26"/>
      <c r="KFZ26"/>
      <c r="KGA26"/>
      <c r="KGB26"/>
      <c r="KGC26"/>
      <c r="KGD26"/>
      <c r="KGE26"/>
      <c r="KGF26"/>
      <c r="KGG26"/>
      <c r="KGH26"/>
      <c r="KGI26"/>
      <c r="KGJ26"/>
      <c r="KGK26"/>
      <c r="KGL26"/>
      <c r="KGM26"/>
      <c r="KGN26"/>
      <c r="KGO26"/>
      <c r="KGP26"/>
      <c r="KGQ26"/>
      <c r="KGR26"/>
      <c r="KGS26"/>
      <c r="KGT26"/>
      <c r="KGU26"/>
      <c r="KGV26"/>
      <c r="KGW26"/>
      <c r="KGX26"/>
      <c r="KGY26"/>
      <c r="KGZ26"/>
      <c r="KHA26"/>
      <c r="KHB26"/>
      <c r="KHC26"/>
      <c r="KHD26"/>
      <c r="KHE26"/>
      <c r="KHF26"/>
      <c r="KHG26"/>
      <c r="KHH26"/>
      <c r="KHI26"/>
      <c r="KHJ26"/>
      <c r="KHK26"/>
      <c r="KHL26"/>
      <c r="KHM26"/>
      <c r="KHN26"/>
      <c r="KHO26"/>
      <c r="KHP26"/>
      <c r="KHQ26"/>
      <c r="KHR26"/>
      <c r="KHS26"/>
      <c r="KHT26"/>
      <c r="KHU26"/>
      <c r="KHV26"/>
      <c r="KHW26"/>
      <c r="KHX26"/>
      <c r="KHY26"/>
      <c r="KHZ26"/>
      <c r="KIA26"/>
      <c r="KIB26"/>
      <c r="KIC26"/>
      <c r="KID26"/>
      <c r="KIE26"/>
      <c r="KIF26"/>
      <c r="KIG26"/>
      <c r="KIH26"/>
      <c r="KII26"/>
      <c r="KIJ26"/>
      <c r="KIK26"/>
      <c r="KIL26"/>
      <c r="KIM26"/>
      <c r="KIN26"/>
      <c r="KIO26"/>
      <c r="KIP26"/>
      <c r="KIQ26"/>
      <c r="KIR26"/>
      <c r="KIS26"/>
      <c r="KIT26"/>
      <c r="KIU26"/>
      <c r="KIV26"/>
      <c r="KIW26"/>
      <c r="KIX26"/>
      <c r="KIY26"/>
      <c r="KIZ26"/>
      <c r="KJA26"/>
      <c r="KJB26"/>
      <c r="KJC26"/>
      <c r="KJD26"/>
      <c r="KJE26"/>
      <c r="KJF26"/>
      <c r="KJG26"/>
      <c r="KJH26"/>
      <c r="KJI26"/>
      <c r="KJJ26"/>
      <c r="KJK26"/>
      <c r="KJL26"/>
      <c r="KJM26"/>
      <c r="KJN26"/>
      <c r="KJO26"/>
      <c r="KJP26"/>
      <c r="KJQ26"/>
      <c r="KJR26"/>
      <c r="KJS26"/>
      <c r="KJT26"/>
      <c r="KJU26"/>
      <c r="KJV26"/>
      <c r="KJW26"/>
      <c r="KJX26"/>
      <c r="KJY26"/>
      <c r="KJZ26"/>
      <c r="KKA26"/>
      <c r="KKB26"/>
      <c r="KKC26"/>
      <c r="KKD26"/>
      <c r="KKE26"/>
      <c r="KKF26"/>
      <c r="KKG26"/>
      <c r="KKH26"/>
      <c r="KKI26"/>
      <c r="KKJ26"/>
      <c r="KKK26"/>
      <c r="KKL26"/>
      <c r="KKM26"/>
      <c r="KKN26"/>
      <c r="KKO26"/>
      <c r="KKP26"/>
      <c r="KKQ26"/>
      <c r="KKR26"/>
      <c r="KKS26"/>
      <c r="KKT26"/>
      <c r="KKU26"/>
      <c r="KKV26"/>
      <c r="KKW26"/>
      <c r="KKX26"/>
      <c r="KKY26"/>
      <c r="KKZ26"/>
      <c r="KLA26"/>
      <c r="KLB26"/>
      <c r="KLC26"/>
      <c r="KLD26"/>
      <c r="KLE26"/>
      <c r="KLF26"/>
      <c r="KLG26"/>
      <c r="KLH26"/>
      <c r="KLI26"/>
      <c r="KLJ26"/>
      <c r="KLK26"/>
      <c r="KLL26"/>
      <c r="KLM26"/>
      <c r="KLN26"/>
      <c r="KLO26"/>
      <c r="KLP26"/>
      <c r="KLQ26"/>
      <c r="KLR26"/>
      <c r="KLS26"/>
      <c r="KLT26"/>
      <c r="KLU26"/>
      <c r="KLV26"/>
      <c r="KLW26"/>
      <c r="KLX26"/>
      <c r="KLY26"/>
      <c r="KLZ26"/>
      <c r="KMA26"/>
      <c r="KMB26"/>
      <c r="KMC26"/>
      <c r="KMD26"/>
      <c r="KME26"/>
      <c r="KMF26"/>
      <c r="KMG26"/>
      <c r="KMH26"/>
      <c r="KMI26"/>
      <c r="KMJ26"/>
      <c r="KMK26"/>
      <c r="KML26"/>
      <c r="KMM26"/>
      <c r="KMN26"/>
      <c r="KMO26"/>
      <c r="KMP26"/>
      <c r="KMQ26"/>
      <c r="KMR26"/>
      <c r="KMS26"/>
      <c r="KMT26"/>
      <c r="KMU26"/>
      <c r="KMV26"/>
      <c r="KMW26"/>
      <c r="KMX26"/>
      <c r="KMY26"/>
      <c r="KMZ26"/>
      <c r="KNA26"/>
      <c r="KNB26"/>
      <c r="KNC26"/>
      <c r="KND26"/>
      <c r="KNE26"/>
      <c r="KNF26"/>
      <c r="KNG26"/>
      <c r="KNH26"/>
      <c r="KNI26"/>
      <c r="KNJ26"/>
      <c r="KNK26"/>
      <c r="KNL26"/>
      <c r="KNM26"/>
      <c r="KNN26"/>
      <c r="KNO26"/>
      <c r="KNP26"/>
      <c r="KNQ26"/>
      <c r="KNR26"/>
      <c r="KNS26"/>
      <c r="KNT26"/>
      <c r="KNU26"/>
      <c r="KNV26"/>
      <c r="KNW26"/>
      <c r="KNX26"/>
      <c r="KNY26"/>
      <c r="KNZ26"/>
      <c r="KOA26"/>
      <c r="KOB26"/>
      <c r="KOC26"/>
      <c r="KOD26"/>
      <c r="KOE26"/>
      <c r="KOF26"/>
      <c r="KOG26"/>
      <c r="KOH26"/>
      <c r="KOI26"/>
      <c r="KOJ26"/>
      <c r="KOK26"/>
      <c r="KOL26"/>
      <c r="KOM26"/>
      <c r="KON26"/>
      <c r="KOO26"/>
      <c r="KOP26"/>
      <c r="KOQ26"/>
      <c r="KOR26"/>
      <c r="KOS26"/>
      <c r="KOT26"/>
      <c r="KOU26"/>
      <c r="KOV26"/>
      <c r="KOW26"/>
      <c r="KOX26"/>
      <c r="KOY26"/>
      <c r="KOZ26"/>
      <c r="KPA26"/>
      <c r="KPB26"/>
      <c r="KPC26"/>
      <c r="KPD26"/>
      <c r="KPE26"/>
      <c r="KPF26"/>
      <c r="KPG26"/>
      <c r="KPH26"/>
      <c r="KPI26"/>
      <c r="KPJ26"/>
      <c r="KPK26"/>
      <c r="KPL26"/>
      <c r="KPM26"/>
      <c r="KPN26"/>
      <c r="KPO26"/>
      <c r="KPP26"/>
      <c r="KPQ26"/>
      <c r="KPR26"/>
      <c r="KPS26"/>
      <c r="KPT26"/>
      <c r="KPU26"/>
      <c r="KPV26"/>
      <c r="KPW26"/>
      <c r="KPX26"/>
      <c r="KPY26"/>
      <c r="KPZ26"/>
      <c r="KQA26"/>
      <c r="KQB26"/>
      <c r="KQC26"/>
      <c r="KQD26"/>
      <c r="KQE26"/>
      <c r="KQF26"/>
      <c r="KQG26"/>
      <c r="KQH26"/>
      <c r="KQI26"/>
      <c r="KQJ26"/>
      <c r="KQK26"/>
      <c r="KQL26"/>
      <c r="KQM26"/>
      <c r="KQN26"/>
      <c r="KQO26"/>
      <c r="KQP26"/>
      <c r="KQQ26"/>
      <c r="KQR26"/>
      <c r="KQS26"/>
      <c r="KQT26"/>
      <c r="KQU26"/>
      <c r="KQV26"/>
      <c r="KQW26"/>
      <c r="KQX26"/>
      <c r="KQY26"/>
      <c r="KQZ26"/>
      <c r="KRA26"/>
      <c r="KRB26"/>
      <c r="KRC26"/>
      <c r="KRD26"/>
      <c r="KRE26"/>
      <c r="KRF26"/>
      <c r="KRG26"/>
      <c r="KRH26"/>
      <c r="KRI26"/>
      <c r="KRJ26"/>
      <c r="KRK26"/>
      <c r="KRL26"/>
      <c r="KRM26"/>
      <c r="KRN26"/>
      <c r="KRO26"/>
      <c r="KRP26"/>
      <c r="KRQ26"/>
      <c r="KRR26"/>
      <c r="KRS26"/>
      <c r="KRT26"/>
      <c r="KRU26"/>
      <c r="KRV26"/>
      <c r="KRW26"/>
      <c r="KRX26"/>
      <c r="KRY26"/>
      <c r="KRZ26"/>
      <c r="KSA26"/>
      <c r="KSB26"/>
      <c r="KSC26"/>
      <c r="KSD26"/>
      <c r="KSE26"/>
      <c r="KSF26"/>
      <c r="KSG26"/>
      <c r="KSH26"/>
      <c r="KSI26"/>
      <c r="KSJ26"/>
      <c r="KSK26"/>
      <c r="KSL26"/>
      <c r="KSM26"/>
      <c r="KSN26"/>
      <c r="KSO26"/>
      <c r="KSP26"/>
      <c r="KSQ26"/>
      <c r="KSR26"/>
      <c r="KSS26"/>
      <c r="KST26"/>
      <c r="KSU26"/>
      <c r="KSV26"/>
      <c r="KSW26"/>
      <c r="KSX26"/>
      <c r="KSY26"/>
      <c r="KSZ26"/>
      <c r="KTA26"/>
      <c r="KTB26"/>
      <c r="KTC26"/>
      <c r="KTD26"/>
      <c r="KTE26"/>
      <c r="KTF26"/>
      <c r="KTG26"/>
      <c r="KTH26"/>
      <c r="KTI26"/>
      <c r="KTJ26"/>
      <c r="KTK26"/>
      <c r="KTL26"/>
      <c r="KTM26"/>
      <c r="KTN26"/>
      <c r="KTO26"/>
      <c r="KTP26"/>
      <c r="KTQ26"/>
      <c r="KTR26"/>
      <c r="KTS26"/>
      <c r="KTT26"/>
      <c r="KTU26"/>
      <c r="KTV26"/>
      <c r="KTW26"/>
      <c r="KTX26"/>
      <c r="KTY26"/>
      <c r="KTZ26"/>
      <c r="KUA26"/>
      <c r="KUB26"/>
      <c r="KUC26"/>
      <c r="KUD26"/>
      <c r="KUE26"/>
      <c r="KUF26"/>
      <c r="KUG26"/>
      <c r="KUH26"/>
      <c r="KUI26"/>
      <c r="KUJ26"/>
      <c r="KUK26"/>
      <c r="KUL26"/>
      <c r="KUM26"/>
      <c r="KUN26"/>
      <c r="KUO26"/>
      <c r="KUP26"/>
      <c r="KUQ26"/>
      <c r="KUR26"/>
      <c r="KUS26"/>
      <c r="KUT26"/>
      <c r="KUU26"/>
      <c r="KUV26"/>
      <c r="KUW26"/>
      <c r="KUX26"/>
      <c r="KUY26"/>
      <c r="KUZ26"/>
      <c r="KVA26"/>
      <c r="KVB26"/>
      <c r="KVC26"/>
      <c r="KVD26"/>
      <c r="KVE26"/>
      <c r="KVF26"/>
      <c r="KVG26"/>
      <c r="KVH26"/>
      <c r="KVI26"/>
      <c r="KVJ26"/>
      <c r="KVK26"/>
      <c r="KVL26"/>
      <c r="KVM26"/>
      <c r="KVN26"/>
      <c r="KVO26"/>
      <c r="KVP26"/>
      <c r="KVQ26"/>
      <c r="KVR26"/>
      <c r="KVS26"/>
      <c r="KVT26"/>
      <c r="KVU26"/>
      <c r="KVV26"/>
      <c r="KVW26"/>
      <c r="KVX26"/>
      <c r="KVY26"/>
      <c r="KVZ26"/>
      <c r="KWA26"/>
      <c r="KWB26"/>
      <c r="KWC26"/>
      <c r="KWD26"/>
      <c r="KWE26"/>
      <c r="KWF26"/>
      <c r="KWG26"/>
      <c r="KWH26"/>
      <c r="KWI26"/>
      <c r="KWJ26"/>
      <c r="KWK26"/>
      <c r="KWL26"/>
      <c r="KWM26"/>
      <c r="KWN26"/>
      <c r="KWO26"/>
      <c r="KWP26"/>
      <c r="KWQ26"/>
      <c r="KWR26"/>
      <c r="KWS26"/>
      <c r="KWT26"/>
      <c r="KWU26"/>
      <c r="KWV26"/>
      <c r="KWW26"/>
      <c r="KWX26"/>
      <c r="KWY26"/>
      <c r="KWZ26"/>
      <c r="KXA26"/>
      <c r="KXB26"/>
      <c r="KXC26"/>
      <c r="KXD26"/>
      <c r="KXE26"/>
      <c r="KXF26"/>
      <c r="KXG26"/>
      <c r="KXH26"/>
      <c r="KXI26"/>
      <c r="KXJ26"/>
      <c r="KXK26"/>
      <c r="KXL26"/>
      <c r="KXM26"/>
      <c r="KXN26"/>
      <c r="KXO26"/>
      <c r="KXP26"/>
      <c r="KXQ26"/>
      <c r="KXR26"/>
      <c r="KXS26"/>
      <c r="KXT26"/>
      <c r="KXU26"/>
      <c r="KXV26"/>
      <c r="KXW26"/>
      <c r="KXX26"/>
      <c r="KXY26"/>
      <c r="KXZ26"/>
      <c r="KYA26"/>
      <c r="KYB26"/>
      <c r="KYC26"/>
      <c r="KYD26"/>
      <c r="KYE26"/>
      <c r="KYF26"/>
      <c r="KYG26"/>
      <c r="KYH26"/>
      <c r="KYI26"/>
      <c r="KYJ26"/>
      <c r="KYK26"/>
      <c r="KYL26"/>
      <c r="KYM26"/>
      <c r="KYN26"/>
      <c r="KYO26"/>
      <c r="KYP26"/>
      <c r="KYQ26"/>
      <c r="KYR26"/>
      <c r="KYS26"/>
      <c r="KYT26"/>
      <c r="KYU26"/>
      <c r="KYV26"/>
      <c r="KYW26"/>
      <c r="KYX26"/>
      <c r="KYY26"/>
      <c r="KYZ26"/>
      <c r="KZA26"/>
      <c r="KZB26"/>
      <c r="KZC26"/>
      <c r="KZD26"/>
      <c r="KZE26"/>
      <c r="KZF26"/>
      <c r="KZG26"/>
      <c r="KZH26"/>
      <c r="KZI26"/>
      <c r="KZJ26"/>
      <c r="KZK26"/>
      <c r="KZL26"/>
      <c r="KZM26"/>
      <c r="KZN26"/>
      <c r="KZO26"/>
      <c r="KZP26"/>
      <c r="KZQ26"/>
      <c r="KZR26"/>
      <c r="KZS26"/>
      <c r="KZT26"/>
      <c r="KZU26"/>
      <c r="KZV26"/>
      <c r="KZW26"/>
      <c r="KZX26"/>
      <c r="KZY26"/>
      <c r="KZZ26"/>
      <c r="LAA26"/>
      <c r="LAB26"/>
      <c r="LAC26"/>
      <c r="LAD26"/>
      <c r="LAE26"/>
      <c r="LAF26"/>
      <c r="LAG26"/>
      <c r="LAH26"/>
      <c r="LAI26"/>
      <c r="LAJ26"/>
      <c r="LAK26"/>
      <c r="LAL26"/>
      <c r="LAM26"/>
      <c r="LAN26"/>
      <c r="LAO26"/>
      <c r="LAP26"/>
      <c r="LAQ26"/>
      <c r="LAR26"/>
      <c r="LAS26"/>
      <c r="LAT26"/>
      <c r="LAU26"/>
      <c r="LAV26"/>
      <c r="LAW26"/>
      <c r="LAX26"/>
      <c r="LAY26"/>
      <c r="LAZ26"/>
      <c r="LBA26"/>
      <c r="LBB26"/>
      <c r="LBC26"/>
      <c r="LBD26"/>
      <c r="LBE26"/>
      <c r="LBF26"/>
      <c r="LBG26"/>
      <c r="LBH26"/>
      <c r="LBI26"/>
      <c r="LBJ26"/>
      <c r="LBK26"/>
      <c r="LBL26"/>
      <c r="LBM26"/>
      <c r="LBN26"/>
      <c r="LBO26"/>
      <c r="LBP26"/>
      <c r="LBQ26"/>
      <c r="LBR26"/>
      <c r="LBS26"/>
      <c r="LBT26"/>
      <c r="LBU26"/>
      <c r="LBV26"/>
      <c r="LBW26"/>
      <c r="LBX26"/>
      <c r="LBY26"/>
      <c r="LBZ26"/>
      <c r="LCA26"/>
      <c r="LCB26"/>
      <c r="LCC26"/>
      <c r="LCD26"/>
      <c r="LCE26"/>
      <c r="LCF26"/>
      <c r="LCG26"/>
      <c r="LCH26"/>
      <c r="LCI26"/>
      <c r="LCJ26"/>
      <c r="LCK26"/>
      <c r="LCL26"/>
      <c r="LCM26"/>
      <c r="LCN26"/>
      <c r="LCO26"/>
      <c r="LCP26"/>
      <c r="LCQ26"/>
      <c r="LCR26"/>
      <c r="LCS26"/>
      <c r="LCT26"/>
      <c r="LCU26"/>
      <c r="LCV26"/>
      <c r="LCW26"/>
      <c r="LCX26"/>
      <c r="LCY26"/>
      <c r="LCZ26"/>
      <c r="LDA26"/>
      <c r="LDB26"/>
      <c r="LDC26"/>
      <c r="LDD26"/>
      <c r="LDE26"/>
      <c r="LDF26"/>
      <c r="LDG26"/>
      <c r="LDH26"/>
      <c r="LDI26"/>
      <c r="LDJ26"/>
      <c r="LDK26"/>
      <c r="LDL26"/>
      <c r="LDM26"/>
      <c r="LDN26"/>
      <c r="LDO26"/>
      <c r="LDP26"/>
      <c r="LDQ26"/>
      <c r="LDR26"/>
      <c r="LDS26"/>
      <c r="LDT26"/>
      <c r="LDU26"/>
      <c r="LDV26"/>
      <c r="LDW26"/>
      <c r="LDX26"/>
      <c r="LDY26"/>
      <c r="LDZ26"/>
      <c r="LEA26"/>
      <c r="LEB26"/>
      <c r="LEC26"/>
      <c r="LED26"/>
      <c r="LEE26"/>
      <c r="LEF26"/>
      <c r="LEG26"/>
      <c r="LEH26"/>
      <c r="LEI26"/>
      <c r="LEJ26"/>
      <c r="LEK26"/>
      <c r="LEL26"/>
      <c r="LEM26"/>
      <c r="LEN26"/>
      <c r="LEO26"/>
      <c r="LEP26"/>
      <c r="LEQ26"/>
      <c r="LER26"/>
      <c r="LES26"/>
      <c r="LET26"/>
      <c r="LEU26"/>
      <c r="LEV26"/>
      <c r="LEW26"/>
      <c r="LEX26"/>
      <c r="LEY26"/>
      <c r="LEZ26"/>
      <c r="LFA26"/>
      <c r="LFB26"/>
      <c r="LFC26"/>
      <c r="LFD26"/>
      <c r="LFE26"/>
      <c r="LFF26"/>
      <c r="LFG26"/>
      <c r="LFH26"/>
      <c r="LFI26"/>
      <c r="LFJ26"/>
      <c r="LFK26"/>
      <c r="LFL26"/>
      <c r="LFM26"/>
      <c r="LFN26"/>
      <c r="LFO26"/>
      <c r="LFP26"/>
      <c r="LFQ26"/>
      <c r="LFR26"/>
      <c r="LFS26"/>
      <c r="LFT26"/>
      <c r="LFU26"/>
      <c r="LFV26"/>
      <c r="LFW26"/>
      <c r="LFX26"/>
      <c r="LFY26"/>
      <c r="LFZ26"/>
      <c r="LGA26"/>
      <c r="LGB26"/>
      <c r="LGC26"/>
      <c r="LGD26"/>
      <c r="LGE26"/>
      <c r="LGF26"/>
      <c r="LGG26"/>
      <c r="LGH26"/>
      <c r="LGI26"/>
      <c r="LGJ26"/>
      <c r="LGK26"/>
      <c r="LGL26"/>
      <c r="LGM26"/>
      <c r="LGN26"/>
      <c r="LGO26"/>
      <c r="LGP26"/>
      <c r="LGQ26"/>
      <c r="LGR26"/>
      <c r="LGS26"/>
      <c r="LGT26"/>
      <c r="LGU26"/>
      <c r="LGV26"/>
      <c r="LGW26"/>
      <c r="LGX26"/>
      <c r="LGY26"/>
      <c r="LGZ26"/>
      <c r="LHA26"/>
      <c r="LHB26"/>
      <c r="LHC26"/>
      <c r="LHD26"/>
      <c r="LHE26"/>
      <c r="LHF26"/>
      <c r="LHG26"/>
      <c r="LHH26"/>
      <c r="LHI26"/>
      <c r="LHJ26"/>
      <c r="LHK26"/>
      <c r="LHL26"/>
      <c r="LHM26"/>
      <c r="LHN26"/>
      <c r="LHO26"/>
      <c r="LHP26"/>
      <c r="LHQ26"/>
      <c r="LHR26"/>
      <c r="LHS26"/>
      <c r="LHT26"/>
      <c r="LHU26"/>
      <c r="LHV26"/>
      <c r="LHW26"/>
      <c r="LHX26"/>
      <c r="LHY26"/>
      <c r="LHZ26"/>
      <c r="LIA26"/>
      <c r="LIB26"/>
      <c r="LIC26"/>
      <c r="LID26"/>
      <c r="LIE26"/>
      <c r="LIF26"/>
      <c r="LIG26"/>
      <c r="LIH26"/>
      <c r="LII26"/>
      <c r="LIJ26"/>
      <c r="LIK26"/>
      <c r="LIL26"/>
      <c r="LIM26"/>
      <c r="LIN26"/>
      <c r="LIO26"/>
      <c r="LIP26"/>
      <c r="LIQ26"/>
      <c r="LIR26"/>
      <c r="LIS26"/>
      <c r="LIT26"/>
      <c r="LIU26"/>
      <c r="LIV26"/>
      <c r="LIW26"/>
      <c r="LIX26"/>
      <c r="LIY26"/>
      <c r="LIZ26"/>
      <c r="LJA26"/>
      <c r="LJB26"/>
      <c r="LJC26"/>
      <c r="LJD26"/>
      <c r="LJE26"/>
      <c r="LJF26"/>
      <c r="LJG26"/>
      <c r="LJH26"/>
      <c r="LJI26"/>
      <c r="LJJ26"/>
      <c r="LJK26"/>
      <c r="LJL26"/>
      <c r="LJM26"/>
      <c r="LJN26"/>
      <c r="LJO26"/>
      <c r="LJP26"/>
      <c r="LJQ26"/>
      <c r="LJR26"/>
      <c r="LJS26"/>
      <c r="LJT26"/>
      <c r="LJU26"/>
      <c r="LJV26"/>
      <c r="LJW26"/>
      <c r="LJX26"/>
      <c r="LJY26"/>
      <c r="LJZ26"/>
      <c r="LKA26"/>
      <c r="LKB26"/>
      <c r="LKC26"/>
      <c r="LKD26"/>
      <c r="LKE26"/>
      <c r="LKF26"/>
      <c r="LKG26"/>
      <c r="LKH26"/>
      <c r="LKI26"/>
      <c r="LKJ26"/>
      <c r="LKK26"/>
      <c r="LKL26"/>
      <c r="LKM26"/>
      <c r="LKN26"/>
      <c r="LKO26"/>
      <c r="LKP26"/>
      <c r="LKQ26"/>
      <c r="LKR26"/>
      <c r="LKS26"/>
      <c r="LKT26"/>
      <c r="LKU26"/>
      <c r="LKV26"/>
      <c r="LKW26"/>
      <c r="LKX26"/>
      <c r="LKY26"/>
      <c r="LKZ26"/>
      <c r="LLA26"/>
      <c r="LLB26"/>
      <c r="LLC26"/>
      <c r="LLD26"/>
      <c r="LLE26"/>
      <c r="LLF26"/>
      <c r="LLG26"/>
      <c r="LLH26"/>
      <c r="LLI26"/>
      <c r="LLJ26"/>
      <c r="LLK26"/>
      <c r="LLL26"/>
      <c r="LLM26"/>
      <c r="LLN26"/>
      <c r="LLO26"/>
      <c r="LLP26"/>
      <c r="LLQ26"/>
      <c r="LLR26"/>
      <c r="LLS26"/>
      <c r="LLT26"/>
      <c r="LLU26"/>
      <c r="LLV26"/>
      <c r="LLW26"/>
      <c r="LLX26"/>
      <c r="LLY26"/>
      <c r="LLZ26"/>
      <c r="LMA26"/>
      <c r="LMB26"/>
      <c r="LMC26"/>
      <c r="LMD26"/>
      <c r="LME26"/>
      <c r="LMF26"/>
      <c r="LMG26"/>
      <c r="LMH26"/>
      <c r="LMI26"/>
      <c r="LMJ26"/>
      <c r="LMK26"/>
      <c r="LML26"/>
      <c r="LMM26"/>
      <c r="LMN26"/>
      <c r="LMO26"/>
      <c r="LMP26"/>
      <c r="LMQ26"/>
      <c r="LMR26"/>
      <c r="LMS26"/>
      <c r="LMT26"/>
      <c r="LMU26"/>
      <c r="LMV26"/>
      <c r="LMW26"/>
      <c r="LMX26"/>
      <c r="LMY26"/>
      <c r="LMZ26"/>
      <c r="LNA26"/>
      <c r="LNB26"/>
      <c r="LNC26"/>
      <c r="LND26"/>
      <c r="LNE26"/>
      <c r="LNF26"/>
      <c r="LNG26"/>
      <c r="LNH26"/>
      <c r="LNI26"/>
      <c r="LNJ26"/>
      <c r="LNK26"/>
      <c r="LNL26"/>
      <c r="LNM26"/>
      <c r="LNN26"/>
      <c r="LNO26"/>
      <c r="LNP26"/>
      <c r="LNQ26"/>
      <c r="LNR26"/>
      <c r="LNS26"/>
      <c r="LNT26"/>
      <c r="LNU26"/>
      <c r="LNV26"/>
      <c r="LNW26"/>
      <c r="LNX26"/>
      <c r="LNY26"/>
      <c r="LNZ26"/>
      <c r="LOA26"/>
      <c r="LOB26"/>
      <c r="LOC26"/>
      <c r="LOD26"/>
      <c r="LOE26"/>
      <c r="LOF26"/>
      <c r="LOG26"/>
      <c r="LOH26"/>
      <c r="LOI26"/>
      <c r="LOJ26"/>
      <c r="LOK26"/>
      <c r="LOL26"/>
      <c r="LOM26"/>
      <c r="LON26"/>
      <c r="LOO26"/>
      <c r="LOP26"/>
      <c r="LOQ26"/>
      <c r="LOR26"/>
      <c r="LOS26"/>
      <c r="LOT26"/>
      <c r="LOU26"/>
      <c r="LOV26"/>
      <c r="LOW26"/>
      <c r="LOX26"/>
      <c r="LOY26"/>
      <c r="LOZ26"/>
      <c r="LPA26"/>
      <c r="LPB26"/>
      <c r="LPC26"/>
      <c r="LPD26"/>
      <c r="LPE26"/>
      <c r="LPF26"/>
      <c r="LPG26"/>
      <c r="LPH26"/>
      <c r="LPI26"/>
      <c r="LPJ26"/>
      <c r="LPK26"/>
      <c r="LPL26"/>
      <c r="LPM26"/>
      <c r="LPN26"/>
      <c r="LPO26"/>
      <c r="LPP26"/>
      <c r="LPQ26"/>
      <c r="LPR26"/>
      <c r="LPS26"/>
      <c r="LPT26"/>
      <c r="LPU26"/>
      <c r="LPV26"/>
      <c r="LPW26"/>
      <c r="LPX26"/>
      <c r="LPY26"/>
      <c r="LPZ26"/>
      <c r="LQA26"/>
      <c r="LQB26"/>
      <c r="LQC26"/>
      <c r="LQD26"/>
      <c r="LQE26"/>
      <c r="LQF26"/>
      <c r="LQG26"/>
      <c r="LQH26"/>
      <c r="LQI26"/>
      <c r="LQJ26"/>
      <c r="LQK26"/>
      <c r="LQL26"/>
      <c r="LQM26"/>
      <c r="LQN26"/>
      <c r="LQO26"/>
      <c r="LQP26"/>
      <c r="LQQ26"/>
      <c r="LQR26"/>
      <c r="LQS26"/>
      <c r="LQT26"/>
      <c r="LQU26"/>
      <c r="LQV26"/>
      <c r="LQW26"/>
      <c r="LQX26"/>
      <c r="LQY26"/>
      <c r="LQZ26"/>
      <c r="LRA26"/>
      <c r="LRB26"/>
      <c r="LRC26"/>
      <c r="LRD26"/>
      <c r="LRE26"/>
      <c r="LRF26"/>
      <c r="LRG26"/>
      <c r="LRH26"/>
      <c r="LRI26"/>
      <c r="LRJ26"/>
      <c r="LRK26"/>
      <c r="LRL26"/>
      <c r="LRM26"/>
      <c r="LRN26"/>
      <c r="LRO26"/>
      <c r="LRP26"/>
      <c r="LRQ26"/>
      <c r="LRR26"/>
      <c r="LRS26"/>
      <c r="LRT26"/>
      <c r="LRU26"/>
      <c r="LRV26"/>
      <c r="LRW26"/>
      <c r="LRX26"/>
      <c r="LRY26"/>
      <c r="LRZ26"/>
      <c r="LSA26"/>
      <c r="LSB26"/>
      <c r="LSC26"/>
      <c r="LSD26"/>
      <c r="LSE26"/>
      <c r="LSF26"/>
      <c r="LSG26"/>
      <c r="LSH26"/>
      <c r="LSI26"/>
      <c r="LSJ26"/>
      <c r="LSK26"/>
      <c r="LSL26"/>
      <c r="LSM26"/>
      <c r="LSN26"/>
      <c r="LSO26"/>
      <c r="LSP26"/>
      <c r="LSQ26"/>
      <c r="LSR26"/>
      <c r="LSS26"/>
      <c r="LST26"/>
      <c r="LSU26"/>
      <c r="LSV26"/>
      <c r="LSW26"/>
      <c r="LSX26"/>
      <c r="LSY26"/>
      <c r="LSZ26"/>
      <c r="LTA26"/>
      <c r="LTB26"/>
      <c r="LTC26"/>
      <c r="LTD26"/>
      <c r="LTE26"/>
      <c r="LTF26"/>
      <c r="LTG26"/>
      <c r="LTH26"/>
      <c r="LTI26"/>
      <c r="LTJ26"/>
      <c r="LTK26"/>
      <c r="LTL26"/>
      <c r="LTM26"/>
      <c r="LTN26"/>
      <c r="LTO26"/>
      <c r="LTP26"/>
      <c r="LTQ26"/>
      <c r="LTR26"/>
      <c r="LTS26"/>
      <c r="LTT26"/>
      <c r="LTU26"/>
      <c r="LTV26"/>
      <c r="LTW26"/>
      <c r="LTX26"/>
      <c r="LTY26"/>
      <c r="LTZ26"/>
      <c r="LUA26"/>
      <c r="LUB26"/>
      <c r="LUC26"/>
      <c r="LUD26"/>
      <c r="LUE26"/>
      <c r="LUF26"/>
      <c r="LUG26"/>
      <c r="LUH26"/>
      <c r="LUI26"/>
      <c r="LUJ26"/>
      <c r="LUK26"/>
      <c r="LUL26"/>
      <c r="LUM26"/>
      <c r="LUN26"/>
      <c r="LUO26"/>
      <c r="LUP26"/>
      <c r="LUQ26"/>
      <c r="LUR26"/>
      <c r="LUS26"/>
      <c r="LUT26"/>
      <c r="LUU26"/>
      <c r="LUV26"/>
      <c r="LUW26"/>
      <c r="LUX26"/>
      <c r="LUY26"/>
      <c r="LUZ26"/>
      <c r="LVA26"/>
      <c r="LVB26"/>
      <c r="LVC26"/>
      <c r="LVD26"/>
      <c r="LVE26"/>
      <c r="LVF26"/>
      <c r="LVG26"/>
      <c r="LVH26"/>
      <c r="LVI26"/>
      <c r="LVJ26"/>
      <c r="LVK26"/>
      <c r="LVL26"/>
      <c r="LVM26"/>
      <c r="LVN26"/>
      <c r="LVO26"/>
      <c r="LVP26"/>
      <c r="LVQ26"/>
      <c r="LVR26"/>
      <c r="LVS26"/>
      <c r="LVT26"/>
      <c r="LVU26"/>
      <c r="LVV26"/>
      <c r="LVW26"/>
      <c r="LVX26"/>
      <c r="LVY26"/>
      <c r="LVZ26"/>
      <c r="LWA26"/>
      <c r="LWB26"/>
      <c r="LWC26"/>
      <c r="LWD26"/>
      <c r="LWE26"/>
      <c r="LWF26"/>
      <c r="LWG26"/>
      <c r="LWH26"/>
      <c r="LWI26"/>
      <c r="LWJ26"/>
      <c r="LWK26"/>
      <c r="LWL26"/>
      <c r="LWM26"/>
      <c r="LWN26"/>
      <c r="LWO26"/>
      <c r="LWP26"/>
      <c r="LWQ26"/>
      <c r="LWR26"/>
      <c r="LWS26"/>
      <c r="LWT26"/>
      <c r="LWU26"/>
      <c r="LWV26"/>
      <c r="LWW26"/>
      <c r="LWX26"/>
      <c r="LWY26"/>
      <c r="LWZ26"/>
      <c r="LXA26"/>
      <c r="LXB26"/>
      <c r="LXC26"/>
      <c r="LXD26"/>
      <c r="LXE26"/>
      <c r="LXF26"/>
      <c r="LXG26"/>
      <c r="LXH26"/>
      <c r="LXI26"/>
      <c r="LXJ26"/>
      <c r="LXK26"/>
      <c r="LXL26"/>
      <c r="LXM26"/>
      <c r="LXN26"/>
      <c r="LXO26"/>
      <c r="LXP26"/>
      <c r="LXQ26"/>
      <c r="LXR26"/>
      <c r="LXS26"/>
      <c r="LXT26"/>
      <c r="LXU26"/>
      <c r="LXV26"/>
      <c r="LXW26"/>
      <c r="LXX26"/>
      <c r="LXY26"/>
      <c r="LXZ26"/>
      <c r="LYA26"/>
      <c r="LYB26"/>
      <c r="LYC26"/>
      <c r="LYD26"/>
      <c r="LYE26"/>
      <c r="LYF26"/>
      <c r="LYG26"/>
      <c r="LYH26"/>
      <c r="LYI26"/>
      <c r="LYJ26"/>
      <c r="LYK26"/>
      <c r="LYL26"/>
      <c r="LYM26"/>
      <c r="LYN26"/>
      <c r="LYO26"/>
      <c r="LYP26"/>
      <c r="LYQ26"/>
      <c r="LYR26"/>
      <c r="LYS26"/>
      <c r="LYT26"/>
      <c r="LYU26"/>
      <c r="LYV26"/>
      <c r="LYW26"/>
      <c r="LYX26"/>
      <c r="LYY26"/>
      <c r="LYZ26"/>
      <c r="LZA26"/>
      <c r="LZB26"/>
      <c r="LZC26"/>
      <c r="LZD26"/>
      <c r="LZE26"/>
      <c r="LZF26"/>
      <c r="LZG26"/>
      <c r="LZH26"/>
      <c r="LZI26"/>
      <c r="LZJ26"/>
      <c r="LZK26"/>
      <c r="LZL26"/>
      <c r="LZM26"/>
      <c r="LZN26"/>
      <c r="LZO26"/>
      <c r="LZP26"/>
      <c r="LZQ26"/>
      <c r="LZR26"/>
      <c r="LZS26"/>
      <c r="LZT26"/>
      <c r="LZU26"/>
      <c r="LZV26"/>
      <c r="LZW26"/>
      <c r="LZX26"/>
      <c r="LZY26"/>
      <c r="LZZ26"/>
      <c r="MAA26"/>
      <c r="MAB26"/>
      <c r="MAC26"/>
      <c r="MAD26"/>
      <c r="MAE26"/>
      <c r="MAF26"/>
      <c r="MAG26"/>
      <c r="MAH26"/>
      <c r="MAI26"/>
      <c r="MAJ26"/>
      <c r="MAK26"/>
      <c r="MAL26"/>
      <c r="MAM26"/>
      <c r="MAN26"/>
      <c r="MAO26"/>
      <c r="MAP26"/>
      <c r="MAQ26"/>
      <c r="MAR26"/>
      <c r="MAS26"/>
      <c r="MAT26"/>
      <c r="MAU26"/>
      <c r="MAV26"/>
      <c r="MAW26"/>
      <c r="MAX26"/>
      <c r="MAY26"/>
      <c r="MAZ26"/>
      <c r="MBA26"/>
      <c r="MBB26"/>
      <c r="MBC26"/>
      <c r="MBD26"/>
      <c r="MBE26"/>
      <c r="MBF26"/>
      <c r="MBG26"/>
      <c r="MBH26"/>
      <c r="MBI26"/>
      <c r="MBJ26"/>
      <c r="MBK26"/>
      <c r="MBL26"/>
      <c r="MBM26"/>
      <c r="MBN26"/>
      <c r="MBO26"/>
      <c r="MBP26"/>
      <c r="MBQ26"/>
      <c r="MBR26"/>
      <c r="MBS26"/>
      <c r="MBT26"/>
      <c r="MBU26"/>
      <c r="MBV26"/>
      <c r="MBW26"/>
      <c r="MBX26"/>
      <c r="MBY26"/>
      <c r="MBZ26"/>
      <c r="MCA26"/>
      <c r="MCB26"/>
      <c r="MCC26"/>
      <c r="MCD26"/>
      <c r="MCE26"/>
      <c r="MCF26"/>
      <c r="MCG26"/>
      <c r="MCH26"/>
      <c r="MCI26"/>
      <c r="MCJ26"/>
      <c r="MCK26"/>
      <c r="MCL26"/>
      <c r="MCM26"/>
      <c r="MCN26"/>
      <c r="MCO26"/>
      <c r="MCP26"/>
      <c r="MCQ26"/>
      <c r="MCR26"/>
      <c r="MCS26"/>
      <c r="MCT26"/>
      <c r="MCU26"/>
      <c r="MCV26"/>
      <c r="MCW26"/>
      <c r="MCX26"/>
      <c r="MCY26"/>
      <c r="MCZ26"/>
      <c r="MDA26"/>
      <c r="MDB26"/>
      <c r="MDC26"/>
      <c r="MDD26"/>
      <c r="MDE26"/>
      <c r="MDF26"/>
      <c r="MDG26"/>
      <c r="MDH26"/>
      <c r="MDI26"/>
      <c r="MDJ26"/>
      <c r="MDK26"/>
      <c r="MDL26"/>
      <c r="MDM26"/>
      <c r="MDN26"/>
      <c r="MDO26"/>
      <c r="MDP26"/>
      <c r="MDQ26"/>
      <c r="MDR26"/>
      <c r="MDS26"/>
      <c r="MDT26"/>
      <c r="MDU26"/>
      <c r="MDV26"/>
      <c r="MDW26"/>
      <c r="MDX26"/>
      <c r="MDY26"/>
      <c r="MDZ26"/>
      <c r="MEA26"/>
      <c r="MEB26"/>
      <c r="MEC26"/>
      <c r="MED26"/>
      <c r="MEE26"/>
      <c r="MEF26"/>
      <c r="MEG26"/>
      <c r="MEH26"/>
      <c r="MEI26"/>
      <c r="MEJ26"/>
      <c r="MEK26"/>
      <c r="MEL26"/>
      <c r="MEM26"/>
      <c r="MEN26"/>
      <c r="MEO26"/>
      <c r="MEP26"/>
      <c r="MEQ26"/>
      <c r="MER26"/>
      <c r="MES26"/>
      <c r="MET26"/>
      <c r="MEU26"/>
      <c r="MEV26"/>
      <c r="MEW26"/>
      <c r="MEX26"/>
      <c r="MEY26"/>
      <c r="MEZ26"/>
      <c r="MFA26"/>
      <c r="MFB26"/>
      <c r="MFC26"/>
      <c r="MFD26"/>
      <c r="MFE26"/>
      <c r="MFF26"/>
      <c r="MFG26"/>
      <c r="MFH26"/>
      <c r="MFI26"/>
      <c r="MFJ26"/>
      <c r="MFK26"/>
      <c r="MFL26"/>
      <c r="MFM26"/>
      <c r="MFN26"/>
      <c r="MFO26"/>
      <c r="MFP26"/>
      <c r="MFQ26"/>
      <c r="MFR26"/>
      <c r="MFS26"/>
      <c r="MFT26"/>
      <c r="MFU26"/>
      <c r="MFV26"/>
      <c r="MFW26"/>
      <c r="MFX26"/>
      <c r="MFY26"/>
      <c r="MFZ26"/>
      <c r="MGA26"/>
      <c r="MGB26"/>
      <c r="MGC26"/>
      <c r="MGD26"/>
      <c r="MGE26"/>
      <c r="MGF26"/>
      <c r="MGG26"/>
      <c r="MGH26"/>
      <c r="MGI26"/>
      <c r="MGJ26"/>
      <c r="MGK26"/>
      <c r="MGL26"/>
      <c r="MGM26"/>
      <c r="MGN26"/>
      <c r="MGO26"/>
      <c r="MGP26"/>
      <c r="MGQ26"/>
      <c r="MGR26"/>
      <c r="MGS26"/>
      <c r="MGT26"/>
      <c r="MGU26"/>
      <c r="MGV26"/>
      <c r="MGW26"/>
      <c r="MGX26"/>
      <c r="MGY26"/>
      <c r="MGZ26"/>
      <c r="MHA26"/>
      <c r="MHB26"/>
      <c r="MHC26"/>
      <c r="MHD26"/>
      <c r="MHE26"/>
      <c r="MHF26"/>
      <c r="MHG26"/>
      <c r="MHH26"/>
      <c r="MHI26"/>
      <c r="MHJ26"/>
      <c r="MHK26"/>
      <c r="MHL26"/>
      <c r="MHM26"/>
      <c r="MHN26"/>
      <c r="MHO26"/>
      <c r="MHP26"/>
      <c r="MHQ26"/>
      <c r="MHR26"/>
      <c r="MHS26"/>
      <c r="MHT26"/>
      <c r="MHU26"/>
      <c r="MHV26"/>
      <c r="MHW26"/>
      <c r="MHX26"/>
      <c r="MHY26"/>
      <c r="MHZ26"/>
      <c r="MIA26"/>
      <c r="MIB26"/>
      <c r="MIC26"/>
      <c r="MID26"/>
      <c r="MIE26"/>
      <c r="MIF26"/>
      <c r="MIG26"/>
      <c r="MIH26"/>
      <c r="MII26"/>
      <c r="MIJ26"/>
      <c r="MIK26"/>
      <c r="MIL26"/>
      <c r="MIM26"/>
      <c r="MIN26"/>
      <c r="MIO26"/>
      <c r="MIP26"/>
      <c r="MIQ26"/>
      <c r="MIR26"/>
      <c r="MIS26"/>
      <c r="MIT26"/>
      <c r="MIU26"/>
      <c r="MIV26"/>
      <c r="MIW26"/>
      <c r="MIX26"/>
      <c r="MIY26"/>
      <c r="MIZ26"/>
      <c r="MJA26"/>
      <c r="MJB26"/>
      <c r="MJC26"/>
      <c r="MJD26"/>
      <c r="MJE26"/>
      <c r="MJF26"/>
      <c r="MJG26"/>
      <c r="MJH26"/>
      <c r="MJI26"/>
      <c r="MJJ26"/>
      <c r="MJK26"/>
      <c r="MJL26"/>
      <c r="MJM26"/>
      <c r="MJN26"/>
      <c r="MJO26"/>
      <c r="MJP26"/>
      <c r="MJQ26"/>
      <c r="MJR26"/>
      <c r="MJS26"/>
      <c r="MJT26"/>
      <c r="MJU26"/>
      <c r="MJV26"/>
      <c r="MJW26"/>
      <c r="MJX26"/>
      <c r="MJY26"/>
      <c r="MJZ26"/>
      <c r="MKA26"/>
      <c r="MKB26"/>
      <c r="MKC26"/>
      <c r="MKD26"/>
      <c r="MKE26"/>
      <c r="MKF26"/>
      <c r="MKG26"/>
      <c r="MKH26"/>
      <c r="MKI26"/>
      <c r="MKJ26"/>
      <c r="MKK26"/>
      <c r="MKL26"/>
      <c r="MKM26"/>
      <c r="MKN26"/>
      <c r="MKO26"/>
      <c r="MKP26"/>
      <c r="MKQ26"/>
      <c r="MKR26"/>
      <c r="MKS26"/>
      <c r="MKT26"/>
      <c r="MKU26"/>
      <c r="MKV26"/>
      <c r="MKW26"/>
      <c r="MKX26"/>
      <c r="MKY26"/>
      <c r="MKZ26"/>
      <c r="MLA26"/>
      <c r="MLB26"/>
      <c r="MLC26"/>
      <c r="MLD26"/>
      <c r="MLE26"/>
      <c r="MLF26"/>
      <c r="MLG26"/>
      <c r="MLH26"/>
      <c r="MLI26"/>
      <c r="MLJ26"/>
      <c r="MLK26"/>
      <c r="MLL26"/>
      <c r="MLM26"/>
      <c r="MLN26"/>
      <c r="MLO26"/>
      <c r="MLP26"/>
      <c r="MLQ26"/>
      <c r="MLR26"/>
      <c r="MLS26"/>
      <c r="MLT26"/>
      <c r="MLU26"/>
      <c r="MLV26"/>
      <c r="MLW26"/>
      <c r="MLX26"/>
      <c r="MLY26"/>
      <c r="MLZ26"/>
      <c r="MMA26"/>
      <c r="MMB26"/>
      <c r="MMC26"/>
      <c r="MMD26"/>
      <c r="MME26"/>
      <c r="MMF26"/>
      <c r="MMG26"/>
      <c r="MMH26"/>
      <c r="MMI26"/>
      <c r="MMJ26"/>
      <c r="MMK26"/>
      <c r="MML26"/>
      <c r="MMM26"/>
      <c r="MMN26"/>
      <c r="MMO26"/>
      <c r="MMP26"/>
      <c r="MMQ26"/>
      <c r="MMR26"/>
      <c r="MMS26"/>
      <c r="MMT26"/>
      <c r="MMU26"/>
      <c r="MMV26"/>
      <c r="MMW26"/>
      <c r="MMX26"/>
      <c r="MMY26"/>
      <c r="MMZ26"/>
      <c r="MNA26"/>
      <c r="MNB26"/>
      <c r="MNC26"/>
      <c r="MND26"/>
      <c r="MNE26"/>
      <c r="MNF26"/>
      <c r="MNG26"/>
      <c r="MNH26"/>
      <c r="MNI26"/>
      <c r="MNJ26"/>
      <c r="MNK26"/>
      <c r="MNL26"/>
      <c r="MNM26"/>
      <c r="MNN26"/>
      <c r="MNO26"/>
      <c r="MNP26"/>
      <c r="MNQ26"/>
      <c r="MNR26"/>
      <c r="MNS26"/>
      <c r="MNT26"/>
      <c r="MNU26"/>
      <c r="MNV26"/>
      <c r="MNW26"/>
      <c r="MNX26"/>
      <c r="MNY26"/>
      <c r="MNZ26"/>
      <c r="MOA26"/>
      <c r="MOB26"/>
      <c r="MOC26"/>
      <c r="MOD26"/>
      <c r="MOE26"/>
      <c r="MOF26"/>
      <c r="MOG26"/>
      <c r="MOH26"/>
      <c r="MOI26"/>
      <c r="MOJ26"/>
      <c r="MOK26"/>
      <c r="MOL26"/>
      <c r="MOM26"/>
      <c r="MON26"/>
      <c r="MOO26"/>
      <c r="MOP26"/>
      <c r="MOQ26"/>
      <c r="MOR26"/>
      <c r="MOS26"/>
      <c r="MOT26"/>
      <c r="MOU26"/>
      <c r="MOV26"/>
      <c r="MOW26"/>
      <c r="MOX26"/>
      <c r="MOY26"/>
      <c r="MOZ26"/>
      <c r="MPA26"/>
      <c r="MPB26"/>
      <c r="MPC26"/>
      <c r="MPD26"/>
      <c r="MPE26"/>
      <c r="MPF26"/>
      <c r="MPG26"/>
      <c r="MPH26"/>
      <c r="MPI26"/>
      <c r="MPJ26"/>
      <c r="MPK26"/>
      <c r="MPL26"/>
      <c r="MPM26"/>
      <c r="MPN26"/>
      <c r="MPO26"/>
      <c r="MPP26"/>
      <c r="MPQ26"/>
      <c r="MPR26"/>
      <c r="MPS26"/>
      <c r="MPT26"/>
      <c r="MPU26"/>
      <c r="MPV26"/>
      <c r="MPW26"/>
      <c r="MPX26"/>
      <c r="MPY26"/>
      <c r="MPZ26"/>
      <c r="MQA26"/>
      <c r="MQB26"/>
      <c r="MQC26"/>
      <c r="MQD26"/>
      <c r="MQE26"/>
      <c r="MQF26"/>
      <c r="MQG26"/>
      <c r="MQH26"/>
      <c r="MQI26"/>
      <c r="MQJ26"/>
      <c r="MQK26"/>
      <c r="MQL26"/>
      <c r="MQM26"/>
      <c r="MQN26"/>
      <c r="MQO26"/>
      <c r="MQP26"/>
      <c r="MQQ26"/>
      <c r="MQR26"/>
      <c r="MQS26"/>
      <c r="MQT26"/>
      <c r="MQU26"/>
      <c r="MQV26"/>
      <c r="MQW26"/>
      <c r="MQX26"/>
      <c r="MQY26"/>
      <c r="MQZ26"/>
      <c r="MRA26"/>
      <c r="MRB26"/>
      <c r="MRC26"/>
      <c r="MRD26"/>
      <c r="MRE26"/>
      <c r="MRF26"/>
      <c r="MRG26"/>
      <c r="MRH26"/>
      <c r="MRI26"/>
      <c r="MRJ26"/>
      <c r="MRK26"/>
      <c r="MRL26"/>
      <c r="MRM26"/>
      <c r="MRN26"/>
      <c r="MRO26"/>
      <c r="MRP26"/>
      <c r="MRQ26"/>
      <c r="MRR26"/>
      <c r="MRS26"/>
      <c r="MRT26"/>
      <c r="MRU26"/>
      <c r="MRV26"/>
      <c r="MRW26"/>
      <c r="MRX26"/>
      <c r="MRY26"/>
      <c r="MRZ26"/>
      <c r="MSA26"/>
      <c r="MSB26"/>
      <c r="MSC26"/>
      <c r="MSD26"/>
      <c r="MSE26"/>
      <c r="MSF26"/>
      <c r="MSG26"/>
      <c r="MSH26"/>
      <c r="MSI26"/>
      <c r="MSJ26"/>
      <c r="MSK26"/>
      <c r="MSL26"/>
      <c r="MSM26"/>
      <c r="MSN26"/>
      <c r="MSO26"/>
      <c r="MSP26"/>
      <c r="MSQ26"/>
      <c r="MSR26"/>
      <c r="MSS26"/>
      <c r="MST26"/>
      <c r="MSU26"/>
      <c r="MSV26"/>
      <c r="MSW26"/>
      <c r="MSX26"/>
      <c r="MSY26"/>
      <c r="MSZ26"/>
      <c r="MTA26"/>
      <c r="MTB26"/>
      <c r="MTC26"/>
      <c r="MTD26"/>
      <c r="MTE26"/>
      <c r="MTF26"/>
      <c r="MTG26"/>
      <c r="MTH26"/>
      <c r="MTI26"/>
      <c r="MTJ26"/>
      <c r="MTK26"/>
      <c r="MTL26"/>
      <c r="MTM26"/>
      <c r="MTN26"/>
      <c r="MTO26"/>
      <c r="MTP26"/>
      <c r="MTQ26"/>
      <c r="MTR26"/>
      <c r="MTS26"/>
      <c r="MTT26"/>
      <c r="MTU26"/>
      <c r="MTV26"/>
      <c r="MTW26"/>
      <c r="MTX26"/>
      <c r="MTY26"/>
      <c r="MTZ26"/>
      <c r="MUA26"/>
      <c r="MUB26"/>
      <c r="MUC26"/>
      <c r="MUD26"/>
      <c r="MUE26"/>
      <c r="MUF26"/>
      <c r="MUG26"/>
      <c r="MUH26"/>
      <c r="MUI26"/>
      <c r="MUJ26"/>
      <c r="MUK26"/>
      <c r="MUL26"/>
      <c r="MUM26"/>
      <c r="MUN26"/>
      <c r="MUO26"/>
      <c r="MUP26"/>
      <c r="MUQ26"/>
      <c r="MUR26"/>
      <c r="MUS26"/>
      <c r="MUT26"/>
      <c r="MUU26"/>
      <c r="MUV26"/>
      <c r="MUW26"/>
      <c r="MUX26"/>
      <c r="MUY26"/>
      <c r="MUZ26"/>
      <c r="MVA26"/>
      <c r="MVB26"/>
      <c r="MVC26"/>
      <c r="MVD26"/>
      <c r="MVE26"/>
      <c r="MVF26"/>
      <c r="MVG26"/>
      <c r="MVH26"/>
      <c r="MVI26"/>
      <c r="MVJ26"/>
      <c r="MVK26"/>
      <c r="MVL26"/>
      <c r="MVM26"/>
      <c r="MVN26"/>
      <c r="MVO26"/>
      <c r="MVP26"/>
      <c r="MVQ26"/>
      <c r="MVR26"/>
      <c r="MVS26"/>
      <c r="MVT26"/>
      <c r="MVU26"/>
      <c r="MVV26"/>
      <c r="MVW26"/>
      <c r="MVX26"/>
      <c r="MVY26"/>
      <c r="MVZ26"/>
      <c r="MWA26"/>
      <c r="MWB26"/>
      <c r="MWC26"/>
      <c r="MWD26"/>
      <c r="MWE26"/>
      <c r="MWF26"/>
      <c r="MWG26"/>
      <c r="MWH26"/>
      <c r="MWI26"/>
      <c r="MWJ26"/>
      <c r="MWK26"/>
      <c r="MWL26"/>
      <c r="MWM26"/>
      <c r="MWN26"/>
      <c r="MWO26"/>
      <c r="MWP26"/>
      <c r="MWQ26"/>
      <c r="MWR26"/>
      <c r="MWS26"/>
      <c r="MWT26"/>
      <c r="MWU26"/>
      <c r="MWV26"/>
      <c r="MWW26"/>
      <c r="MWX26"/>
      <c r="MWY26"/>
      <c r="MWZ26"/>
      <c r="MXA26"/>
      <c r="MXB26"/>
      <c r="MXC26"/>
      <c r="MXD26"/>
      <c r="MXE26"/>
      <c r="MXF26"/>
      <c r="MXG26"/>
      <c r="MXH26"/>
      <c r="MXI26"/>
      <c r="MXJ26"/>
      <c r="MXK26"/>
      <c r="MXL26"/>
      <c r="MXM26"/>
      <c r="MXN26"/>
      <c r="MXO26"/>
      <c r="MXP26"/>
      <c r="MXQ26"/>
      <c r="MXR26"/>
      <c r="MXS26"/>
      <c r="MXT26"/>
      <c r="MXU26"/>
      <c r="MXV26"/>
      <c r="MXW26"/>
      <c r="MXX26"/>
      <c r="MXY26"/>
      <c r="MXZ26"/>
      <c r="MYA26"/>
      <c r="MYB26"/>
      <c r="MYC26"/>
      <c r="MYD26"/>
      <c r="MYE26"/>
      <c r="MYF26"/>
      <c r="MYG26"/>
      <c r="MYH26"/>
      <c r="MYI26"/>
      <c r="MYJ26"/>
      <c r="MYK26"/>
      <c r="MYL26"/>
      <c r="MYM26"/>
      <c r="MYN26"/>
      <c r="MYO26"/>
      <c r="MYP26"/>
      <c r="MYQ26"/>
      <c r="MYR26"/>
      <c r="MYS26"/>
      <c r="MYT26"/>
      <c r="MYU26"/>
      <c r="MYV26"/>
      <c r="MYW26"/>
      <c r="MYX26"/>
      <c r="MYY26"/>
      <c r="MYZ26"/>
      <c r="MZA26"/>
      <c r="MZB26"/>
      <c r="MZC26"/>
      <c r="MZD26"/>
      <c r="MZE26"/>
      <c r="MZF26"/>
      <c r="MZG26"/>
      <c r="MZH26"/>
      <c r="MZI26"/>
      <c r="MZJ26"/>
      <c r="MZK26"/>
      <c r="MZL26"/>
      <c r="MZM26"/>
      <c r="MZN26"/>
      <c r="MZO26"/>
      <c r="MZP26"/>
      <c r="MZQ26"/>
      <c r="MZR26"/>
      <c r="MZS26"/>
      <c r="MZT26"/>
      <c r="MZU26"/>
      <c r="MZV26"/>
      <c r="MZW26"/>
      <c r="MZX26"/>
      <c r="MZY26"/>
      <c r="MZZ26"/>
      <c r="NAA26"/>
      <c r="NAB26"/>
      <c r="NAC26"/>
      <c r="NAD26"/>
      <c r="NAE26"/>
      <c r="NAF26"/>
      <c r="NAG26"/>
      <c r="NAH26"/>
      <c r="NAI26"/>
      <c r="NAJ26"/>
      <c r="NAK26"/>
      <c r="NAL26"/>
      <c r="NAM26"/>
      <c r="NAN26"/>
      <c r="NAO26"/>
      <c r="NAP26"/>
      <c r="NAQ26"/>
      <c r="NAR26"/>
      <c r="NAS26"/>
      <c r="NAT26"/>
      <c r="NAU26"/>
      <c r="NAV26"/>
      <c r="NAW26"/>
      <c r="NAX26"/>
      <c r="NAY26"/>
      <c r="NAZ26"/>
      <c r="NBA26"/>
      <c r="NBB26"/>
      <c r="NBC26"/>
      <c r="NBD26"/>
      <c r="NBE26"/>
      <c r="NBF26"/>
      <c r="NBG26"/>
      <c r="NBH26"/>
      <c r="NBI26"/>
      <c r="NBJ26"/>
      <c r="NBK26"/>
      <c r="NBL26"/>
      <c r="NBM26"/>
      <c r="NBN26"/>
      <c r="NBO26"/>
      <c r="NBP26"/>
      <c r="NBQ26"/>
      <c r="NBR26"/>
      <c r="NBS26"/>
      <c r="NBT26"/>
      <c r="NBU26"/>
      <c r="NBV26"/>
      <c r="NBW26"/>
      <c r="NBX26"/>
      <c r="NBY26"/>
      <c r="NBZ26"/>
      <c r="NCA26"/>
      <c r="NCB26"/>
      <c r="NCC26"/>
      <c r="NCD26"/>
      <c r="NCE26"/>
      <c r="NCF26"/>
      <c r="NCG26"/>
      <c r="NCH26"/>
      <c r="NCI26"/>
      <c r="NCJ26"/>
      <c r="NCK26"/>
      <c r="NCL26"/>
      <c r="NCM26"/>
      <c r="NCN26"/>
      <c r="NCO26"/>
      <c r="NCP26"/>
      <c r="NCQ26"/>
      <c r="NCR26"/>
      <c r="NCS26"/>
      <c r="NCT26"/>
      <c r="NCU26"/>
      <c r="NCV26"/>
      <c r="NCW26"/>
      <c r="NCX26"/>
      <c r="NCY26"/>
      <c r="NCZ26"/>
      <c r="NDA26"/>
      <c r="NDB26"/>
      <c r="NDC26"/>
      <c r="NDD26"/>
      <c r="NDE26"/>
      <c r="NDF26"/>
      <c r="NDG26"/>
      <c r="NDH26"/>
      <c r="NDI26"/>
      <c r="NDJ26"/>
      <c r="NDK26"/>
      <c r="NDL26"/>
      <c r="NDM26"/>
      <c r="NDN26"/>
      <c r="NDO26"/>
      <c r="NDP26"/>
      <c r="NDQ26"/>
      <c r="NDR26"/>
      <c r="NDS26"/>
      <c r="NDT26"/>
      <c r="NDU26"/>
      <c r="NDV26"/>
      <c r="NDW26"/>
      <c r="NDX26"/>
      <c r="NDY26"/>
      <c r="NDZ26"/>
      <c r="NEA26"/>
      <c r="NEB26"/>
      <c r="NEC26"/>
      <c r="NED26"/>
      <c r="NEE26"/>
      <c r="NEF26"/>
      <c r="NEG26"/>
      <c r="NEH26"/>
      <c r="NEI26"/>
      <c r="NEJ26"/>
      <c r="NEK26"/>
      <c r="NEL26"/>
      <c r="NEM26"/>
      <c r="NEN26"/>
      <c r="NEO26"/>
      <c r="NEP26"/>
      <c r="NEQ26"/>
      <c r="NER26"/>
      <c r="NES26"/>
      <c r="NET26"/>
      <c r="NEU26"/>
      <c r="NEV26"/>
      <c r="NEW26"/>
      <c r="NEX26"/>
      <c r="NEY26"/>
      <c r="NEZ26"/>
      <c r="NFA26"/>
      <c r="NFB26"/>
      <c r="NFC26"/>
      <c r="NFD26"/>
      <c r="NFE26"/>
      <c r="NFF26"/>
      <c r="NFG26"/>
      <c r="NFH26"/>
      <c r="NFI26"/>
      <c r="NFJ26"/>
      <c r="NFK26"/>
      <c r="NFL26"/>
      <c r="NFM26"/>
      <c r="NFN26"/>
      <c r="NFO26"/>
      <c r="NFP26"/>
      <c r="NFQ26"/>
      <c r="NFR26"/>
      <c r="NFS26"/>
      <c r="NFT26"/>
      <c r="NFU26"/>
      <c r="NFV26"/>
      <c r="NFW26"/>
      <c r="NFX26"/>
      <c r="NFY26"/>
      <c r="NFZ26"/>
      <c r="NGA26"/>
      <c r="NGB26"/>
      <c r="NGC26"/>
      <c r="NGD26"/>
      <c r="NGE26"/>
      <c r="NGF26"/>
      <c r="NGG26"/>
      <c r="NGH26"/>
      <c r="NGI26"/>
      <c r="NGJ26"/>
      <c r="NGK26"/>
      <c r="NGL26"/>
      <c r="NGM26"/>
      <c r="NGN26"/>
      <c r="NGO26"/>
      <c r="NGP26"/>
      <c r="NGQ26"/>
      <c r="NGR26"/>
      <c r="NGS26"/>
      <c r="NGT26"/>
      <c r="NGU26"/>
      <c r="NGV26"/>
      <c r="NGW26"/>
      <c r="NGX26"/>
      <c r="NGY26"/>
      <c r="NGZ26"/>
      <c r="NHA26"/>
      <c r="NHB26"/>
      <c r="NHC26"/>
      <c r="NHD26"/>
      <c r="NHE26"/>
      <c r="NHF26"/>
      <c r="NHG26"/>
      <c r="NHH26"/>
      <c r="NHI26"/>
      <c r="NHJ26"/>
      <c r="NHK26"/>
      <c r="NHL26"/>
      <c r="NHM26"/>
      <c r="NHN26"/>
      <c r="NHO26"/>
      <c r="NHP26"/>
      <c r="NHQ26"/>
      <c r="NHR26"/>
      <c r="NHS26"/>
      <c r="NHT26"/>
      <c r="NHU26"/>
      <c r="NHV26"/>
      <c r="NHW26"/>
      <c r="NHX26"/>
      <c r="NHY26"/>
      <c r="NHZ26"/>
      <c r="NIA26"/>
      <c r="NIB26"/>
      <c r="NIC26"/>
      <c r="NID26"/>
      <c r="NIE26"/>
      <c r="NIF26"/>
      <c r="NIG26"/>
      <c r="NIH26"/>
      <c r="NII26"/>
      <c r="NIJ26"/>
      <c r="NIK26"/>
      <c r="NIL26"/>
      <c r="NIM26"/>
      <c r="NIN26"/>
      <c r="NIO26"/>
      <c r="NIP26"/>
      <c r="NIQ26"/>
      <c r="NIR26"/>
      <c r="NIS26"/>
      <c r="NIT26"/>
      <c r="NIU26"/>
      <c r="NIV26"/>
      <c r="NIW26"/>
      <c r="NIX26"/>
      <c r="NIY26"/>
      <c r="NIZ26"/>
      <c r="NJA26"/>
      <c r="NJB26"/>
      <c r="NJC26"/>
      <c r="NJD26"/>
      <c r="NJE26"/>
      <c r="NJF26"/>
      <c r="NJG26"/>
      <c r="NJH26"/>
      <c r="NJI26"/>
      <c r="NJJ26"/>
      <c r="NJK26"/>
      <c r="NJL26"/>
      <c r="NJM26"/>
      <c r="NJN26"/>
      <c r="NJO26"/>
      <c r="NJP26"/>
      <c r="NJQ26"/>
      <c r="NJR26"/>
      <c r="NJS26"/>
      <c r="NJT26"/>
      <c r="NJU26"/>
      <c r="NJV26"/>
      <c r="NJW26"/>
      <c r="NJX26"/>
      <c r="NJY26"/>
      <c r="NJZ26"/>
      <c r="NKA26"/>
      <c r="NKB26"/>
      <c r="NKC26"/>
      <c r="NKD26"/>
      <c r="NKE26"/>
      <c r="NKF26"/>
      <c r="NKG26"/>
      <c r="NKH26"/>
      <c r="NKI26"/>
      <c r="NKJ26"/>
      <c r="NKK26"/>
      <c r="NKL26"/>
      <c r="NKM26"/>
      <c r="NKN26"/>
      <c r="NKO26"/>
      <c r="NKP26"/>
      <c r="NKQ26"/>
      <c r="NKR26"/>
      <c r="NKS26"/>
      <c r="NKT26"/>
      <c r="NKU26"/>
      <c r="NKV26"/>
      <c r="NKW26"/>
      <c r="NKX26"/>
      <c r="NKY26"/>
      <c r="NKZ26"/>
      <c r="NLA26"/>
      <c r="NLB26"/>
      <c r="NLC26"/>
      <c r="NLD26"/>
      <c r="NLE26"/>
      <c r="NLF26"/>
      <c r="NLG26"/>
      <c r="NLH26"/>
      <c r="NLI26"/>
      <c r="NLJ26"/>
      <c r="NLK26"/>
      <c r="NLL26"/>
      <c r="NLM26"/>
      <c r="NLN26"/>
      <c r="NLO26"/>
      <c r="NLP26"/>
      <c r="NLQ26"/>
      <c r="NLR26"/>
      <c r="NLS26"/>
      <c r="NLT26"/>
      <c r="NLU26"/>
      <c r="NLV26"/>
      <c r="NLW26"/>
      <c r="NLX26"/>
      <c r="NLY26"/>
      <c r="NLZ26"/>
      <c r="NMA26"/>
      <c r="NMB26"/>
      <c r="NMC26"/>
      <c r="NMD26"/>
      <c r="NME26"/>
      <c r="NMF26"/>
      <c r="NMG26"/>
      <c r="NMH26"/>
      <c r="NMI26"/>
      <c r="NMJ26"/>
      <c r="NMK26"/>
      <c r="NML26"/>
      <c r="NMM26"/>
      <c r="NMN26"/>
      <c r="NMO26"/>
      <c r="NMP26"/>
      <c r="NMQ26"/>
      <c r="NMR26"/>
      <c r="NMS26"/>
      <c r="NMT26"/>
      <c r="NMU26"/>
      <c r="NMV26"/>
      <c r="NMW26"/>
      <c r="NMX26"/>
      <c r="NMY26"/>
      <c r="NMZ26"/>
      <c r="NNA26"/>
      <c r="NNB26"/>
      <c r="NNC26"/>
      <c r="NND26"/>
      <c r="NNE26"/>
      <c r="NNF26"/>
      <c r="NNG26"/>
      <c r="NNH26"/>
      <c r="NNI26"/>
      <c r="NNJ26"/>
      <c r="NNK26"/>
      <c r="NNL26"/>
      <c r="NNM26"/>
      <c r="NNN26"/>
      <c r="NNO26"/>
      <c r="NNP26"/>
      <c r="NNQ26"/>
      <c r="NNR26"/>
      <c r="NNS26"/>
      <c r="NNT26"/>
      <c r="NNU26"/>
      <c r="NNV26"/>
      <c r="NNW26"/>
      <c r="NNX26"/>
      <c r="NNY26"/>
      <c r="NNZ26"/>
      <c r="NOA26"/>
      <c r="NOB26"/>
      <c r="NOC26"/>
      <c r="NOD26"/>
      <c r="NOE26"/>
      <c r="NOF26"/>
      <c r="NOG26"/>
      <c r="NOH26"/>
      <c r="NOI26"/>
      <c r="NOJ26"/>
      <c r="NOK26"/>
      <c r="NOL26"/>
      <c r="NOM26"/>
      <c r="NON26"/>
      <c r="NOO26"/>
      <c r="NOP26"/>
      <c r="NOQ26"/>
      <c r="NOR26"/>
      <c r="NOS26"/>
      <c r="NOT26"/>
      <c r="NOU26"/>
      <c r="NOV26"/>
      <c r="NOW26"/>
      <c r="NOX26"/>
      <c r="NOY26"/>
      <c r="NOZ26"/>
      <c r="NPA26"/>
      <c r="NPB26"/>
      <c r="NPC26"/>
      <c r="NPD26"/>
      <c r="NPE26"/>
      <c r="NPF26"/>
      <c r="NPG26"/>
      <c r="NPH26"/>
      <c r="NPI26"/>
      <c r="NPJ26"/>
      <c r="NPK26"/>
      <c r="NPL26"/>
      <c r="NPM26"/>
      <c r="NPN26"/>
      <c r="NPO26"/>
      <c r="NPP26"/>
      <c r="NPQ26"/>
      <c r="NPR26"/>
      <c r="NPS26"/>
      <c r="NPT26"/>
      <c r="NPU26"/>
      <c r="NPV26"/>
      <c r="NPW26"/>
      <c r="NPX26"/>
      <c r="NPY26"/>
      <c r="NPZ26"/>
      <c r="NQA26"/>
      <c r="NQB26"/>
      <c r="NQC26"/>
      <c r="NQD26"/>
      <c r="NQE26"/>
      <c r="NQF26"/>
      <c r="NQG26"/>
      <c r="NQH26"/>
      <c r="NQI26"/>
      <c r="NQJ26"/>
      <c r="NQK26"/>
      <c r="NQL26"/>
      <c r="NQM26"/>
      <c r="NQN26"/>
      <c r="NQO26"/>
      <c r="NQP26"/>
      <c r="NQQ26"/>
      <c r="NQR26"/>
      <c r="NQS26"/>
      <c r="NQT26"/>
      <c r="NQU26"/>
      <c r="NQV26"/>
      <c r="NQW26"/>
      <c r="NQX26"/>
      <c r="NQY26"/>
      <c r="NQZ26"/>
      <c r="NRA26"/>
      <c r="NRB26"/>
      <c r="NRC26"/>
      <c r="NRD26"/>
      <c r="NRE26"/>
      <c r="NRF26"/>
      <c r="NRG26"/>
      <c r="NRH26"/>
      <c r="NRI26"/>
      <c r="NRJ26"/>
      <c r="NRK26"/>
      <c r="NRL26"/>
      <c r="NRM26"/>
      <c r="NRN26"/>
      <c r="NRO26"/>
      <c r="NRP26"/>
      <c r="NRQ26"/>
      <c r="NRR26"/>
      <c r="NRS26"/>
      <c r="NRT26"/>
      <c r="NRU26"/>
      <c r="NRV26"/>
      <c r="NRW26"/>
      <c r="NRX26"/>
      <c r="NRY26"/>
      <c r="NRZ26"/>
      <c r="NSA26"/>
      <c r="NSB26"/>
      <c r="NSC26"/>
      <c r="NSD26"/>
      <c r="NSE26"/>
      <c r="NSF26"/>
      <c r="NSG26"/>
      <c r="NSH26"/>
      <c r="NSI26"/>
      <c r="NSJ26"/>
      <c r="NSK26"/>
      <c r="NSL26"/>
      <c r="NSM26"/>
      <c r="NSN26"/>
      <c r="NSO26"/>
      <c r="NSP26"/>
      <c r="NSQ26"/>
      <c r="NSR26"/>
      <c r="NSS26"/>
      <c r="NST26"/>
      <c r="NSU26"/>
      <c r="NSV26"/>
      <c r="NSW26"/>
      <c r="NSX26"/>
      <c r="NSY26"/>
      <c r="NSZ26"/>
      <c r="NTA26"/>
      <c r="NTB26"/>
      <c r="NTC26"/>
      <c r="NTD26"/>
      <c r="NTE26"/>
      <c r="NTF26"/>
      <c r="NTG26"/>
      <c r="NTH26"/>
      <c r="NTI26"/>
      <c r="NTJ26"/>
      <c r="NTK26"/>
      <c r="NTL26"/>
      <c r="NTM26"/>
      <c r="NTN26"/>
      <c r="NTO26"/>
      <c r="NTP26"/>
      <c r="NTQ26"/>
      <c r="NTR26"/>
      <c r="NTS26"/>
      <c r="NTT26"/>
      <c r="NTU26"/>
      <c r="NTV26"/>
      <c r="NTW26"/>
      <c r="NTX26"/>
      <c r="NTY26"/>
      <c r="NTZ26"/>
      <c r="NUA26"/>
      <c r="NUB26"/>
      <c r="NUC26"/>
      <c r="NUD26"/>
      <c r="NUE26"/>
      <c r="NUF26"/>
      <c r="NUG26"/>
      <c r="NUH26"/>
      <c r="NUI26"/>
      <c r="NUJ26"/>
      <c r="NUK26"/>
      <c r="NUL26"/>
      <c r="NUM26"/>
      <c r="NUN26"/>
      <c r="NUO26"/>
      <c r="NUP26"/>
      <c r="NUQ26"/>
      <c r="NUR26"/>
      <c r="NUS26"/>
      <c r="NUT26"/>
      <c r="NUU26"/>
      <c r="NUV26"/>
      <c r="NUW26"/>
      <c r="NUX26"/>
      <c r="NUY26"/>
      <c r="NUZ26"/>
      <c r="NVA26"/>
      <c r="NVB26"/>
      <c r="NVC26"/>
      <c r="NVD26"/>
      <c r="NVE26"/>
      <c r="NVF26"/>
      <c r="NVG26"/>
      <c r="NVH26"/>
      <c r="NVI26"/>
      <c r="NVJ26"/>
      <c r="NVK26"/>
      <c r="NVL26"/>
      <c r="NVM26"/>
      <c r="NVN26"/>
      <c r="NVO26"/>
      <c r="NVP26"/>
      <c r="NVQ26"/>
      <c r="NVR26"/>
      <c r="NVS26"/>
      <c r="NVT26"/>
      <c r="NVU26"/>
      <c r="NVV26"/>
      <c r="NVW26"/>
      <c r="NVX26"/>
      <c r="NVY26"/>
      <c r="NVZ26"/>
      <c r="NWA26"/>
      <c r="NWB26"/>
      <c r="NWC26"/>
      <c r="NWD26"/>
      <c r="NWE26"/>
      <c r="NWF26"/>
      <c r="NWG26"/>
      <c r="NWH26"/>
      <c r="NWI26"/>
      <c r="NWJ26"/>
      <c r="NWK26"/>
      <c r="NWL26"/>
      <c r="NWM26"/>
      <c r="NWN26"/>
      <c r="NWO26"/>
      <c r="NWP26"/>
      <c r="NWQ26"/>
      <c r="NWR26"/>
      <c r="NWS26"/>
      <c r="NWT26"/>
      <c r="NWU26"/>
      <c r="NWV26"/>
      <c r="NWW26"/>
      <c r="NWX26"/>
      <c r="NWY26"/>
      <c r="NWZ26"/>
      <c r="NXA26"/>
      <c r="NXB26"/>
      <c r="NXC26"/>
      <c r="NXD26"/>
      <c r="NXE26"/>
      <c r="NXF26"/>
      <c r="NXG26"/>
      <c r="NXH26"/>
      <c r="NXI26"/>
      <c r="NXJ26"/>
      <c r="NXK26"/>
      <c r="NXL26"/>
      <c r="NXM26"/>
      <c r="NXN26"/>
      <c r="NXO26"/>
      <c r="NXP26"/>
      <c r="NXQ26"/>
      <c r="NXR26"/>
      <c r="NXS26"/>
      <c r="NXT26"/>
      <c r="NXU26"/>
      <c r="NXV26"/>
      <c r="NXW26"/>
      <c r="NXX26"/>
      <c r="NXY26"/>
      <c r="NXZ26"/>
      <c r="NYA26"/>
      <c r="NYB26"/>
      <c r="NYC26"/>
      <c r="NYD26"/>
      <c r="NYE26"/>
      <c r="NYF26"/>
      <c r="NYG26"/>
      <c r="NYH26"/>
      <c r="NYI26"/>
      <c r="NYJ26"/>
      <c r="NYK26"/>
      <c r="NYL26"/>
      <c r="NYM26"/>
      <c r="NYN26"/>
      <c r="NYO26"/>
      <c r="NYP26"/>
      <c r="NYQ26"/>
      <c r="NYR26"/>
      <c r="NYS26"/>
      <c r="NYT26"/>
      <c r="NYU26"/>
      <c r="NYV26"/>
      <c r="NYW26"/>
      <c r="NYX26"/>
      <c r="NYY26"/>
      <c r="NYZ26"/>
      <c r="NZA26"/>
      <c r="NZB26"/>
      <c r="NZC26"/>
      <c r="NZD26"/>
      <c r="NZE26"/>
      <c r="NZF26"/>
      <c r="NZG26"/>
      <c r="NZH26"/>
      <c r="NZI26"/>
      <c r="NZJ26"/>
      <c r="NZK26"/>
      <c r="NZL26"/>
      <c r="NZM26"/>
      <c r="NZN26"/>
      <c r="NZO26"/>
      <c r="NZP26"/>
      <c r="NZQ26"/>
      <c r="NZR26"/>
      <c r="NZS26"/>
      <c r="NZT26"/>
      <c r="NZU26"/>
      <c r="NZV26"/>
      <c r="NZW26"/>
      <c r="NZX26"/>
      <c r="NZY26"/>
      <c r="NZZ26"/>
      <c r="OAA26"/>
      <c r="OAB26"/>
      <c r="OAC26"/>
      <c r="OAD26"/>
      <c r="OAE26"/>
      <c r="OAF26"/>
      <c r="OAG26"/>
      <c r="OAH26"/>
      <c r="OAI26"/>
      <c r="OAJ26"/>
      <c r="OAK26"/>
      <c r="OAL26"/>
      <c r="OAM26"/>
      <c r="OAN26"/>
      <c r="OAO26"/>
      <c r="OAP26"/>
      <c r="OAQ26"/>
      <c r="OAR26"/>
      <c r="OAS26"/>
      <c r="OAT26"/>
      <c r="OAU26"/>
      <c r="OAV26"/>
      <c r="OAW26"/>
      <c r="OAX26"/>
      <c r="OAY26"/>
      <c r="OAZ26"/>
      <c r="OBA26"/>
      <c r="OBB26"/>
      <c r="OBC26"/>
      <c r="OBD26"/>
      <c r="OBE26"/>
      <c r="OBF26"/>
      <c r="OBG26"/>
      <c r="OBH26"/>
      <c r="OBI26"/>
      <c r="OBJ26"/>
      <c r="OBK26"/>
      <c r="OBL26"/>
      <c r="OBM26"/>
      <c r="OBN26"/>
      <c r="OBO26"/>
      <c r="OBP26"/>
      <c r="OBQ26"/>
      <c r="OBR26"/>
      <c r="OBS26"/>
      <c r="OBT26"/>
      <c r="OBU26"/>
      <c r="OBV26"/>
      <c r="OBW26"/>
      <c r="OBX26"/>
      <c r="OBY26"/>
      <c r="OBZ26"/>
      <c r="OCA26"/>
      <c r="OCB26"/>
      <c r="OCC26"/>
      <c r="OCD26"/>
      <c r="OCE26"/>
      <c r="OCF26"/>
      <c r="OCG26"/>
      <c r="OCH26"/>
      <c r="OCI26"/>
      <c r="OCJ26"/>
      <c r="OCK26"/>
      <c r="OCL26"/>
      <c r="OCM26"/>
      <c r="OCN26"/>
      <c r="OCO26"/>
      <c r="OCP26"/>
      <c r="OCQ26"/>
      <c r="OCR26"/>
      <c r="OCS26"/>
      <c r="OCT26"/>
      <c r="OCU26"/>
      <c r="OCV26"/>
      <c r="OCW26"/>
      <c r="OCX26"/>
      <c r="OCY26"/>
      <c r="OCZ26"/>
      <c r="ODA26"/>
      <c r="ODB26"/>
      <c r="ODC26"/>
      <c r="ODD26"/>
      <c r="ODE26"/>
      <c r="ODF26"/>
      <c r="ODG26"/>
      <c r="ODH26"/>
      <c r="ODI26"/>
      <c r="ODJ26"/>
      <c r="ODK26"/>
      <c r="ODL26"/>
      <c r="ODM26"/>
      <c r="ODN26"/>
      <c r="ODO26"/>
      <c r="ODP26"/>
      <c r="ODQ26"/>
      <c r="ODR26"/>
      <c r="ODS26"/>
      <c r="ODT26"/>
      <c r="ODU26"/>
      <c r="ODV26"/>
      <c r="ODW26"/>
      <c r="ODX26"/>
      <c r="ODY26"/>
      <c r="ODZ26"/>
      <c r="OEA26"/>
      <c r="OEB26"/>
      <c r="OEC26"/>
      <c r="OED26"/>
      <c r="OEE26"/>
      <c r="OEF26"/>
      <c r="OEG26"/>
      <c r="OEH26"/>
      <c r="OEI26"/>
      <c r="OEJ26"/>
      <c r="OEK26"/>
      <c r="OEL26"/>
      <c r="OEM26"/>
      <c r="OEN26"/>
      <c r="OEO26"/>
      <c r="OEP26"/>
      <c r="OEQ26"/>
      <c r="OER26"/>
      <c r="OES26"/>
      <c r="OET26"/>
      <c r="OEU26"/>
      <c r="OEV26"/>
      <c r="OEW26"/>
      <c r="OEX26"/>
      <c r="OEY26"/>
      <c r="OEZ26"/>
      <c r="OFA26"/>
      <c r="OFB26"/>
      <c r="OFC26"/>
      <c r="OFD26"/>
      <c r="OFE26"/>
      <c r="OFF26"/>
      <c r="OFG26"/>
      <c r="OFH26"/>
      <c r="OFI26"/>
      <c r="OFJ26"/>
      <c r="OFK26"/>
      <c r="OFL26"/>
      <c r="OFM26"/>
      <c r="OFN26"/>
      <c r="OFO26"/>
      <c r="OFP26"/>
      <c r="OFQ26"/>
      <c r="OFR26"/>
      <c r="OFS26"/>
      <c r="OFT26"/>
      <c r="OFU26"/>
      <c r="OFV26"/>
      <c r="OFW26"/>
      <c r="OFX26"/>
      <c r="OFY26"/>
      <c r="OFZ26"/>
      <c r="OGA26"/>
      <c r="OGB26"/>
      <c r="OGC26"/>
      <c r="OGD26"/>
      <c r="OGE26"/>
      <c r="OGF26"/>
      <c r="OGG26"/>
      <c r="OGH26"/>
      <c r="OGI26"/>
      <c r="OGJ26"/>
      <c r="OGK26"/>
      <c r="OGL26"/>
      <c r="OGM26"/>
      <c r="OGN26"/>
      <c r="OGO26"/>
      <c r="OGP26"/>
      <c r="OGQ26"/>
      <c r="OGR26"/>
      <c r="OGS26"/>
      <c r="OGT26"/>
      <c r="OGU26"/>
      <c r="OGV26"/>
      <c r="OGW26"/>
      <c r="OGX26"/>
      <c r="OGY26"/>
      <c r="OGZ26"/>
      <c r="OHA26"/>
      <c r="OHB26"/>
      <c r="OHC26"/>
      <c r="OHD26"/>
      <c r="OHE26"/>
      <c r="OHF26"/>
      <c r="OHG26"/>
      <c r="OHH26"/>
      <c r="OHI26"/>
      <c r="OHJ26"/>
      <c r="OHK26"/>
      <c r="OHL26"/>
      <c r="OHM26"/>
      <c r="OHN26"/>
      <c r="OHO26"/>
      <c r="OHP26"/>
      <c r="OHQ26"/>
      <c r="OHR26"/>
      <c r="OHS26"/>
      <c r="OHT26"/>
      <c r="OHU26"/>
      <c r="OHV26"/>
      <c r="OHW26"/>
      <c r="OHX26"/>
      <c r="OHY26"/>
      <c r="OHZ26"/>
      <c r="OIA26"/>
      <c r="OIB26"/>
      <c r="OIC26"/>
      <c r="OID26"/>
      <c r="OIE26"/>
      <c r="OIF26"/>
      <c r="OIG26"/>
      <c r="OIH26"/>
      <c r="OII26"/>
      <c r="OIJ26"/>
      <c r="OIK26"/>
      <c r="OIL26"/>
      <c r="OIM26"/>
      <c r="OIN26"/>
      <c r="OIO26"/>
      <c r="OIP26"/>
      <c r="OIQ26"/>
      <c r="OIR26"/>
      <c r="OIS26"/>
      <c r="OIT26"/>
      <c r="OIU26"/>
      <c r="OIV26"/>
      <c r="OIW26"/>
      <c r="OIX26"/>
      <c r="OIY26"/>
      <c r="OIZ26"/>
      <c r="OJA26"/>
      <c r="OJB26"/>
      <c r="OJC26"/>
      <c r="OJD26"/>
      <c r="OJE26"/>
      <c r="OJF26"/>
      <c r="OJG26"/>
      <c r="OJH26"/>
      <c r="OJI26"/>
      <c r="OJJ26"/>
      <c r="OJK26"/>
      <c r="OJL26"/>
      <c r="OJM26"/>
      <c r="OJN26"/>
      <c r="OJO26"/>
      <c r="OJP26"/>
      <c r="OJQ26"/>
      <c r="OJR26"/>
      <c r="OJS26"/>
      <c r="OJT26"/>
      <c r="OJU26"/>
      <c r="OJV26"/>
      <c r="OJW26"/>
      <c r="OJX26"/>
      <c r="OJY26"/>
      <c r="OJZ26"/>
      <c r="OKA26"/>
      <c r="OKB26"/>
      <c r="OKC26"/>
      <c r="OKD26"/>
      <c r="OKE26"/>
      <c r="OKF26"/>
      <c r="OKG26"/>
      <c r="OKH26"/>
      <c r="OKI26"/>
      <c r="OKJ26"/>
      <c r="OKK26"/>
      <c r="OKL26"/>
      <c r="OKM26"/>
      <c r="OKN26"/>
      <c r="OKO26"/>
      <c r="OKP26"/>
      <c r="OKQ26"/>
      <c r="OKR26"/>
      <c r="OKS26"/>
      <c r="OKT26"/>
      <c r="OKU26"/>
      <c r="OKV26"/>
      <c r="OKW26"/>
      <c r="OKX26"/>
      <c r="OKY26"/>
      <c r="OKZ26"/>
      <c r="OLA26"/>
      <c r="OLB26"/>
      <c r="OLC26"/>
      <c r="OLD26"/>
      <c r="OLE26"/>
      <c r="OLF26"/>
      <c r="OLG26"/>
      <c r="OLH26"/>
      <c r="OLI26"/>
      <c r="OLJ26"/>
      <c r="OLK26"/>
      <c r="OLL26"/>
      <c r="OLM26"/>
      <c r="OLN26"/>
      <c r="OLO26"/>
      <c r="OLP26"/>
      <c r="OLQ26"/>
      <c r="OLR26"/>
      <c r="OLS26"/>
      <c r="OLT26"/>
      <c r="OLU26"/>
      <c r="OLV26"/>
      <c r="OLW26"/>
      <c r="OLX26"/>
      <c r="OLY26"/>
      <c r="OLZ26"/>
      <c r="OMA26"/>
      <c r="OMB26"/>
      <c r="OMC26"/>
      <c r="OMD26"/>
      <c r="OME26"/>
      <c r="OMF26"/>
      <c r="OMG26"/>
      <c r="OMH26"/>
      <c r="OMI26"/>
      <c r="OMJ26"/>
      <c r="OMK26"/>
      <c r="OML26"/>
      <c r="OMM26"/>
      <c r="OMN26"/>
      <c r="OMO26"/>
      <c r="OMP26"/>
      <c r="OMQ26"/>
      <c r="OMR26"/>
      <c r="OMS26"/>
      <c r="OMT26"/>
      <c r="OMU26"/>
      <c r="OMV26"/>
      <c r="OMW26"/>
      <c r="OMX26"/>
      <c r="OMY26"/>
      <c r="OMZ26"/>
      <c r="ONA26"/>
      <c r="ONB26"/>
      <c r="ONC26"/>
      <c r="OND26"/>
      <c r="ONE26"/>
      <c r="ONF26"/>
      <c r="ONG26"/>
      <c r="ONH26"/>
      <c r="ONI26"/>
      <c r="ONJ26"/>
      <c r="ONK26"/>
      <c r="ONL26"/>
      <c r="ONM26"/>
      <c r="ONN26"/>
      <c r="ONO26"/>
      <c r="ONP26"/>
      <c r="ONQ26"/>
      <c r="ONR26"/>
      <c r="ONS26"/>
      <c r="ONT26"/>
      <c r="ONU26"/>
      <c r="ONV26"/>
      <c r="ONW26"/>
      <c r="ONX26"/>
      <c r="ONY26"/>
      <c r="ONZ26"/>
      <c r="OOA26"/>
      <c r="OOB26"/>
      <c r="OOC26"/>
      <c r="OOD26"/>
      <c r="OOE26"/>
      <c r="OOF26"/>
      <c r="OOG26"/>
      <c r="OOH26"/>
      <c r="OOI26"/>
      <c r="OOJ26"/>
      <c r="OOK26"/>
      <c r="OOL26"/>
      <c r="OOM26"/>
      <c r="OON26"/>
      <c r="OOO26"/>
      <c r="OOP26"/>
      <c r="OOQ26"/>
      <c r="OOR26"/>
      <c r="OOS26"/>
      <c r="OOT26"/>
      <c r="OOU26"/>
      <c r="OOV26"/>
      <c r="OOW26"/>
      <c r="OOX26"/>
      <c r="OOY26"/>
      <c r="OOZ26"/>
      <c r="OPA26"/>
      <c r="OPB26"/>
      <c r="OPC26"/>
      <c r="OPD26"/>
      <c r="OPE26"/>
      <c r="OPF26"/>
      <c r="OPG26"/>
      <c r="OPH26"/>
      <c r="OPI26"/>
      <c r="OPJ26"/>
      <c r="OPK26"/>
      <c r="OPL26"/>
      <c r="OPM26"/>
      <c r="OPN26"/>
      <c r="OPO26"/>
      <c r="OPP26"/>
      <c r="OPQ26"/>
      <c r="OPR26"/>
      <c r="OPS26"/>
      <c r="OPT26"/>
      <c r="OPU26"/>
      <c r="OPV26"/>
      <c r="OPW26"/>
      <c r="OPX26"/>
      <c r="OPY26"/>
      <c r="OPZ26"/>
      <c r="OQA26"/>
      <c r="OQB26"/>
      <c r="OQC26"/>
      <c r="OQD26"/>
      <c r="OQE26"/>
      <c r="OQF26"/>
      <c r="OQG26"/>
      <c r="OQH26"/>
      <c r="OQI26"/>
      <c r="OQJ26"/>
      <c r="OQK26"/>
      <c r="OQL26"/>
      <c r="OQM26"/>
      <c r="OQN26"/>
      <c r="OQO26"/>
      <c r="OQP26"/>
      <c r="OQQ26"/>
      <c r="OQR26"/>
      <c r="OQS26"/>
      <c r="OQT26"/>
      <c r="OQU26"/>
      <c r="OQV26"/>
      <c r="OQW26"/>
      <c r="OQX26"/>
      <c r="OQY26"/>
      <c r="OQZ26"/>
      <c r="ORA26"/>
      <c r="ORB26"/>
      <c r="ORC26"/>
      <c r="ORD26"/>
      <c r="ORE26"/>
      <c r="ORF26"/>
      <c r="ORG26"/>
      <c r="ORH26"/>
      <c r="ORI26"/>
      <c r="ORJ26"/>
      <c r="ORK26"/>
      <c r="ORL26"/>
      <c r="ORM26"/>
      <c r="ORN26"/>
      <c r="ORO26"/>
      <c r="ORP26"/>
      <c r="ORQ26"/>
      <c r="ORR26"/>
      <c r="ORS26"/>
      <c r="ORT26"/>
      <c r="ORU26"/>
      <c r="ORV26"/>
      <c r="ORW26"/>
      <c r="ORX26"/>
      <c r="ORY26"/>
      <c r="ORZ26"/>
      <c r="OSA26"/>
      <c r="OSB26"/>
      <c r="OSC26"/>
      <c r="OSD26"/>
      <c r="OSE26"/>
      <c r="OSF26"/>
      <c r="OSG26"/>
      <c r="OSH26"/>
      <c r="OSI26"/>
      <c r="OSJ26"/>
      <c r="OSK26"/>
      <c r="OSL26"/>
      <c r="OSM26"/>
      <c r="OSN26"/>
      <c r="OSO26"/>
      <c r="OSP26"/>
      <c r="OSQ26"/>
      <c r="OSR26"/>
      <c r="OSS26"/>
      <c r="OST26"/>
      <c r="OSU26"/>
      <c r="OSV26"/>
      <c r="OSW26"/>
      <c r="OSX26"/>
      <c r="OSY26"/>
      <c r="OSZ26"/>
      <c r="OTA26"/>
      <c r="OTB26"/>
      <c r="OTC26"/>
      <c r="OTD26"/>
      <c r="OTE26"/>
      <c r="OTF26"/>
      <c r="OTG26"/>
      <c r="OTH26"/>
      <c r="OTI26"/>
      <c r="OTJ26"/>
      <c r="OTK26"/>
      <c r="OTL26"/>
      <c r="OTM26"/>
      <c r="OTN26"/>
      <c r="OTO26"/>
      <c r="OTP26"/>
      <c r="OTQ26"/>
      <c r="OTR26"/>
      <c r="OTS26"/>
      <c r="OTT26"/>
      <c r="OTU26"/>
      <c r="OTV26"/>
      <c r="OTW26"/>
      <c r="OTX26"/>
      <c r="OTY26"/>
      <c r="OTZ26"/>
      <c r="OUA26"/>
      <c r="OUB26"/>
      <c r="OUC26"/>
      <c r="OUD26"/>
      <c r="OUE26"/>
      <c r="OUF26"/>
      <c r="OUG26"/>
      <c r="OUH26"/>
      <c r="OUI26"/>
      <c r="OUJ26"/>
      <c r="OUK26"/>
      <c r="OUL26"/>
      <c r="OUM26"/>
      <c r="OUN26"/>
      <c r="OUO26"/>
      <c r="OUP26"/>
      <c r="OUQ26"/>
      <c r="OUR26"/>
      <c r="OUS26"/>
      <c r="OUT26"/>
      <c r="OUU26"/>
      <c r="OUV26"/>
      <c r="OUW26"/>
      <c r="OUX26"/>
      <c r="OUY26"/>
      <c r="OUZ26"/>
      <c r="OVA26"/>
      <c r="OVB26"/>
      <c r="OVC26"/>
      <c r="OVD26"/>
      <c r="OVE26"/>
      <c r="OVF26"/>
      <c r="OVG26"/>
      <c r="OVH26"/>
      <c r="OVI26"/>
      <c r="OVJ26"/>
      <c r="OVK26"/>
      <c r="OVL26"/>
      <c r="OVM26"/>
      <c r="OVN26"/>
      <c r="OVO26"/>
      <c r="OVP26"/>
      <c r="OVQ26"/>
      <c r="OVR26"/>
      <c r="OVS26"/>
      <c r="OVT26"/>
      <c r="OVU26"/>
      <c r="OVV26"/>
      <c r="OVW26"/>
      <c r="OVX26"/>
      <c r="OVY26"/>
      <c r="OVZ26"/>
      <c r="OWA26"/>
      <c r="OWB26"/>
      <c r="OWC26"/>
      <c r="OWD26"/>
      <c r="OWE26"/>
      <c r="OWF26"/>
      <c r="OWG26"/>
      <c r="OWH26"/>
      <c r="OWI26"/>
      <c r="OWJ26"/>
      <c r="OWK26"/>
      <c r="OWL26"/>
      <c r="OWM26"/>
      <c r="OWN26"/>
      <c r="OWO26"/>
      <c r="OWP26"/>
      <c r="OWQ26"/>
      <c r="OWR26"/>
      <c r="OWS26"/>
      <c r="OWT26"/>
      <c r="OWU26"/>
      <c r="OWV26"/>
      <c r="OWW26"/>
      <c r="OWX26"/>
      <c r="OWY26"/>
      <c r="OWZ26"/>
      <c r="OXA26"/>
      <c r="OXB26"/>
      <c r="OXC26"/>
      <c r="OXD26"/>
      <c r="OXE26"/>
      <c r="OXF26"/>
      <c r="OXG26"/>
      <c r="OXH26"/>
      <c r="OXI26"/>
      <c r="OXJ26"/>
      <c r="OXK26"/>
      <c r="OXL26"/>
      <c r="OXM26"/>
      <c r="OXN26"/>
      <c r="OXO26"/>
      <c r="OXP26"/>
      <c r="OXQ26"/>
      <c r="OXR26"/>
      <c r="OXS26"/>
      <c r="OXT26"/>
      <c r="OXU26"/>
      <c r="OXV26"/>
      <c r="OXW26"/>
      <c r="OXX26"/>
      <c r="OXY26"/>
      <c r="OXZ26"/>
      <c r="OYA26"/>
      <c r="OYB26"/>
      <c r="OYC26"/>
      <c r="OYD26"/>
      <c r="OYE26"/>
      <c r="OYF26"/>
      <c r="OYG26"/>
      <c r="OYH26"/>
      <c r="OYI26"/>
      <c r="OYJ26"/>
      <c r="OYK26"/>
      <c r="OYL26"/>
      <c r="OYM26"/>
      <c r="OYN26"/>
      <c r="OYO26"/>
      <c r="OYP26"/>
      <c r="OYQ26"/>
      <c r="OYR26"/>
      <c r="OYS26"/>
      <c r="OYT26"/>
      <c r="OYU26"/>
      <c r="OYV26"/>
      <c r="OYW26"/>
      <c r="OYX26"/>
      <c r="OYY26"/>
      <c r="OYZ26"/>
      <c r="OZA26"/>
      <c r="OZB26"/>
      <c r="OZC26"/>
      <c r="OZD26"/>
      <c r="OZE26"/>
      <c r="OZF26"/>
      <c r="OZG26"/>
      <c r="OZH26"/>
      <c r="OZI26"/>
      <c r="OZJ26"/>
      <c r="OZK26"/>
      <c r="OZL26"/>
      <c r="OZM26"/>
      <c r="OZN26"/>
      <c r="OZO26"/>
      <c r="OZP26"/>
      <c r="OZQ26"/>
      <c r="OZR26"/>
      <c r="OZS26"/>
      <c r="OZT26"/>
      <c r="OZU26"/>
      <c r="OZV26"/>
      <c r="OZW26"/>
      <c r="OZX26"/>
      <c r="OZY26"/>
      <c r="OZZ26"/>
      <c r="PAA26"/>
      <c r="PAB26"/>
      <c r="PAC26"/>
      <c r="PAD26"/>
      <c r="PAE26"/>
      <c r="PAF26"/>
      <c r="PAG26"/>
      <c r="PAH26"/>
      <c r="PAI26"/>
      <c r="PAJ26"/>
      <c r="PAK26"/>
      <c r="PAL26"/>
      <c r="PAM26"/>
      <c r="PAN26"/>
      <c r="PAO26"/>
      <c r="PAP26"/>
      <c r="PAQ26"/>
      <c r="PAR26"/>
      <c r="PAS26"/>
      <c r="PAT26"/>
      <c r="PAU26"/>
      <c r="PAV26"/>
      <c r="PAW26"/>
      <c r="PAX26"/>
      <c r="PAY26"/>
      <c r="PAZ26"/>
      <c r="PBA26"/>
      <c r="PBB26"/>
      <c r="PBC26"/>
      <c r="PBD26"/>
      <c r="PBE26"/>
      <c r="PBF26"/>
      <c r="PBG26"/>
      <c r="PBH26"/>
      <c r="PBI26"/>
      <c r="PBJ26"/>
      <c r="PBK26"/>
      <c r="PBL26"/>
      <c r="PBM26"/>
      <c r="PBN26"/>
      <c r="PBO26"/>
      <c r="PBP26"/>
      <c r="PBQ26"/>
      <c r="PBR26"/>
      <c r="PBS26"/>
      <c r="PBT26"/>
      <c r="PBU26"/>
      <c r="PBV26"/>
      <c r="PBW26"/>
      <c r="PBX26"/>
      <c r="PBY26"/>
      <c r="PBZ26"/>
      <c r="PCA26"/>
      <c r="PCB26"/>
      <c r="PCC26"/>
      <c r="PCD26"/>
      <c r="PCE26"/>
      <c r="PCF26"/>
      <c r="PCG26"/>
      <c r="PCH26"/>
      <c r="PCI26"/>
      <c r="PCJ26"/>
      <c r="PCK26"/>
      <c r="PCL26"/>
      <c r="PCM26"/>
      <c r="PCN26"/>
      <c r="PCO26"/>
      <c r="PCP26"/>
      <c r="PCQ26"/>
      <c r="PCR26"/>
      <c r="PCS26"/>
      <c r="PCT26"/>
      <c r="PCU26"/>
      <c r="PCV26"/>
      <c r="PCW26"/>
      <c r="PCX26"/>
      <c r="PCY26"/>
      <c r="PCZ26"/>
      <c r="PDA26"/>
      <c r="PDB26"/>
      <c r="PDC26"/>
      <c r="PDD26"/>
      <c r="PDE26"/>
      <c r="PDF26"/>
      <c r="PDG26"/>
      <c r="PDH26"/>
      <c r="PDI26"/>
      <c r="PDJ26"/>
      <c r="PDK26"/>
      <c r="PDL26"/>
      <c r="PDM26"/>
      <c r="PDN26"/>
      <c r="PDO26"/>
      <c r="PDP26"/>
      <c r="PDQ26"/>
      <c r="PDR26"/>
      <c r="PDS26"/>
      <c r="PDT26"/>
      <c r="PDU26"/>
      <c r="PDV26"/>
      <c r="PDW26"/>
      <c r="PDX26"/>
      <c r="PDY26"/>
      <c r="PDZ26"/>
      <c r="PEA26"/>
      <c r="PEB26"/>
      <c r="PEC26"/>
      <c r="PED26"/>
      <c r="PEE26"/>
      <c r="PEF26"/>
      <c r="PEG26"/>
      <c r="PEH26"/>
      <c r="PEI26"/>
      <c r="PEJ26"/>
      <c r="PEK26"/>
      <c r="PEL26"/>
      <c r="PEM26"/>
      <c r="PEN26"/>
      <c r="PEO26"/>
      <c r="PEP26"/>
      <c r="PEQ26"/>
      <c r="PER26"/>
      <c r="PES26"/>
      <c r="PET26"/>
      <c r="PEU26"/>
      <c r="PEV26"/>
      <c r="PEW26"/>
      <c r="PEX26"/>
      <c r="PEY26"/>
      <c r="PEZ26"/>
      <c r="PFA26"/>
      <c r="PFB26"/>
      <c r="PFC26"/>
      <c r="PFD26"/>
      <c r="PFE26"/>
      <c r="PFF26"/>
      <c r="PFG26"/>
      <c r="PFH26"/>
      <c r="PFI26"/>
      <c r="PFJ26"/>
      <c r="PFK26"/>
      <c r="PFL26"/>
      <c r="PFM26"/>
      <c r="PFN26"/>
      <c r="PFO26"/>
      <c r="PFP26"/>
      <c r="PFQ26"/>
      <c r="PFR26"/>
      <c r="PFS26"/>
      <c r="PFT26"/>
      <c r="PFU26"/>
      <c r="PFV26"/>
      <c r="PFW26"/>
      <c r="PFX26"/>
      <c r="PFY26"/>
      <c r="PFZ26"/>
      <c r="PGA26"/>
      <c r="PGB26"/>
      <c r="PGC26"/>
      <c r="PGD26"/>
      <c r="PGE26"/>
      <c r="PGF26"/>
      <c r="PGG26"/>
      <c r="PGH26"/>
      <c r="PGI26"/>
      <c r="PGJ26"/>
      <c r="PGK26"/>
      <c r="PGL26"/>
      <c r="PGM26"/>
      <c r="PGN26"/>
      <c r="PGO26"/>
      <c r="PGP26"/>
      <c r="PGQ26"/>
      <c r="PGR26"/>
      <c r="PGS26"/>
      <c r="PGT26"/>
      <c r="PGU26"/>
      <c r="PGV26"/>
      <c r="PGW26"/>
      <c r="PGX26"/>
      <c r="PGY26"/>
      <c r="PGZ26"/>
      <c r="PHA26"/>
      <c r="PHB26"/>
      <c r="PHC26"/>
      <c r="PHD26"/>
      <c r="PHE26"/>
      <c r="PHF26"/>
      <c r="PHG26"/>
      <c r="PHH26"/>
      <c r="PHI26"/>
      <c r="PHJ26"/>
      <c r="PHK26"/>
      <c r="PHL26"/>
      <c r="PHM26"/>
      <c r="PHN26"/>
      <c r="PHO26"/>
      <c r="PHP26"/>
      <c r="PHQ26"/>
      <c r="PHR26"/>
      <c r="PHS26"/>
      <c r="PHT26"/>
      <c r="PHU26"/>
      <c r="PHV26"/>
      <c r="PHW26"/>
      <c r="PHX26"/>
      <c r="PHY26"/>
      <c r="PHZ26"/>
      <c r="PIA26"/>
      <c r="PIB26"/>
      <c r="PIC26"/>
      <c r="PID26"/>
      <c r="PIE26"/>
      <c r="PIF26"/>
      <c r="PIG26"/>
      <c r="PIH26"/>
      <c r="PII26"/>
      <c r="PIJ26"/>
      <c r="PIK26"/>
      <c r="PIL26"/>
      <c r="PIM26"/>
      <c r="PIN26"/>
      <c r="PIO26"/>
      <c r="PIP26"/>
      <c r="PIQ26"/>
      <c r="PIR26"/>
      <c r="PIS26"/>
      <c r="PIT26"/>
      <c r="PIU26"/>
      <c r="PIV26"/>
      <c r="PIW26"/>
      <c r="PIX26"/>
      <c r="PIY26"/>
      <c r="PIZ26"/>
      <c r="PJA26"/>
      <c r="PJB26"/>
      <c r="PJC26"/>
      <c r="PJD26"/>
      <c r="PJE26"/>
      <c r="PJF26"/>
      <c r="PJG26"/>
      <c r="PJH26"/>
      <c r="PJI26"/>
      <c r="PJJ26"/>
      <c r="PJK26"/>
      <c r="PJL26"/>
      <c r="PJM26"/>
      <c r="PJN26"/>
      <c r="PJO26"/>
      <c r="PJP26"/>
      <c r="PJQ26"/>
      <c r="PJR26"/>
      <c r="PJS26"/>
      <c r="PJT26"/>
      <c r="PJU26"/>
      <c r="PJV26"/>
      <c r="PJW26"/>
      <c r="PJX26"/>
      <c r="PJY26"/>
      <c r="PJZ26"/>
      <c r="PKA26"/>
      <c r="PKB26"/>
      <c r="PKC26"/>
      <c r="PKD26"/>
      <c r="PKE26"/>
      <c r="PKF26"/>
      <c r="PKG26"/>
      <c r="PKH26"/>
      <c r="PKI26"/>
      <c r="PKJ26"/>
      <c r="PKK26"/>
      <c r="PKL26"/>
      <c r="PKM26"/>
      <c r="PKN26"/>
      <c r="PKO26"/>
      <c r="PKP26"/>
      <c r="PKQ26"/>
      <c r="PKR26"/>
      <c r="PKS26"/>
      <c r="PKT26"/>
      <c r="PKU26"/>
      <c r="PKV26"/>
      <c r="PKW26"/>
      <c r="PKX26"/>
      <c r="PKY26"/>
      <c r="PKZ26"/>
      <c r="PLA26"/>
      <c r="PLB26"/>
      <c r="PLC26"/>
      <c r="PLD26"/>
      <c r="PLE26"/>
      <c r="PLF26"/>
      <c r="PLG26"/>
      <c r="PLH26"/>
      <c r="PLI26"/>
      <c r="PLJ26"/>
      <c r="PLK26"/>
      <c r="PLL26"/>
      <c r="PLM26"/>
      <c r="PLN26"/>
      <c r="PLO26"/>
      <c r="PLP26"/>
      <c r="PLQ26"/>
      <c r="PLR26"/>
      <c r="PLS26"/>
      <c r="PLT26"/>
      <c r="PLU26"/>
      <c r="PLV26"/>
      <c r="PLW26"/>
      <c r="PLX26"/>
      <c r="PLY26"/>
      <c r="PLZ26"/>
      <c r="PMA26"/>
      <c r="PMB26"/>
      <c r="PMC26"/>
      <c r="PMD26"/>
      <c r="PME26"/>
      <c r="PMF26"/>
      <c r="PMG26"/>
      <c r="PMH26"/>
      <c r="PMI26"/>
      <c r="PMJ26"/>
      <c r="PMK26"/>
      <c r="PML26"/>
      <c r="PMM26"/>
      <c r="PMN26"/>
      <c r="PMO26"/>
      <c r="PMP26"/>
      <c r="PMQ26"/>
      <c r="PMR26"/>
      <c r="PMS26"/>
      <c r="PMT26"/>
      <c r="PMU26"/>
      <c r="PMV26"/>
      <c r="PMW26"/>
      <c r="PMX26"/>
      <c r="PMY26"/>
      <c r="PMZ26"/>
      <c r="PNA26"/>
      <c r="PNB26"/>
      <c r="PNC26"/>
      <c r="PND26"/>
      <c r="PNE26"/>
      <c r="PNF26"/>
      <c r="PNG26"/>
      <c r="PNH26"/>
      <c r="PNI26"/>
      <c r="PNJ26"/>
      <c r="PNK26"/>
      <c r="PNL26"/>
      <c r="PNM26"/>
      <c r="PNN26"/>
      <c r="PNO26"/>
      <c r="PNP26"/>
      <c r="PNQ26"/>
      <c r="PNR26"/>
      <c r="PNS26"/>
      <c r="PNT26"/>
      <c r="PNU26"/>
      <c r="PNV26"/>
      <c r="PNW26"/>
      <c r="PNX26"/>
      <c r="PNY26"/>
      <c r="PNZ26"/>
      <c r="POA26"/>
      <c r="POB26"/>
      <c r="POC26"/>
      <c r="POD26"/>
      <c r="POE26"/>
      <c r="POF26"/>
      <c r="POG26"/>
      <c r="POH26"/>
      <c r="POI26"/>
      <c r="POJ26"/>
      <c r="POK26"/>
      <c r="POL26"/>
      <c r="POM26"/>
      <c r="PON26"/>
      <c r="POO26"/>
      <c r="POP26"/>
      <c r="POQ26"/>
      <c r="POR26"/>
      <c r="POS26"/>
      <c r="POT26"/>
      <c r="POU26"/>
      <c r="POV26"/>
      <c r="POW26"/>
      <c r="POX26"/>
      <c r="POY26"/>
      <c r="POZ26"/>
      <c r="PPA26"/>
      <c r="PPB26"/>
      <c r="PPC26"/>
      <c r="PPD26"/>
      <c r="PPE26"/>
      <c r="PPF26"/>
      <c r="PPG26"/>
      <c r="PPH26"/>
      <c r="PPI26"/>
      <c r="PPJ26"/>
      <c r="PPK26"/>
      <c r="PPL26"/>
      <c r="PPM26"/>
      <c r="PPN26"/>
      <c r="PPO26"/>
      <c r="PPP26"/>
      <c r="PPQ26"/>
      <c r="PPR26"/>
      <c r="PPS26"/>
      <c r="PPT26"/>
      <c r="PPU26"/>
      <c r="PPV26"/>
      <c r="PPW26"/>
      <c r="PPX26"/>
      <c r="PPY26"/>
      <c r="PPZ26"/>
      <c r="PQA26"/>
      <c r="PQB26"/>
      <c r="PQC26"/>
      <c r="PQD26"/>
      <c r="PQE26"/>
      <c r="PQF26"/>
      <c r="PQG26"/>
      <c r="PQH26"/>
      <c r="PQI26"/>
      <c r="PQJ26"/>
      <c r="PQK26"/>
      <c r="PQL26"/>
      <c r="PQM26"/>
      <c r="PQN26"/>
      <c r="PQO26"/>
      <c r="PQP26"/>
      <c r="PQQ26"/>
      <c r="PQR26"/>
      <c r="PQS26"/>
      <c r="PQT26"/>
      <c r="PQU26"/>
      <c r="PQV26"/>
      <c r="PQW26"/>
      <c r="PQX26"/>
      <c r="PQY26"/>
      <c r="PQZ26"/>
      <c r="PRA26"/>
      <c r="PRB26"/>
      <c r="PRC26"/>
      <c r="PRD26"/>
      <c r="PRE26"/>
      <c r="PRF26"/>
      <c r="PRG26"/>
      <c r="PRH26"/>
      <c r="PRI26"/>
      <c r="PRJ26"/>
      <c r="PRK26"/>
      <c r="PRL26"/>
      <c r="PRM26"/>
      <c r="PRN26"/>
      <c r="PRO26"/>
      <c r="PRP26"/>
      <c r="PRQ26"/>
      <c r="PRR26"/>
      <c r="PRS26"/>
      <c r="PRT26"/>
      <c r="PRU26"/>
      <c r="PRV26"/>
      <c r="PRW26"/>
      <c r="PRX26"/>
      <c r="PRY26"/>
      <c r="PRZ26"/>
      <c r="PSA26"/>
      <c r="PSB26"/>
      <c r="PSC26"/>
      <c r="PSD26"/>
      <c r="PSE26"/>
      <c r="PSF26"/>
      <c r="PSG26"/>
      <c r="PSH26"/>
      <c r="PSI26"/>
      <c r="PSJ26"/>
      <c r="PSK26"/>
      <c r="PSL26"/>
      <c r="PSM26"/>
      <c r="PSN26"/>
      <c r="PSO26"/>
      <c r="PSP26"/>
      <c r="PSQ26"/>
      <c r="PSR26"/>
      <c r="PSS26"/>
      <c r="PST26"/>
      <c r="PSU26"/>
      <c r="PSV26"/>
      <c r="PSW26"/>
      <c r="PSX26"/>
      <c r="PSY26"/>
      <c r="PSZ26"/>
      <c r="PTA26"/>
      <c r="PTB26"/>
      <c r="PTC26"/>
      <c r="PTD26"/>
      <c r="PTE26"/>
      <c r="PTF26"/>
      <c r="PTG26"/>
      <c r="PTH26"/>
      <c r="PTI26"/>
      <c r="PTJ26"/>
      <c r="PTK26"/>
      <c r="PTL26"/>
      <c r="PTM26"/>
      <c r="PTN26"/>
      <c r="PTO26"/>
      <c r="PTP26"/>
      <c r="PTQ26"/>
      <c r="PTR26"/>
      <c r="PTS26"/>
      <c r="PTT26"/>
      <c r="PTU26"/>
      <c r="PTV26"/>
      <c r="PTW26"/>
      <c r="PTX26"/>
      <c r="PTY26"/>
      <c r="PTZ26"/>
      <c r="PUA26"/>
      <c r="PUB26"/>
      <c r="PUC26"/>
      <c r="PUD26"/>
      <c r="PUE26"/>
      <c r="PUF26"/>
      <c r="PUG26"/>
      <c r="PUH26"/>
      <c r="PUI26"/>
      <c r="PUJ26"/>
      <c r="PUK26"/>
      <c r="PUL26"/>
      <c r="PUM26"/>
      <c r="PUN26"/>
      <c r="PUO26"/>
      <c r="PUP26"/>
      <c r="PUQ26"/>
      <c r="PUR26"/>
      <c r="PUS26"/>
      <c r="PUT26"/>
      <c r="PUU26"/>
      <c r="PUV26"/>
      <c r="PUW26"/>
      <c r="PUX26"/>
      <c r="PUY26"/>
      <c r="PUZ26"/>
      <c r="PVA26"/>
      <c r="PVB26"/>
      <c r="PVC26"/>
      <c r="PVD26"/>
      <c r="PVE26"/>
      <c r="PVF26"/>
      <c r="PVG26"/>
      <c r="PVH26"/>
      <c r="PVI26"/>
      <c r="PVJ26"/>
      <c r="PVK26"/>
      <c r="PVL26"/>
      <c r="PVM26"/>
      <c r="PVN26"/>
      <c r="PVO26"/>
      <c r="PVP26"/>
      <c r="PVQ26"/>
      <c r="PVR26"/>
      <c r="PVS26"/>
      <c r="PVT26"/>
      <c r="PVU26"/>
      <c r="PVV26"/>
      <c r="PVW26"/>
      <c r="PVX26"/>
      <c r="PVY26"/>
      <c r="PVZ26"/>
      <c r="PWA26"/>
      <c r="PWB26"/>
      <c r="PWC26"/>
      <c r="PWD26"/>
      <c r="PWE26"/>
      <c r="PWF26"/>
      <c r="PWG26"/>
      <c r="PWH26"/>
      <c r="PWI26"/>
      <c r="PWJ26"/>
      <c r="PWK26"/>
      <c r="PWL26"/>
      <c r="PWM26"/>
      <c r="PWN26"/>
      <c r="PWO26"/>
      <c r="PWP26"/>
      <c r="PWQ26"/>
      <c r="PWR26"/>
      <c r="PWS26"/>
      <c r="PWT26"/>
      <c r="PWU26"/>
      <c r="PWV26"/>
      <c r="PWW26"/>
      <c r="PWX26"/>
      <c r="PWY26"/>
      <c r="PWZ26"/>
      <c r="PXA26"/>
      <c r="PXB26"/>
      <c r="PXC26"/>
      <c r="PXD26"/>
      <c r="PXE26"/>
      <c r="PXF26"/>
      <c r="PXG26"/>
      <c r="PXH26"/>
      <c r="PXI26"/>
      <c r="PXJ26"/>
      <c r="PXK26"/>
      <c r="PXL26"/>
      <c r="PXM26"/>
      <c r="PXN26"/>
      <c r="PXO26"/>
      <c r="PXP26"/>
      <c r="PXQ26"/>
      <c r="PXR26"/>
      <c r="PXS26"/>
      <c r="PXT26"/>
      <c r="PXU26"/>
      <c r="PXV26"/>
      <c r="PXW26"/>
      <c r="PXX26"/>
      <c r="PXY26"/>
      <c r="PXZ26"/>
      <c r="PYA26"/>
      <c r="PYB26"/>
      <c r="PYC26"/>
      <c r="PYD26"/>
      <c r="PYE26"/>
      <c r="PYF26"/>
      <c r="PYG26"/>
      <c r="PYH26"/>
      <c r="PYI26"/>
      <c r="PYJ26"/>
      <c r="PYK26"/>
      <c r="PYL26"/>
      <c r="PYM26"/>
      <c r="PYN26"/>
      <c r="PYO26"/>
      <c r="PYP26"/>
      <c r="PYQ26"/>
      <c r="PYR26"/>
      <c r="PYS26"/>
      <c r="PYT26"/>
      <c r="PYU26"/>
      <c r="PYV26"/>
      <c r="PYW26"/>
      <c r="PYX26"/>
      <c r="PYY26"/>
      <c r="PYZ26"/>
      <c r="PZA26"/>
      <c r="PZB26"/>
      <c r="PZC26"/>
      <c r="PZD26"/>
      <c r="PZE26"/>
      <c r="PZF26"/>
      <c r="PZG26"/>
      <c r="PZH26"/>
      <c r="PZI26"/>
      <c r="PZJ26"/>
      <c r="PZK26"/>
      <c r="PZL26"/>
      <c r="PZM26"/>
      <c r="PZN26"/>
      <c r="PZO26"/>
      <c r="PZP26"/>
      <c r="PZQ26"/>
      <c r="PZR26"/>
      <c r="PZS26"/>
      <c r="PZT26"/>
      <c r="PZU26"/>
      <c r="PZV26"/>
      <c r="PZW26"/>
      <c r="PZX26"/>
      <c r="PZY26"/>
      <c r="PZZ26"/>
      <c r="QAA26"/>
      <c r="QAB26"/>
      <c r="QAC26"/>
      <c r="QAD26"/>
      <c r="QAE26"/>
      <c r="QAF26"/>
      <c r="QAG26"/>
      <c r="QAH26"/>
      <c r="QAI26"/>
      <c r="QAJ26"/>
      <c r="QAK26"/>
      <c r="QAL26"/>
      <c r="QAM26"/>
      <c r="QAN26"/>
      <c r="QAO26"/>
      <c r="QAP26"/>
      <c r="QAQ26"/>
      <c r="QAR26"/>
      <c r="QAS26"/>
      <c r="QAT26"/>
      <c r="QAU26"/>
      <c r="QAV26"/>
      <c r="QAW26"/>
      <c r="QAX26"/>
      <c r="QAY26"/>
      <c r="QAZ26"/>
      <c r="QBA26"/>
      <c r="QBB26"/>
      <c r="QBC26"/>
      <c r="QBD26"/>
      <c r="QBE26"/>
      <c r="QBF26"/>
      <c r="QBG26"/>
      <c r="QBH26"/>
      <c r="QBI26"/>
      <c r="QBJ26"/>
      <c r="QBK26"/>
      <c r="QBL26"/>
      <c r="QBM26"/>
      <c r="QBN26"/>
      <c r="QBO26"/>
      <c r="QBP26"/>
      <c r="QBQ26"/>
      <c r="QBR26"/>
      <c r="QBS26"/>
      <c r="QBT26"/>
      <c r="QBU26"/>
      <c r="QBV26"/>
      <c r="QBW26"/>
      <c r="QBX26"/>
      <c r="QBY26"/>
      <c r="QBZ26"/>
      <c r="QCA26"/>
      <c r="QCB26"/>
      <c r="QCC26"/>
      <c r="QCD26"/>
      <c r="QCE26"/>
      <c r="QCF26"/>
      <c r="QCG26"/>
      <c r="QCH26"/>
      <c r="QCI26"/>
      <c r="QCJ26"/>
      <c r="QCK26"/>
      <c r="QCL26"/>
      <c r="QCM26"/>
      <c r="QCN26"/>
      <c r="QCO26"/>
      <c r="QCP26"/>
      <c r="QCQ26"/>
      <c r="QCR26"/>
      <c r="QCS26"/>
      <c r="QCT26"/>
      <c r="QCU26"/>
      <c r="QCV26"/>
      <c r="QCW26"/>
      <c r="QCX26"/>
      <c r="QCY26"/>
      <c r="QCZ26"/>
      <c r="QDA26"/>
      <c r="QDB26"/>
      <c r="QDC26"/>
      <c r="QDD26"/>
      <c r="QDE26"/>
      <c r="QDF26"/>
      <c r="QDG26"/>
      <c r="QDH26"/>
      <c r="QDI26"/>
      <c r="QDJ26"/>
      <c r="QDK26"/>
      <c r="QDL26"/>
      <c r="QDM26"/>
      <c r="QDN26"/>
      <c r="QDO26"/>
      <c r="QDP26"/>
      <c r="QDQ26"/>
      <c r="QDR26"/>
      <c r="QDS26"/>
      <c r="QDT26"/>
      <c r="QDU26"/>
      <c r="QDV26"/>
      <c r="QDW26"/>
      <c r="QDX26"/>
      <c r="QDY26"/>
      <c r="QDZ26"/>
      <c r="QEA26"/>
      <c r="QEB26"/>
      <c r="QEC26"/>
      <c r="QED26"/>
      <c r="QEE26"/>
      <c r="QEF26"/>
      <c r="QEG26"/>
      <c r="QEH26"/>
      <c r="QEI26"/>
      <c r="QEJ26"/>
      <c r="QEK26"/>
      <c r="QEL26"/>
      <c r="QEM26"/>
      <c r="QEN26"/>
      <c r="QEO26"/>
      <c r="QEP26"/>
      <c r="QEQ26"/>
      <c r="QER26"/>
      <c r="QES26"/>
      <c r="QET26"/>
      <c r="QEU26"/>
      <c r="QEV26"/>
      <c r="QEW26"/>
      <c r="QEX26"/>
      <c r="QEY26"/>
      <c r="QEZ26"/>
      <c r="QFA26"/>
      <c r="QFB26"/>
      <c r="QFC26"/>
      <c r="QFD26"/>
      <c r="QFE26"/>
      <c r="QFF26"/>
      <c r="QFG26"/>
      <c r="QFH26"/>
      <c r="QFI26"/>
      <c r="QFJ26"/>
      <c r="QFK26"/>
      <c r="QFL26"/>
      <c r="QFM26"/>
      <c r="QFN26"/>
      <c r="QFO26"/>
      <c r="QFP26"/>
      <c r="QFQ26"/>
      <c r="QFR26"/>
      <c r="QFS26"/>
      <c r="QFT26"/>
      <c r="QFU26"/>
      <c r="QFV26"/>
      <c r="QFW26"/>
      <c r="QFX26"/>
      <c r="QFY26"/>
      <c r="QFZ26"/>
      <c r="QGA26"/>
      <c r="QGB26"/>
      <c r="QGC26"/>
      <c r="QGD26"/>
      <c r="QGE26"/>
      <c r="QGF26"/>
      <c r="QGG26"/>
      <c r="QGH26"/>
      <c r="QGI26"/>
      <c r="QGJ26"/>
      <c r="QGK26"/>
      <c r="QGL26"/>
      <c r="QGM26"/>
      <c r="QGN26"/>
      <c r="QGO26"/>
      <c r="QGP26"/>
      <c r="QGQ26"/>
      <c r="QGR26"/>
      <c r="QGS26"/>
      <c r="QGT26"/>
      <c r="QGU26"/>
      <c r="QGV26"/>
      <c r="QGW26"/>
      <c r="QGX26"/>
      <c r="QGY26"/>
      <c r="QGZ26"/>
      <c r="QHA26"/>
      <c r="QHB26"/>
      <c r="QHC26"/>
      <c r="QHD26"/>
      <c r="QHE26"/>
      <c r="QHF26"/>
      <c r="QHG26"/>
      <c r="QHH26"/>
      <c r="QHI26"/>
      <c r="QHJ26"/>
      <c r="QHK26"/>
      <c r="QHL26"/>
      <c r="QHM26"/>
      <c r="QHN26"/>
      <c r="QHO26"/>
      <c r="QHP26"/>
      <c r="QHQ26"/>
      <c r="QHR26"/>
      <c r="QHS26"/>
      <c r="QHT26"/>
      <c r="QHU26"/>
      <c r="QHV26"/>
      <c r="QHW26"/>
      <c r="QHX26"/>
      <c r="QHY26"/>
      <c r="QHZ26"/>
      <c r="QIA26"/>
      <c r="QIB26"/>
      <c r="QIC26"/>
      <c r="QID26"/>
      <c r="QIE26"/>
      <c r="QIF26"/>
      <c r="QIG26"/>
      <c r="QIH26"/>
      <c r="QII26"/>
      <c r="QIJ26"/>
      <c r="QIK26"/>
      <c r="QIL26"/>
      <c r="QIM26"/>
      <c r="QIN26"/>
      <c r="QIO26"/>
      <c r="QIP26"/>
      <c r="QIQ26"/>
      <c r="QIR26"/>
      <c r="QIS26"/>
      <c r="QIT26"/>
      <c r="QIU26"/>
      <c r="QIV26"/>
      <c r="QIW26"/>
      <c r="QIX26"/>
      <c r="QIY26"/>
      <c r="QIZ26"/>
      <c r="QJA26"/>
      <c r="QJB26"/>
      <c r="QJC26"/>
      <c r="QJD26"/>
      <c r="QJE26"/>
      <c r="QJF26"/>
      <c r="QJG26"/>
      <c r="QJH26"/>
      <c r="QJI26"/>
      <c r="QJJ26"/>
      <c r="QJK26"/>
      <c r="QJL26"/>
      <c r="QJM26"/>
      <c r="QJN26"/>
      <c r="QJO26"/>
      <c r="QJP26"/>
      <c r="QJQ26"/>
      <c r="QJR26"/>
      <c r="QJS26"/>
      <c r="QJT26"/>
      <c r="QJU26"/>
      <c r="QJV26"/>
      <c r="QJW26"/>
      <c r="QJX26"/>
      <c r="QJY26"/>
      <c r="QJZ26"/>
      <c r="QKA26"/>
      <c r="QKB26"/>
      <c r="QKC26"/>
      <c r="QKD26"/>
      <c r="QKE26"/>
      <c r="QKF26"/>
      <c r="QKG26"/>
      <c r="QKH26"/>
      <c r="QKI26"/>
      <c r="QKJ26"/>
      <c r="QKK26"/>
      <c r="QKL26"/>
      <c r="QKM26"/>
      <c r="QKN26"/>
      <c r="QKO26"/>
      <c r="QKP26"/>
      <c r="QKQ26"/>
      <c r="QKR26"/>
      <c r="QKS26"/>
      <c r="QKT26"/>
      <c r="QKU26"/>
      <c r="QKV26"/>
      <c r="QKW26"/>
      <c r="QKX26"/>
      <c r="QKY26"/>
      <c r="QKZ26"/>
      <c r="QLA26"/>
      <c r="QLB26"/>
      <c r="QLC26"/>
      <c r="QLD26"/>
      <c r="QLE26"/>
      <c r="QLF26"/>
      <c r="QLG26"/>
      <c r="QLH26"/>
      <c r="QLI26"/>
      <c r="QLJ26"/>
      <c r="QLK26"/>
      <c r="QLL26"/>
      <c r="QLM26"/>
      <c r="QLN26"/>
      <c r="QLO26"/>
      <c r="QLP26"/>
      <c r="QLQ26"/>
      <c r="QLR26"/>
      <c r="QLS26"/>
      <c r="QLT26"/>
      <c r="QLU26"/>
      <c r="QLV26"/>
      <c r="QLW26"/>
      <c r="QLX26"/>
      <c r="QLY26"/>
      <c r="QLZ26"/>
      <c r="QMA26"/>
      <c r="QMB26"/>
      <c r="QMC26"/>
      <c r="QMD26"/>
      <c r="QME26"/>
      <c r="QMF26"/>
      <c r="QMG26"/>
      <c r="QMH26"/>
      <c r="QMI26"/>
      <c r="QMJ26"/>
      <c r="QMK26"/>
      <c r="QML26"/>
      <c r="QMM26"/>
      <c r="QMN26"/>
      <c r="QMO26"/>
      <c r="QMP26"/>
      <c r="QMQ26"/>
      <c r="QMR26"/>
      <c r="QMS26"/>
      <c r="QMT26"/>
      <c r="QMU26"/>
      <c r="QMV26"/>
      <c r="QMW26"/>
      <c r="QMX26"/>
      <c r="QMY26"/>
      <c r="QMZ26"/>
      <c r="QNA26"/>
      <c r="QNB26"/>
      <c r="QNC26"/>
      <c r="QND26"/>
      <c r="QNE26"/>
      <c r="QNF26"/>
      <c r="QNG26"/>
      <c r="QNH26"/>
      <c r="QNI26"/>
      <c r="QNJ26"/>
      <c r="QNK26"/>
      <c r="QNL26"/>
      <c r="QNM26"/>
      <c r="QNN26"/>
      <c r="QNO26"/>
      <c r="QNP26"/>
      <c r="QNQ26"/>
      <c r="QNR26"/>
      <c r="QNS26"/>
      <c r="QNT26"/>
      <c r="QNU26"/>
      <c r="QNV26"/>
      <c r="QNW26"/>
      <c r="QNX26"/>
      <c r="QNY26"/>
      <c r="QNZ26"/>
      <c r="QOA26"/>
      <c r="QOB26"/>
      <c r="QOC26"/>
      <c r="QOD26"/>
      <c r="QOE26"/>
      <c r="QOF26"/>
      <c r="QOG26"/>
      <c r="QOH26"/>
      <c r="QOI26"/>
      <c r="QOJ26"/>
      <c r="QOK26"/>
      <c r="QOL26"/>
      <c r="QOM26"/>
      <c r="QON26"/>
      <c r="QOO26"/>
      <c r="QOP26"/>
      <c r="QOQ26"/>
      <c r="QOR26"/>
      <c r="QOS26"/>
      <c r="QOT26"/>
      <c r="QOU26"/>
      <c r="QOV26"/>
      <c r="QOW26"/>
      <c r="QOX26"/>
      <c r="QOY26"/>
      <c r="QOZ26"/>
      <c r="QPA26"/>
      <c r="QPB26"/>
      <c r="QPC26"/>
      <c r="QPD26"/>
      <c r="QPE26"/>
      <c r="QPF26"/>
      <c r="QPG26"/>
      <c r="QPH26"/>
      <c r="QPI26"/>
      <c r="QPJ26"/>
      <c r="QPK26"/>
      <c r="QPL26"/>
      <c r="QPM26"/>
      <c r="QPN26"/>
      <c r="QPO26"/>
      <c r="QPP26"/>
      <c r="QPQ26"/>
      <c r="QPR26"/>
      <c r="QPS26"/>
      <c r="QPT26"/>
      <c r="QPU26"/>
      <c r="QPV26"/>
      <c r="QPW26"/>
      <c r="QPX26"/>
      <c r="QPY26"/>
      <c r="QPZ26"/>
      <c r="QQA26"/>
      <c r="QQB26"/>
      <c r="QQC26"/>
      <c r="QQD26"/>
      <c r="QQE26"/>
      <c r="QQF26"/>
      <c r="QQG26"/>
      <c r="QQH26"/>
      <c r="QQI26"/>
      <c r="QQJ26"/>
      <c r="QQK26"/>
      <c r="QQL26"/>
      <c r="QQM26"/>
      <c r="QQN26"/>
      <c r="QQO26"/>
      <c r="QQP26"/>
      <c r="QQQ26"/>
      <c r="QQR26"/>
      <c r="QQS26"/>
      <c r="QQT26"/>
      <c r="QQU26"/>
      <c r="QQV26"/>
      <c r="QQW26"/>
      <c r="QQX26"/>
      <c r="QQY26"/>
      <c r="QQZ26"/>
      <c r="QRA26"/>
      <c r="QRB26"/>
      <c r="QRC26"/>
      <c r="QRD26"/>
      <c r="QRE26"/>
      <c r="QRF26"/>
      <c r="QRG26"/>
      <c r="QRH26"/>
      <c r="QRI26"/>
      <c r="QRJ26"/>
      <c r="QRK26"/>
      <c r="QRL26"/>
      <c r="QRM26"/>
      <c r="QRN26"/>
      <c r="QRO26"/>
      <c r="QRP26"/>
      <c r="QRQ26"/>
      <c r="QRR26"/>
      <c r="QRS26"/>
      <c r="QRT26"/>
      <c r="QRU26"/>
      <c r="QRV26"/>
      <c r="QRW26"/>
      <c r="QRX26"/>
      <c r="QRY26"/>
      <c r="QRZ26"/>
      <c r="QSA26"/>
      <c r="QSB26"/>
      <c r="QSC26"/>
      <c r="QSD26"/>
      <c r="QSE26"/>
      <c r="QSF26"/>
      <c r="QSG26"/>
      <c r="QSH26"/>
      <c r="QSI26"/>
      <c r="QSJ26"/>
      <c r="QSK26"/>
      <c r="QSL26"/>
      <c r="QSM26"/>
      <c r="QSN26"/>
      <c r="QSO26"/>
      <c r="QSP26"/>
      <c r="QSQ26"/>
      <c r="QSR26"/>
      <c r="QSS26"/>
      <c r="QST26"/>
      <c r="QSU26"/>
      <c r="QSV26"/>
      <c r="QSW26"/>
      <c r="QSX26"/>
      <c r="QSY26"/>
      <c r="QSZ26"/>
      <c r="QTA26"/>
      <c r="QTB26"/>
      <c r="QTC26"/>
      <c r="QTD26"/>
      <c r="QTE26"/>
      <c r="QTF26"/>
      <c r="QTG26"/>
      <c r="QTH26"/>
      <c r="QTI26"/>
      <c r="QTJ26"/>
      <c r="QTK26"/>
      <c r="QTL26"/>
      <c r="QTM26"/>
      <c r="QTN26"/>
      <c r="QTO26"/>
      <c r="QTP26"/>
      <c r="QTQ26"/>
      <c r="QTR26"/>
      <c r="QTS26"/>
      <c r="QTT26"/>
      <c r="QTU26"/>
      <c r="QTV26"/>
      <c r="QTW26"/>
      <c r="QTX26"/>
      <c r="QTY26"/>
      <c r="QTZ26"/>
      <c r="QUA26"/>
      <c r="QUB26"/>
      <c r="QUC26"/>
      <c r="QUD26"/>
      <c r="QUE26"/>
      <c r="QUF26"/>
      <c r="QUG26"/>
      <c r="QUH26"/>
      <c r="QUI26"/>
      <c r="QUJ26"/>
      <c r="QUK26"/>
      <c r="QUL26"/>
      <c r="QUM26"/>
      <c r="QUN26"/>
      <c r="QUO26"/>
      <c r="QUP26"/>
      <c r="QUQ26"/>
      <c r="QUR26"/>
      <c r="QUS26"/>
      <c r="QUT26"/>
      <c r="QUU26"/>
      <c r="QUV26"/>
      <c r="QUW26"/>
      <c r="QUX26"/>
      <c r="QUY26"/>
      <c r="QUZ26"/>
      <c r="QVA26"/>
      <c r="QVB26"/>
      <c r="QVC26"/>
      <c r="QVD26"/>
      <c r="QVE26"/>
      <c r="QVF26"/>
      <c r="QVG26"/>
      <c r="QVH26"/>
      <c r="QVI26"/>
      <c r="QVJ26"/>
      <c r="QVK26"/>
      <c r="QVL26"/>
      <c r="QVM26"/>
      <c r="QVN26"/>
      <c r="QVO26"/>
      <c r="QVP26"/>
      <c r="QVQ26"/>
      <c r="QVR26"/>
      <c r="QVS26"/>
      <c r="QVT26"/>
      <c r="QVU26"/>
      <c r="QVV26"/>
      <c r="QVW26"/>
      <c r="QVX26"/>
      <c r="QVY26"/>
      <c r="QVZ26"/>
      <c r="QWA26"/>
      <c r="QWB26"/>
      <c r="QWC26"/>
      <c r="QWD26"/>
      <c r="QWE26"/>
      <c r="QWF26"/>
      <c r="QWG26"/>
      <c r="QWH26"/>
      <c r="QWI26"/>
      <c r="QWJ26"/>
      <c r="QWK26"/>
      <c r="QWL26"/>
      <c r="QWM26"/>
      <c r="QWN26"/>
      <c r="QWO26"/>
      <c r="QWP26"/>
      <c r="QWQ26"/>
      <c r="QWR26"/>
      <c r="QWS26"/>
      <c r="QWT26"/>
      <c r="QWU26"/>
      <c r="QWV26"/>
      <c r="QWW26"/>
      <c r="QWX26"/>
      <c r="QWY26"/>
      <c r="QWZ26"/>
      <c r="QXA26"/>
      <c r="QXB26"/>
      <c r="QXC26"/>
      <c r="QXD26"/>
      <c r="QXE26"/>
      <c r="QXF26"/>
      <c r="QXG26"/>
      <c r="QXH26"/>
      <c r="QXI26"/>
      <c r="QXJ26"/>
      <c r="QXK26"/>
      <c r="QXL26"/>
      <c r="QXM26"/>
      <c r="QXN26"/>
      <c r="QXO26"/>
      <c r="QXP26"/>
      <c r="QXQ26"/>
      <c r="QXR26"/>
      <c r="QXS26"/>
      <c r="QXT26"/>
      <c r="QXU26"/>
      <c r="QXV26"/>
      <c r="QXW26"/>
      <c r="QXX26"/>
      <c r="QXY26"/>
      <c r="QXZ26"/>
      <c r="QYA26"/>
      <c r="QYB26"/>
      <c r="QYC26"/>
      <c r="QYD26"/>
      <c r="QYE26"/>
      <c r="QYF26"/>
      <c r="QYG26"/>
      <c r="QYH26"/>
      <c r="QYI26"/>
      <c r="QYJ26"/>
      <c r="QYK26"/>
      <c r="QYL26"/>
      <c r="QYM26"/>
      <c r="QYN26"/>
      <c r="QYO26"/>
      <c r="QYP26"/>
      <c r="QYQ26"/>
      <c r="QYR26"/>
      <c r="QYS26"/>
      <c r="QYT26"/>
      <c r="QYU26"/>
      <c r="QYV26"/>
      <c r="QYW26"/>
      <c r="QYX26"/>
      <c r="QYY26"/>
      <c r="QYZ26"/>
      <c r="QZA26"/>
      <c r="QZB26"/>
      <c r="QZC26"/>
      <c r="QZD26"/>
      <c r="QZE26"/>
      <c r="QZF26"/>
      <c r="QZG26"/>
      <c r="QZH26"/>
      <c r="QZI26"/>
      <c r="QZJ26"/>
      <c r="QZK26"/>
      <c r="QZL26"/>
      <c r="QZM26"/>
      <c r="QZN26"/>
      <c r="QZO26"/>
      <c r="QZP26"/>
      <c r="QZQ26"/>
      <c r="QZR26"/>
      <c r="QZS26"/>
      <c r="QZT26"/>
      <c r="QZU26"/>
      <c r="QZV26"/>
      <c r="QZW26"/>
      <c r="QZX26"/>
      <c r="QZY26"/>
      <c r="QZZ26"/>
      <c r="RAA26"/>
      <c r="RAB26"/>
      <c r="RAC26"/>
      <c r="RAD26"/>
      <c r="RAE26"/>
      <c r="RAF26"/>
      <c r="RAG26"/>
      <c r="RAH26"/>
      <c r="RAI26"/>
      <c r="RAJ26"/>
      <c r="RAK26"/>
      <c r="RAL26"/>
      <c r="RAM26"/>
      <c r="RAN26"/>
      <c r="RAO26"/>
      <c r="RAP26"/>
      <c r="RAQ26"/>
      <c r="RAR26"/>
      <c r="RAS26"/>
      <c r="RAT26"/>
      <c r="RAU26"/>
      <c r="RAV26"/>
      <c r="RAW26"/>
      <c r="RAX26"/>
      <c r="RAY26"/>
      <c r="RAZ26"/>
      <c r="RBA26"/>
      <c r="RBB26"/>
      <c r="RBC26"/>
      <c r="RBD26"/>
      <c r="RBE26"/>
      <c r="RBF26"/>
      <c r="RBG26"/>
      <c r="RBH26"/>
      <c r="RBI26"/>
      <c r="RBJ26"/>
      <c r="RBK26"/>
      <c r="RBL26"/>
      <c r="RBM26"/>
      <c r="RBN26"/>
      <c r="RBO26"/>
      <c r="RBP26"/>
      <c r="RBQ26"/>
      <c r="RBR26"/>
      <c r="RBS26"/>
      <c r="RBT26"/>
      <c r="RBU26"/>
      <c r="RBV26"/>
      <c r="RBW26"/>
      <c r="RBX26"/>
      <c r="RBY26"/>
      <c r="RBZ26"/>
      <c r="RCA26"/>
      <c r="RCB26"/>
      <c r="RCC26"/>
      <c r="RCD26"/>
      <c r="RCE26"/>
      <c r="RCF26"/>
      <c r="RCG26"/>
      <c r="RCH26"/>
      <c r="RCI26"/>
      <c r="RCJ26"/>
      <c r="RCK26"/>
      <c r="RCL26"/>
      <c r="RCM26"/>
      <c r="RCN26"/>
      <c r="RCO26"/>
      <c r="RCP26"/>
      <c r="RCQ26"/>
      <c r="RCR26"/>
      <c r="RCS26"/>
      <c r="RCT26"/>
      <c r="RCU26"/>
      <c r="RCV26"/>
      <c r="RCW26"/>
      <c r="RCX26"/>
      <c r="RCY26"/>
      <c r="RCZ26"/>
      <c r="RDA26"/>
      <c r="RDB26"/>
      <c r="RDC26"/>
      <c r="RDD26"/>
      <c r="RDE26"/>
      <c r="RDF26"/>
      <c r="RDG26"/>
      <c r="RDH26"/>
      <c r="RDI26"/>
      <c r="RDJ26"/>
      <c r="RDK26"/>
      <c r="RDL26"/>
      <c r="RDM26"/>
      <c r="RDN26"/>
      <c r="RDO26"/>
      <c r="RDP26"/>
      <c r="RDQ26"/>
      <c r="RDR26"/>
      <c r="RDS26"/>
      <c r="RDT26"/>
      <c r="RDU26"/>
      <c r="RDV26"/>
      <c r="RDW26"/>
      <c r="RDX26"/>
      <c r="RDY26"/>
      <c r="RDZ26"/>
      <c r="REA26"/>
      <c r="REB26"/>
      <c r="REC26"/>
      <c r="RED26"/>
      <c r="REE26"/>
      <c r="REF26"/>
      <c r="REG26"/>
      <c r="REH26"/>
      <c r="REI26"/>
      <c r="REJ26"/>
      <c r="REK26"/>
      <c r="REL26"/>
      <c r="REM26"/>
      <c r="REN26"/>
      <c r="REO26"/>
      <c r="REP26"/>
      <c r="REQ26"/>
      <c r="RER26"/>
      <c r="RES26"/>
      <c r="RET26"/>
      <c r="REU26"/>
      <c r="REV26"/>
      <c r="REW26"/>
      <c r="REX26"/>
      <c r="REY26"/>
      <c r="REZ26"/>
      <c r="RFA26"/>
      <c r="RFB26"/>
      <c r="RFC26"/>
      <c r="RFD26"/>
      <c r="RFE26"/>
      <c r="RFF26"/>
      <c r="RFG26"/>
      <c r="RFH26"/>
      <c r="RFI26"/>
      <c r="RFJ26"/>
      <c r="RFK26"/>
      <c r="RFL26"/>
      <c r="RFM26"/>
      <c r="RFN26"/>
      <c r="RFO26"/>
      <c r="RFP26"/>
      <c r="RFQ26"/>
      <c r="RFR26"/>
      <c r="RFS26"/>
      <c r="RFT26"/>
      <c r="RFU26"/>
      <c r="RFV26"/>
      <c r="RFW26"/>
      <c r="RFX26"/>
      <c r="RFY26"/>
      <c r="RFZ26"/>
      <c r="RGA26"/>
      <c r="RGB26"/>
      <c r="RGC26"/>
      <c r="RGD26"/>
      <c r="RGE26"/>
      <c r="RGF26"/>
      <c r="RGG26"/>
      <c r="RGH26"/>
      <c r="RGI26"/>
      <c r="RGJ26"/>
      <c r="RGK26"/>
      <c r="RGL26"/>
      <c r="RGM26"/>
      <c r="RGN26"/>
      <c r="RGO26"/>
      <c r="RGP26"/>
      <c r="RGQ26"/>
      <c r="RGR26"/>
      <c r="RGS26"/>
      <c r="RGT26"/>
      <c r="RGU26"/>
      <c r="RGV26"/>
      <c r="RGW26"/>
      <c r="RGX26"/>
      <c r="RGY26"/>
      <c r="RGZ26"/>
      <c r="RHA26"/>
      <c r="RHB26"/>
      <c r="RHC26"/>
      <c r="RHD26"/>
      <c r="RHE26"/>
      <c r="RHF26"/>
      <c r="RHG26"/>
      <c r="RHH26"/>
      <c r="RHI26"/>
      <c r="RHJ26"/>
      <c r="RHK26"/>
      <c r="RHL26"/>
      <c r="RHM26"/>
      <c r="RHN26"/>
      <c r="RHO26"/>
      <c r="RHP26"/>
      <c r="RHQ26"/>
      <c r="RHR26"/>
      <c r="RHS26"/>
      <c r="RHT26"/>
      <c r="RHU26"/>
      <c r="RHV26"/>
      <c r="RHW26"/>
      <c r="RHX26"/>
      <c r="RHY26"/>
      <c r="RHZ26"/>
      <c r="RIA26"/>
      <c r="RIB26"/>
      <c r="RIC26"/>
      <c r="RID26"/>
      <c r="RIE26"/>
      <c r="RIF26"/>
      <c r="RIG26"/>
      <c r="RIH26"/>
      <c r="RII26"/>
      <c r="RIJ26"/>
      <c r="RIK26"/>
      <c r="RIL26"/>
      <c r="RIM26"/>
      <c r="RIN26"/>
      <c r="RIO26"/>
      <c r="RIP26"/>
      <c r="RIQ26"/>
      <c r="RIR26"/>
      <c r="RIS26"/>
      <c r="RIT26"/>
      <c r="RIU26"/>
      <c r="RIV26"/>
      <c r="RIW26"/>
      <c r="RIX26"/>
      <c r="RIY26"/>
      <c r="RIZ26"/>
      <c r="RJA26"/>
      <c r="RJB26"/>
      <c r="RJC26"/>
      <c r="RJD26"/>
      <c r="RJE26"/>
      <c r="RJF26"/>
      <c r="RJG26"/>
      <c r="RJH26"/>
      <c r="RJI26"/>
      <c r="RJJ26"/>
      <c r="RJK26"/>
      <c r="RJL26"/>
      <c r="RJM26"/>
      <c r="RJN26"/>
      <c r="RJO26"/>
      <c r="RJP26"/>
      <c r="RJQ26"/>
      <c r="RJR26"/>
      <c r="RJS26"/>
      <c r="RJT26"/>
      <c r="RJU26"/>
      <c r="RJV26"/>
      <c r="RJW26"/>
      <c r="RJX26"/>
      <c r="RJY26"/>
      <c r="RJZ26"/>
      <c r="RKA26"/>
      <c r="RKB26"/>
      <c r="RKC26"/>
      <c r="RKD26"/>
      <c r="RKE26"/>
      <c r="RKF26"/>
      <c r="RKG26"/>
      <c r="RKH26"/>
      <c r="RKI26"/>
      <c r="RKJ26"/>
      <c r="RKK26"/>
      <c r="RKL26"/>
      <c r="RKM26"/>
      <c r="RKN26"/>
      <c r="RKO26"/>
      <c r="RKP26"/>
      <c r="RKQ26"/>
      <c r="RKR26"/>
      <c r="RKS26"/>
      <c r="RKT26"/>
      <c r="RKU26"/>
      <c r="RKV26"/>
      <c r="RKW26"/>
      <c r="RKX26"/>
      <c r="RKY26"/>
      <c r="RKZ26"/>
      <c r="RLA26"/>
      <c r="RLB26"/>
      <c r="RLC26"/>
      <c r="RLD26"/>
      <c r="RLE26"/>
      <c r="RLF26"/>
      <c r="RLG26"/>
      <c r="RLH26"/>
      <c r="RLI26"/>
      <c r="RLJ26"/>
      <c r="RLK26"/>
      <c r="RLL26"/>
      <c r="RLM26"/>
      <c r="RLN26"/>
      <c r="RLO26"/>
      <c r="RLP26"/>
      <c r="RLQ26"/>
      <c r="RLR26"/>
      <c r="RLS26"/>
      <c r="RLT26"/>
      <c r="RLU26"/>
      <c r="RLV26"/>
      <c r="RLW26"/>
      <c r="RLX26"/>
      <c r="RLY26"/>
      <c r="RLZ26"/>
      <c r="RMA26"/>
      <c r="RMB26"/>
      <c r="RMC26"/>
      <c r="RMD26"/>
      <c r="RME26"/>
      <c r="RMF26"/>
      <c r="RMG26"/>
      <c r="RMH26"/>
      <c r="RMI26"/>
      <c r="RMJ26"/>
      <c r="RMK26"/>
      <c r="RML26"/>
      <c r="RMM26"/>
      <c r="RMN26"/>
      <c r="RMO26"/>
      <c r="RMP26"/>
      <c r="RMQ26"/>
      <c r="RMR26"/>
      <c r="RMS26"/>
      <c r="RMT26"/>
      <c r="RMU26"/>
      <c r="RMV26"/>
      <c r="RMW26"/>
      <c r="RMX26"/>
      <c r="RMY26"/>
      <c r="RMZ26"/>
      <c r="RNA26"/>
      <c r="RNB26"/>
      <c r="RNC26"/>
      <c r="RND26"/>
      <c r="RNE26"/>
      <c r="RNF26"/>
      <c r="RNG26"/>
      <c r="RNH26"/>
      <c r="RNI26"/>
      <c r="RNJ26"/>
      <c r="RNK26"/>
      <c r="RNL26"/>
      <c r="RNM26"/>
      <c r="RNN26"/>
      <c r="RNO26"/>
      <c r="RNP26"/>
      <c r="RNQ26"/>
      <c r="RNR26"/>
      <c r="RNS26"/>
      <c r="RNT26"/>
      <c r="RNU26"/>
      <c r="RNV26"/>
      <c r="RNW26"/>
      <c r="RNX26"/>
      <c r="RNY26"/>
      <c r="RNZ26"/>
      <c r="ROA26"/>
      <c r="ROB26"/>
      <c r="ROC26"/>
      <c r="ROD26"/>
      <c r="ROE26"/>
      <c r="ROF26"/>
      <c r="ROG26"/>
      <c r="ROH26"/>
      <c r="ROI26"/>
      <c r="ROJ26"/>
      <c r="ROK26"/>
      <c r="ROL26"/>
      <c r="ROM26"/>
      <c r="RON26"/>
      <c r="ROO26"/>
      <c r="ROP26"/>
      <c r="ROQ26"/>
      <c r="ROR26"/>
      <c r="ROS26"/>
      <c r="ROT26"/>
      <c r="ROU26"/>
      <c r="ROV26"/>
      <c r="ROW26"/>
      <c r="ROX26"/>
      <c r="ROY26"/>
      <c r="ROZ26"/>
      <c r="RPA26"/>
      <c r="RPB26"/>
      <c r="RPC26"/>
      <c r="RPD26"/>
      <c r="RPE26"/>
      <c r="RPF26"/>
      <c r="RPG26"/>
      <c r="RPH26"/>
      <c r="RPI26"/>
      <c r="RPJ26"/>
      <c r="RPK26"/>
      <c r="RPL26"/>
      <c r="RPM26"/>
      <c r="RPN26"/>
      <c r="RPO26"/>
      <c r="RPP26"/>
      <c r="RPQ26"/>
      <c r="RPR26"/>
      <c r="RPS26"/>
      <c r="RPT26"/>
      <c r="RPU26"/>
      <c r="RPV26"/>
      <c r="RPW26"/>
      <c r="RPX26"/>
      <c r="RPY26"/>
      <c r="RPZ26"/>
      <c r="RQA26"/>
      <c r="RQB26"/>
      <c r="RQC26"/>
      <c r="RQD26"/>
      <c r="RQE26"/>
      <c r="RQF26"/>
      <c r="RQG26"/>
      <c r="RQH26"/>
      <c r="RQI26"/>
      <c r="RQJ26"/>
      <c r="RQK26"/>
      <c r="RQL26"/>
      <c r="RQM26"/>
      <c r="RQN26"/>
      <c r="RQO26"/>
      <c r="RQP26"/>
      <c r="RQQ26"/>
      <c r="RQR26"/>
      <c r="RQS26"/>
      <c r="RQT26"/>
      <c r="RQU26"/>
      <c r="RQV26"/>
      <c r="RQW26"/>
      <c r="RQX26"/>
      <c r="RQY26"/>
      <c r="RQZ26"/>
      <c r="RRA26"/>
      <c r="RRB26"/>
      <c r="RRC26"/>
      <c r="RRD26"/>
      <c r="RRE26"/>
      <c r="RRF26"/>
      <c r="RRG26"/>
      <c r="RRH26"/>
      <c r="RRI26"/>
      <c r="RRJ26"/>
      <c r="RRK26"/>
      <c r="RRL26"/>
      <c r="RRM26"/>
      <c r="RRN26"/>
      <c r="RRO26"/>
      <c r="RRP26"/>
      <c r="RRQ26"/>
      <c r="RRR26"/>
      <c r="RRS26"/>
      <c r="RRT26"/>
      <c r="RRU26"/>
      <c r="RRV26"/>
      <c r="RRW26"/>
      <c r="RRX26"/>
      <c r="RRY26"/>
      <c r="RRZ26"/>
      <c r="RSA26"/>
      <c r="RSB26"/>
      <c r="RSC26"/>
      <c r="RSD26"/>
      <c r="RSE26"/>
      <c r="RSF26"/>
      <c r="RSG26"/>
      <c r="RSH26"/>
      <c r="RSI26"/>
      <c r="RSJ26"/>
      <c r="RSK26"/>
      <c r="RSL26"/>
      <c r="RSM26"/>
      <c r="RSN26"/>
      <c r="RSO26"/>
      <c r="RSP26"/>
      <c r="RSQ26"/>
      <c r="RSR26"/>
      <c r="RSS26"/>
      <c r="RST26"/>
      <c r="RSU26"/>
      <c r="RSV26"/>
      <c r="RSW26"/>
      <c r="RSX26"/>
      <c r="RSY26"/>
      <c r="RSZ26"/>
      <c r="RTA26"/>
      <c r="RTB26"/>
      <c r="RTC26"/>
      <c r="RTD26"/>
      <c r="RTE26"/>
      <c r="RTF26"/>
      <c r="RTG26"/>
      <c r="RTH26"/>
      <c r="RTI26"/>
      <c r="RTJ26"/>
      <c r="RTK26"/>
      <c r="RTL26"/>
      <c r="RTM26"/>
      <c r="RTN26"/>
      <c r="RTO26"/>
      <c r="RTP26"/>
      <c r="RTQ26"/>
      <c r="RTR26"/>
      <c r="RTS26"/>
      <c r="RTT26"/>
      <c r="RTU26"/>
      <c r="RTV26"/>
      <c r="RTW26"/>
      <c r="RTX26"/>
      <c r="RTY26"/>
      <c r="RTZ26"/>
      <c r="RUA26"/>
      <c r="RUB26"/>
      <c r="RUC26"/>
      <c r="RUD26"/>
      <c r="RUE26"/>
      <c r="RUF26"/>
      <c r="RUG26"/>
      <c r="RUH26"/>
      <c r="RUI26"/>
      <c r="RUJ26"/>
      <c r="RUK26"/>
      <c r="RUL26"/>
      <c r="RUM26"/>
      <c r="RUN26"/>
      <c r="RUO26"/>
      <c r="RUP26"/>
      <c r="RUQ26"/>
      <c r="RUR26"/>
      <c r="RUS26"/>
      <c r="RUT26"/>
      <c r="RUU26"/>
      <c r="RUV26"/>
      <c r="RUW26"/>
      <c r="RUX26"/>
      <c r="RUY26"/>
      <c r="RUZ26"/>
      <c r="RVA26"/>
      <c r="RVB26"/>
      <c r="RVC26"/>
      <c r="RVD26"/>
      <c r="RVE26"/>
      <c r="RVF26"/>
      <c r="RVG26"/>
      <c r="RVH26"/>
      <c r="RVI26"/>
      <c r="RVJ26"/>
      <c r="RVK26"/>
      <c r="RVL26"/>
      <c r="RVM26"/>
      <c r="RVN26"/>
      <c r="RVO26"/>
      <c r="RVP26"/>
      <c r="RVQ26"/>
      <c r="RVR26"/>
      <c r="RVS26"/>
      <c r="RVT26"/>
      <c r="RVU26"/>
      <c r="RVV26"/>
      <c r="RVW26"/>
      <c r="RVX26"/>
      <c r="RVY26"/>
      <c r="RVZ26"/>
      <c r="RWA26"/>
      <c r="RWB26"/>
      <c r="RWC26"/>
      <c r="RWD26"/>
      <c r="RWE26"/>
      <c r="RWF26"/>
      <c r="RWG26"/>
      <c r="RWH26"/>
      <c r="RWI26"/>
      <c r="RWJ26"/>
      <c r="RWK26"/>
      <c r="RWL26"/>
      <c r="RWM26"/>
      <c r="RWN26"/>
      <c r="RWO26"/>
      <c r="RWP26"/>
      <c r="RWQ26"/>
      <c r="RWR26"/>
      <c r="RWS26"/>
      <c r="RWT26"/>
      <c r="RWU26"/>
      <c r="RWV26"/>
      <c r="RWW26"/>
      <c r="RWX26"/>
      <c r="RWY26"/>
      <c r="RWZ26"/>
      <c r="RXA26"/>
      <c r="RXB26"/>
      <c r="RXC26"/>
      <c r="RXD26"/>
      <c r="RXE26"/>
      <c r="RXF26"/>
      <c r="RXG26"/>
      <c r="RXH26"/>
      <c r="RXI26"/>
      <c r="RXJ26"/>
      <c r="RXK26"/>
      <c r="RXL26"/>
      <c r="RXM26"/>
      <c r="RXN26"/>
      <c r="RXO26"/>
      <c r="RXP26"/>
      <c r="RXQ26"/>
      <c r="RXR26"/>
      <c r="RXS26"/>
      <c r="RXT26"/>
      <c r="RXU26"/>
      <c r="RXV26"/>
      <c r="RXW26"/>
      <c r="RXX26"/>
      <c r="RXY26"/>
      <c r="RXZ26"/>
      <c r="RYA26"/>
      <c r="RYB26"/>
      <c r="RYC26"/>
      <c r="RYD26"/>
      <c r="RYE26"/>
      <c r="RYF26"/>
      <c r="RYG26"/>
      <c r="RYH26"/>
      <c r="RYI26"/>
      <c r="RYJ26"/>
      <c r="RYK26"/>
      <c r="RYL26"/>
      <c r="RYM26"/>
      <c r="RYN26"/>
      <c r="RYO26"/>
      <c r="RYP26"/>
      <c r="RYQ26"/>
      <c r="RYR26"/>
      <c r="RYS26"/>
      <c r="RYT26"/>
      <c r="RYU26"/>
      <c r="RYV26"/>
      <c r="RYW26"/>
      <c r="RYX26"/>
      <c r="RYY26"/>
      <c r="RYZ26"/>
      <c r="RZA26"/>
      <c r="RZB26"/>
      <c r="RZC26"/>
      <c r="RZD26"/>
      <c r="RZE26"/>
      <c r="RZF26"/>
      <c r="RZG26"/>
      <c r="RZH26"/>
      <c r="RZI26"/>
      <c r="RZJ26"/>
      <c r="RZK26"/>
      <c r="RZL26"/>
      <c r="RZM26"/>
      <c r="RZN26"/>
      <c r="RZO26"/>
      <c r="RZP26"/>
      <c r="RZQ26"/>
      <c r="RZR26"/>
      <c r="RZS26"/>
      <c r="RZT26"/>
      <c r="RZU26"/>
      <c r="RZV26"/>
      <c r="RZW26"/>
      <c r="RZX26"/>
      <c r="RZY26"/>
      <c r="RZZ26"/>
      <c r="SAA26"/>
      <c r="SAB26"/>
      <c r="SAC26"/>
      <c r="SAD26"/>
      <c r="SAE26"/>
      <c r="SAF26"/>
      <c r="SAG26"/>
      <c r="SAH26"/>
      <c r="SAI26"/>
      <c r="SAJ26"/>
      <c r="SAK26"/>
      <c r="SAL26"/>
      <c r="SAM26"/>
      <c r="SAN26"/>
      <c r="SAO26"/>
      <c r="SAP26"/>
      <c r="SAQ26"/>
      <c r="SAR26"/>
      <c r="SAS26"/>
      <c r="SAT26"/>
      <c r="SAU26"/>
      <c r="SAV26"/>
      <c r="SAW26"/>
      <c r="SAX26"/>
      <c r="SAY26"/>
      <c r="SAZ26"/>
      <c r="SBA26"/>
      <c r="SBB26"/>
      <c r="SBC26"/>
      <c r="SBD26"/>
      <c r="SBE26"/>
      <c r="SBF26"/>
      <c r="SBG26"/>
      <c r="SBH26"/>
      <c r="SBI26"/>
      <c r="SBJ26"/>
      <c r="SBK26"/>
      <c r="SBL26"/>
      <c r="SBM26"/>
      <c r="SBN26"/>
      <c r="SBO26"/>
      <c r="SBP26"/>
      <c r="SBQ26"/>
      <c r="SBR26"/>
      <c r="SBS26"/>
      <c r="SBT26"/>
      <c r="SBU26"/>
      <c r="SBV26"/>
      <c r="SBW26"/>
      <c r="SBX26"/>
      <c r="SBY26"/>
      <c r="SBZ26"/>
      <c r="SCA26"/>
      <c r="SCB26"/>
      <c r="SCC26"/>
      <c r="SCD26"/>
      <c r="SCE26"/>
      <c r="SCF26"/>
      <c r="SCG26"/>
      <c r="SCH26"/>
      <c r="SCI26"/>
      <c r="SCJ26"/>
      <c r="SCK26"/>
      <c r="SCL26"/>
      <c r="SCM26"/>
      <c r="SCN26"/>
      <c r="SCO26"/>
      <c r="SCP26"/>
      <c r="SCQ26"/>
      <c r="SCR26"/>
      <c r="SCS26"/>
      <c r="SCT26"/>
      <c r="SCU26"/>
      <c r="SCV26"/>
      <c r="SCW26"/>
      <c r="SCX26"/>
      <c r="SCY26"/>
      <c r="SCZ26"/>
      <c r="SDA26"/>
      <c r="SDB26"/>
      <c r="SDC26"/>
      <c r="SDD26"/>
      <c r="SDE26"/>
      <c r="SDF26"/>
      <c r="SDG26"/>
      <c r="SDH26"/>
      <c r="SDI26"/>
      <c r="SDJ26"/>
      <c r="SDK26"/>
      <c r="SDL26"/>
      <c r="SDM26"/>
      <c r="SDN26"/>
      <c r="SDO26"/>
      <c r="SDP26"/>
      <c r="SDQ26"/>
      <c r="SDR26"/>
      <c r="SDS26"/>
      <c r="SDT26"/>
      <c r="SDU26"/>
      <c r="SDV26"/>
      <c r="SDW26"/>
      <c r="SDX26"/>
      <c r="SDY26"/>
      <c r="SDZ26"/>
      <c r="SEA26"/>
      <c r="SEB26"/>
      <c r="SEC26"/>
      <c r="SED26"/>
      <c r="SEE26"/>
      <c r="SEF26"/>
      <c r="SEG26"/>
      <c r="SEH26"/>
      <c r="SEI26"/>
      <c r="SEJ26"/>
      <c r="SEK26"/>
      <c r="SEL26"/>
      <c r="SEM26"/>
      <c r="SEN26"/>
      <c r="SEO26"/>
      <c r="SEP26"/>
      <c r="SEQ26"/>
      <c r="SER26"/>
      <c r="SES26"/>
      <c r="SET26"/>
      <c r="SEU26"/>
      <c r="SEV26"/>
      <c r="SEW26"/>
      <c r="SEX26"/>
      <c r="SEY26"/>
      <c r="SEZ26"/>
      <c r="SFA26"/>
      <c r="SFB26"/>
      <c r="SFC26"/>
      <c r="SFD26"/>
      <c r="SFE26"/>
      <c r="SFF26"/>
      <c r="SFG26"/>
      <c r="SFH26"/>
      <c r="SFI26"/>
      <c r="SFJ26"/>
      <c r="SFK26"/>
      <c r="SFL26"/>
      <c r="SFM26"/>
      <c r="SFN26"/>
      <c r="SFO26"/>
      <c r="SFP26"/>
      <c r="SFQ26"/>
      <c r="SFR26"/>
      <c r="SFS26"/>
      <c r="SFT26"/>
      <c r="SFU26"/>
      <c r="SFV26"/>
      <c r="SFW26"/>
      <c r="SFX26"/>
      <c r="SFY26"/>
      <c r="SFZ26"/>
      <c r="SGA26"/>
      <c r="SGB26"/>
      <c r="SGC26"/>
      <c r="SGD26"/>
      <c r="SGE26"/>
      <c r="SGF26"/>
      <c r="SGG26"/>
      <c r="SGH26"/>
      <c r="SGI26"/>
      <c r="SGJ26"/>
      <c r="SGK26"/>
      <c r="SGL26"/>
      <c r="SGM26"/>
      <c r="SGN26"/>
      <c r="SGO26"/>
      <c r="SGP26"/>
      <c r="SGQ26"/>
      <c r="SGR26"/>
      <c r="SGS26"/>
      <c r="SGT26"/>
      <c r="SGU26"/>
      <c r="SGV26"/>
      <c r="SGW26"/>
      <c r="SGX26"/>
      <c r="SGY26"/>
      <c r="SGZ26"/>
      <c r="SHA26"/>
      <c r="SHB26"/>
      <c r="SHC26"/>
      <c r="SHD26"/>
      <c r="SHE26"/>
      <c r="SHF26"/>
      <c r="SHG26"/>
      <c r="SHH26"/>
      <c r="SHI26"/>
      <c r="SHJ26"/>
      <c r="SHK26"/>
      <c r="SHL26"/>
      <c r="SHM26"/>
      <c r="SHN26"/>
      <c r="SHO26"/>
      <c r="SHP26"/>
      <c r="SHQ26"/>
      <c r="SHR26"/>
      <c r="SHS26"/>
      <c r="SHT26"/>
      <c r="SHU26"/>
      <c r="SHV26"/>
      <c r="SHW26"/>
      <c r="SHX26"/>
      <c r="SHY26"/>
      <c r="SHZ26"/>
      <c r="SIA26"/>
      <c r="SIB26"/>
      <c r="SIC26"/>
      <c r="SID26"/>
      <c r="SIE26"/>
      <c r="SIF26"/>
      <c r="SIG26"/>
      <c r="SIH26"/>
      <c r="SII26"/>
      <c r="SIJ26"/>
      <c r="SIK26"/>
      <c r="SIL26"/>
      <c r="SIM26"/>
      <c r="SIN26"/>
      <c r="SIO26"/>
      <c r="SIP26"/>
      <c r="SIQ26"/>
      <c r="SIR26"/>
      <c r="SIS26"/>
      <c r="SIT26"/>
      <c r="SIU26"/>
      <c r="SIV26"/>
      <c r="SIW26"/>
      <c r="SIX26"/>
      <c r="SIY26"/>
      <c r="SIZ26"/>
      <c r="SJA26"/>
      <c r="SJB26"/>
      <c r="SJC26"/>
      <c r="SJD26"/>
      <c r="SJE26"/>
      <c r="SJF26"/>
      <c r="SJG26"/>
      <c r="SJH26"/>
      <c r="SJI26"/>
      <c r="SJJ26"/>
      <c r="SJK26"/>
      <c r="SJL26"/>
      <c r="SJM26"/>
      <c r="SJN26"/>
      <c r="SJO26"/>
      <c r="SJP26"/>
      <c r="SJQ26"/>
      <c r="SJR26"/>
      <c r="SJS26"/>
      <c r="SJT26"/>
      <c r="SJU26"/>
      <c r="SJV26"/>
      <c r="SJW26"/>
      <c r="SJX26"/>
      <c r="SJY26"/>
      <c r="SJZ26"/>
      <c r="SKA26"/>
      <c r="SKB26"/>
      <c r="SKC26"/>
      <c r="SKD26"/>
      <c r="SKE26"/>
      <c r="SKF26"/>
      <c r="SKG26"/>
      <c r="SKH26"/>
      <c r="SKI26"/>
      <c r="SKJ26"/>
      <c r="SKK26"/>
      <c r="SKL26"/>
      <c r="SKM26"/>
      <c r="SKN26"/>
      <c r="SKO26"/>
      <c r="SKP26"/>
      <c r="SKQ26"/>
      <c r="SKR26"/>
      <c r="SKS26"/>
      <c r="SKT26"/>
      <c r="SKU26"/>
      <c r="SKV26"/>
      <c r="SKW26"/>
      <c r="SKX26"/>
      <c r="SKY26"/>
      <c r="SKZ26"/>
      <c r="SLA26"/>
      <c r="SLB26"/>
      <c r="SLC26"/>
      <c r="SLD26"/>
      <c r="SLE26"/>
      <c r="SLF26"/>
      <c r="SLG26"/>
      <c r="SLH26"/>
      <c r="SLI26"/>
      <c r="SLJ26"/>
      <c r="SLK26"/>
      <c r="SLL26"/>
      <c r="SLM26"/>
      <c r="SLN26"/>
      <c r="SLO26"/>
      <c r="SLP26"/>
      <c r="SLQ26"/>
      <c r="SLR26"/>
      <c r="SLS26"/>
      <c r="SLT26"/>
      <c r="SLU26"/>
      <c r="SLV26"/>
      <c r="SLW26"/>
      <c r="SLX26"/>
      <c r="SLY26"/>
      <c r="SLZ26"/>
      <c r="SMA26"/>
      <c r="SMB26"/>
      <c r="SMC26"/>
      <c r="SMD26"/>
      <c r="SME26"/>
      <c r="SMF26"/>
      <c r="SMG26"/>
      <c r="SMH26"/>
      <c r="SMI26"/>
      <c r="SMJ26"/>
      <c r="SMK26"/>
      <c r="SML26"/>
      <c r="SMM26"/>
      <c r="SMN26"/>
      <c r="SMO26"/>
      <c r="SMP26"/>
      <c r="SMQ26"/>
      <c r="SMR26"/>
      <c r="SMS26"/>
      <c r="SMT26"/>
      <c r="SMU26"/>
      <c r="SMV26"/>
      <c r="SMW26"/>
      <c r="SMX26"/>
      <c r="SMY26"/>
      <c r="SMZ26"/>
      <c r="SNA26"/>
      <c r="SNB26"/>
      <c r="SNC26"/>
      <c r="SND26"/>
      <c r="SNE26"/>
      <c r="SNF26"/>
      <c r="SNG26"/>
      <c r="SNH26"/>
      <c r="SNI26"/>
      <c r="SNJ26"/>
      <c r="SNK26"/>
      <c r="SNL26"/>
      <c r="SNM26"/>
      <c r="SNN26"/>
      <c r="SNO26"/>
      <c r="SNP26"/>
      <c r="SNQ26"/>
      <c r="SNR26"/>
      <c r="SNS26"/>
      <c r="SNT26"/>
      <c r="SNU26"/>
      <c r="SNV26"/>
      <c r="SNW26"/>
      <c r="SNX26"/>
      <c r="SNY26"/>
      <c r="SNZ26"/>
      <c r="SOA26"/>
      <c r="SOB26"/>
      <c r="SOC26"/>
      <c r="SOD26"/>
      <c r="SOE26"/>
      <c r="SOF26"/>
      <c r="SOG26"/>
      <c r="SOH26"/>
      <c r="SOI26"/>
      <c r="SOJ26"/>
      <c r="SOK26"/>
      <c r="SOL26"/>
      <c r="SOM26"/>
      <c r="SON26"/>
      <c r="SOO26"/>
      <c r="SOP26"/>
      <c r="SOQ26"/>
      <c r="SOR26"/>
      <c r="SOS26"/>
      <c r="SOT26"/>
      <c r="SOU26"/>
      <c r="SOV26"/>
      <c r="SOW26"/>
      <c r="SOX26"/>
      <c r="SOY26"/>
      <c r="SOZ26"/>
      <c r="SPA26"/>
      <c r="SPB26"/>
      <c r="SPC26"/>
      <c r="SPD26"/>
      <c r="SPE26"/>
      <c r="SPF26"/>
      <c r="SPG26"/>
      <c r="SPH26"/>
      <c r="SPI26"/>
      <c r="SPJ26"/>
      <c r="SPK26"/>
      <c r="SPL26"/>
      <c r="SPM26"/>
      <c r="SPN26"/>
      <c r="SPO26"/>
      <c r="SPP26"/>
      <c r="SPQ26"/>
      <c r="SPR26"/>
      <c r="SPS26"/>
      <c r="SPT26"/>
      <c r="SPU26"/>
      <c r="SPV26"/>
      <c r="SPW26"/>
      <c r="SPX26"/>
      <c r="SPY26"/>
      <c r="SPZ26"/>
      <c r="SQA26"/>
      <c r="SQB26"/>
      <c r="SQC26"/>
      <c r="SQD26"/>
      <c r="SQE26"/>
      <c r="SQF26"/>
      <c r="SQG26"/>
      <c r="SQH26"/>
      <c r="SQI26"/>
      <c r="SQJ26"/>
      <c r="SQK26"/>
      <c r="SQL26"/>
      <c r="SQM26"/>
      <c r="SQN26"/>
      <c r="SQO26"/>
      <c r="SQP26"/>
      <c r="SQQ26"/>
      <c r="SQR26"/>
      <c r="SQS26"/>
      <c r="SQT26"/>
      <c r="SQU26"/>
      <c r="SQV26"/>
      <c r="SQW26"/>
      <c r="SQX26"/>
      <c r="SQY26"/>
      <c r="SQZ26"/>
      <c r="SRA26"/>
      <c r="SRB26"/>
      <c r="SRC26"/>
      <c r="SRD26"/>
      <c r="SRE26"/>
      <c r="SRF26"/>
      <c r="SRG26"/>
      <c r="SRH26"/>
      <c r="SRI26"/>
      <c r="SRJ26"/>
      <c r="SRK26"/>
      <c r="SRL26"/>
      <c r="SRM26"/>
      <c r="SRN26"/>
      <c r="SRO26"/>
      <c r="SRP26"/>
      <c r="SRQ26"/>
      <c r="SRR26"/>
      <c r="SRS26"/>
      <c r="SRT26"/>
      <c r="SRU26"/>
      <c r="SRV26"/>
      <c r="SRW26"/>
      <c r="SRX26"/>
      <c r="SRY26"/>
      <c r="SRZ26"/>
      <c r="SSA26"/>
      <c r="SSB26"/>
      <c r="SSC26"/>
      <c r="SSD26"/>
      <c r="SSE26"/>
      <c r="SSF26"/>
      <c r="SSG26"/>
      <c r="SSH26"/>
      <c r="SSI26"/>
      <c r="SSJ26"/>
      <c r="SSK26"/>
      <c r="SSL26"/>
      <c r="SSM26"/>
      <c r="SSN26"/>
      <c r="SSO26"/>
      <c r="SSP26"/>
      <c r="SSQ26"/>
      <c r="SSR26"/>
      <c r="SSS26"/>
      <c r="SST26"/>
      <c r="SSU26"/>
      <c r="SSV26"/>
      <c r="SSW26"/>
      <c r="SSX26"/>
      <c r="SSY26"/>
      <c r="SSZ26"/>
      <c r="STA26"/>
      <c r="STB26"/>
      <c r="STC26"/>
      <c r="STD26"/>
      <c r="STE26"/>
      <c r="STF26"/>
      <c r="STG26"/>
      <c r="STH26"/>
      <c r="STI26"/>
      <c r="STJ26"/>
      <c r="STK26"/>
      <c r="STL26"/>
      <c r="STM26"/>
      <c r="STN26"/>
      <c r="STO26"/>
      <c r="STP26"/>
      <c r="STQ26"/>
      <c r="STR26"/>
      <c r="STS26"/>
      <c r="STT26"/>
      <c r="STU26"/>
      <c r="STV26"/>
      <c r="STW26"/>
      <c r="STX26"/>
      <c r="STY26"/>
      <c r="STZ26"/>
      <c r="SUA26"/>
      <c r="SUB26"/>
      <c r="SUC26"/>
      <c r="SUD26"/>
      <c r="SUE26"/>
      <c r="SUF26"/>
      <c r="SUG26"/>
      <c r="SUH26"/>
      <c r="SUI26"/>
      <c r="SUJ26"/>
      <c r="SUK26"/>
      <c r="SUL26"/>
      <c r="SUM26"/>
      <c r="SUN26"/>
      <c r="SUO26"/>
      <c r="SUP26"/>
      <c r="SUQ26"/>
      <c r="SUR26"/>
      <c r="SUS26"/>
      <c r="SUT26"/>
      <c r="SUU26"/>
      <c r="SUV26"/>
      <c r="SUW26"/>
      <c r="SUX26"/>
      <c r="SUY26"/>
      <c r="SUZ26"/>
      <c r="SVA26"/>
      <c r="SVB26"/>
      <c r="SVC26"/>
      <c r="SVD26"/>
      <c r="SVE26"/>
      <c r="SVF26"/>
      <c r="SVG26"/>
      <c r="SVH26"/>
      <c r="SVI26"/>
      <c r="SVJ26"/>
      <c r="SVK26"/>
      <c r="SVL26"/>
      <c r="SVM26"/>
      <c r="SVN26"/>
      <c r="SVO26"/>
      <c r="SVP26"/>
      <c r="SVQ26"/>
      <c r="SVR26"/>
      <c r="SVS26"/>
      <c r="SVT26"/>
      <c r="SVU26"/>
      <c r="SVV26"/>
      <c r="SVW26"/>
      <c r="SVX26"/>
      <c r="SVY26"/>
      <c r="SVZ26"/>
      <c r="SWA26"/>
      <c r="SWB26"/>
      <c r="SWC26"/>
      <c r="SWD26"/>
      <c r="SWE26"/>
      <c r="SWF26"/>
      <c r="SWG26"/>
      <c r="SWH26"/>
      <c r="SWI26"/>
      <c r="SWJ26"/>
      <c r="SWK26"/>
      <c r="SWL26"/>
      <c r="SWM26"/>
      <c r="SWN26"/>
      <c r="SWO26"/>
      <c r="SWP26"/>
      <c r="SWQ26"/>
      <c r="SWR26"/>
      <c r="SWS26"/>
      <c r="SWT26"/>
      <c r="SWU26"/>
      <c r="SWV26"/>
      <c r="SWW26"/>
      <c r="SWX26"/>
      <c r="SWY26"/>
      <c r="SWZ26"/>
      <c r="SXA26"/>
      <c r="SXB26"/>
      <c r="SXC26"/>
      <c r="SXD26"/>
      <c r="SXE26"/>
      <c r="SXF26"/>
      <c r="SXG26"/>
      <c r="SXH26"/>
      <c r="SXI26"/>
      <c r="SXJ26"/>
      <c r="SXK26"/>
      <c r="SXL26"/>
      <c r="SXM26"/>
      <c r="SXN26"/>
      <c r="SXO26"/>
      <c r="SXP26"/>
      <c r="SXQ26"/>
      <c r="SXR26"/>
      <c r="SXS26"/>
      <c r="SXT26"/>
      <c r="SXU26"/>
      <c r="SXV26"/>
      <c r="SXW26"/>
      <c r="SXX26"/>
      <c r="SXY26"/>
      <c r="SXZ26"/>
      <c r="SYA26"/>
      <c r="SYB26"/>
      <c r="SYC26"/>
      <c r="SYD26"/>
      <c r="SYE26"/>
      <c r="SYF26"/>
      <c r="SYG26"/>
      <c r="SYH26"/>
      <c r="SYI26"/>
      <c r="SYJ26"/>
      <c r="SYK26"/>
      <c r="SYL26"/>
      <c r="SYM26"/>
      <c r="SYN26"/>
      <c r="SYO26"/>
      <c r="SYP26"/>
      <c r="SYQ26"/>
      <c r="SYR26"/>
      <c r="SYS26"/>
      <c r="SYT26"/>
      <c r="SYU26"/>
      <c r="SYV26"/>
      <c r="SYW26"/>
      <c r="SYX26"/>
      <c r="SYY26"/>
      <c r="SYZ26"/>
      <c r="SZA26"/>
      <c r="SZB26"/>
      <c r="SZC26"/>
      <c r="SZD26"/>
      <c r="SZE26"/>
      <c r="SZF26"/>
      <c r="SZG26"/>
      <c r="SZH26"/>
      <c r="SZI26"/>
      <c r="SZJ26"/>
      <c r="SZK26"/>
      <c r="SZL26"/>
      <c r="SZM26"/>
      <c r="SZN26"/>
      <c r="SZO26"/>
      <c r="SZP26"/>
      <c r="SZQ26"/>
      <c r="SZR26"/>
      <c r="SZS26"/>
      <c r="SZT26"/>
      <c r="SZU26"/>
      <c r="SZV26"/>
      <c r="SZW26"/>
      <c r="SZX26"/>
      <c r="SZY26"/>
      <c r="SZZ26"/>
      <c r="TAA26"/>
      <c r="TAB26"/>
      <c r="TAC26"/>
      <c r="TAD26"/>
      <c r="TAE26"/>
      <c r="TAF26"/>
      <c r="TAG26"/>
      <c r="TAH26"/>
      <c r="TAI26"/>
      <c r="TAJ26"/>
      <c r="TAK26"/>
      <c r="TAL26"/>
      <c r="TAM26"/>
      <c r="TAN26"/>
      <c r="TAO26"/>
      <c r="TAP26"/>
      <c r="TAQ26"/>
      <c r="TAR26"/>
      <c r="TAS26"/>
      <c r="TAT26"/>
      <c r="TAU26"/>
      <c r="TAV26"/>
      <c r="TAW26"/>
      <c r="TAX26"/>
      <c r="TAY26"/>
      <c r="TAZ26"/>
      <c r="TBA26"/>
      <c r="TBB26"/>
      <c r="TBC26"/>
      <c r="TBD26"/>
      <c r="TBE26"/>
      <c r="TBF26"/>
      <c r="TBG26"/>
      <c r="TBH26"/>
      <c r="TBI26"/>
      <c r="TBJ26"/>
      <c r="TBK26"/>
      <c r="TBL26"/>
      <c r="TBM26"/>
      <c r="TBN26"/>
      <c r="TBO26"/>
      <c r="TBP26"/>
      <c r="TBQ26"/>
      <c r="TBR26"/>
      <c r="TBS26"/>
      <c r="TBT26"/>
      <c r="TBU26"/>
      <c r="TBV26"/>
      <c r="TBW26"/>
      <c r="TBX26"/>
      <c r="TBY26"/>
      <c r="TBZ26"/>
      <c r="TCA26"/>
      <c r="TCB26"/>
      <c r="TCC26"/>
      <c r="TCD26"/>
      <c r="TCE26"/>
      <c r="TCF26"/>
      <c r="TCG26"/>
      <c r="TCH26"/>
      <c r="TCI26"/>
      <c r="TCJ26"/>
      <c r="TCK26"/>
      <c r="TCL26"/>
      <c r="TCM26"/>
      <c r="TCN26"/>
      <c r="TCO26"/>
      <c r="TCP26"/>
      <c r="TCQ26"/>
      <c r="TCR26"/>
      <c r="TCS26"/>
      <c r="TCT26"/>
      <c r="TCU26"/>
      <c r="TCV26"/>
      <c r="TCW26"/>
      <c r="TCX26"/>
      <c r="TCY26"/>
      <c r="TCZ26"/>
      <c r="TDA26"/>
      <c r="TDB26"/>
      <c r="TDC26"/>
      <c r="TDD26"/>
      <c r="TDE26"/>
      <c r="TDF26"/>
      <c r="TDG26"/>
      <c r="TDH26"/>
      <c r="TDI26"/>
      <c r="TDJ26"/>
      <c r="TDK26"/>
      <c r="TDL26"/>
      <c r="TDM26"/>
      <c r="TDN26"/>
      <c r="TDO26"/>
      <c r="TDP26"/>
      <c r="TDQ26"/>
      <c r="TDR26"/>
      <c r="TDS26"/>
      <c r="TDT26"/>
      <c r="TDU26"/>
      <c r="TDV26"/>
      <c r="TDW26"/>
      <c r="TDX26"/>
      <c r="TDY26"/>
      <c r="TDZ26"/>
      <c r="TEA26"/>
      <c r="TEB26"/>
      <c r="TEC26"/>
      <c r="TED26"/>
      <c r="TEE26"/>
      <c r="TEF26"/>
      <c r="TEG26"/>
      <c r="TEH26"/>
      <c r="TEI26"/>
      <c r="TEJ26"/>
      <c r="TEK26"/>
      <c r="TEL26"/>
      <c r="TEM26"/>
      <c r="TEN26"/>
      <c r="TEO26"/>
      <c r="TEP26"/>
      <c r="TEQ26"/>
      <c r="TER26"/>
      <c r="TES26"/>
      <c r="TET26"/>
      <c r="TEU26"/>
      <c r="TEV26"/>
      <c r="TEW26"/>
      <c r="TEX26"/>
      <c r="TEY26"/>
      <c r="TEZ26"/>
      <c r="TFA26"/>
      <c r="TFB26"/>
      <c r="TFC26"/>
      <c r="TFD26"/>
      <c r="TFE26"/>
      <c r="TFF26"/>
      <c r="TFG26"/>
      <c r="TFH26"/>
      <c r="TFI26"/>
      <c r="TFJ26"/>
      <c r="TFK26"/>
      <c r="TFL26"/>
      <c r="TFM26"/>
      <c r="TFN26"/>
      <c r="TFO26"/>
      <c r="TFP26"/>
      <c r="TFQ26"/>
      <c r="TFR26"/>
      <c r="TFS26"/>
      <c r="TFT26"/>
      <c r="TFU26"/>
      <c r="TFV26"/>
      <c r="TFW26"/>
      <c r="TFX26"/>
      <c r="TFY26"/>
      <c r="TFZ26"/>
      <c r="TGA26"/>
      <c r="TGB26"/>
      <c r="TGC26"/>
      <c r="TGD26"/>
      <c r="TGE26"/>
      <c r="TGF26"/>
      <c r="TGG26"/>
      <c r="TGH26"/>
      <c r="TGI26"/>
      <c r="TGJ26"/>
      <c r="TGK26"/>
      <c r="TGL26"/>
      <c r="TGM26"/>
      <c r="TGN26"/>
      <c r="TGO26"/>
      <c r="TGP26"/>
      <c r="TGQ26"/>
      <c r="TGR26"/>
      <c r="TGS26"/>
      <c r="TGT26"/>
      <c r="TGU26"/>
      <c r="TGV26"/>
      <c r="TGW26"/>
      <c r="TGX26"/>
      <c r="TGY26"/>
      <c r="TGZ26"/>
      <c r="THA26"/>
      <c r="THB26"/>
      <c r="THC26"/>
      <c r="THD26"/>
      <c r="THE26"/>
      <c r="THF26"/>
      <c r="THG26"/>
      <c r="THH26"/>
      <c r="THI26"/>
      <c r="THJ26"/>
      <c r="THK26"/>
      <c r="THL26"/>
      <c r="THM26"/>
      <c r="THN26"/>
      <c r="THO26"/>
      <c r="THP26"/>
      <c r="THQ26"/>
      <c r="THR26"/>
      <c r="THS26"/>
      <c r="THT26"/>
      <c r="THU26"/>
      <c r="THV26"/>
      <c r="THW26"/>
      <c r="THX26"/>
      <c r="THY26"/>
      <c r="THZ26"/>
      <c r="TIA26"/>
      <c r="TIB26"/>
      <c r="TIC26"/>
      <c r="TID26"/>
      <c r="TIE26"/>
      <c r="TIF26"/>
      <c r="TIG26"/>
      <c r="TIH26"/>
      <c r="TII26"/>
      <c r="TIJ26"/>
      <c r="TIK26"/>
      <c r="TIL26"/>
      <c r="TIM26"/>
      <c r="TIN26"/>
      <c r="TIO26"/>
      <c r="TIP26"/>
      <c r="TIQ26"/>
      <c r="TIR26"/>
      <c r="TIS26"/>
      <c r="TIT26"/>
      <c r="TIU26"/>
      <c r="TIV26"/>
      <c r="TIW26"/>
      <c r="TIX26"/>
      <c r="TIY26"/>
      <c r="TIZ26"/>
      <c r="TJA26"/>
      <c r="TJB26"/>
      <c r="TJC26"/>
      <c r="TJD26"/>
      <c r="TJE26"/>
      <c r="TJF26"/>
      <c r="TJG26"/>
      <c r="TJH26"/>
      <c r="TJI26"/>
      <c r="TJJ26"/>
      <c r="TJK26"/>
      <c r="TJL26"/>
      <c r="TJM26"/>
      <c r="TJN26"/>
      <c r="TJO26"/>
      <c r="TJP26"/>
      <c r="TJQ26"/>
      <c r="TJR26"/>
      <c r="TJS26"/>
      <c r="TJT26"/>
      <c r="TJU26"/>
      <c r="TJV26"/>
      <c r="TJW26"/>
      <c r="TJX26"/>
      <c r="TJY26"/>
      <c r="TJZ26"/>
      <c r="TKA26"/>
      <c r="TKB26"/>
      <c r="TKC26"/>
      <c r="TKD26"/>
      <c r="TKE26"/>
      <c r="TKF26"/>
      <c r="TKG26"/>
      <c r="TKH26"/>
      <c r="TKI26"/>
      <c r="TKJ26"/>
      <c r="TKK26"/>
      <c r="TKL26"/>
      <c r="TKM26"/>
      <c r="TKN26"/>
      <c r="TKO26"/>
      <c r="TKP26"/>
      <c r="TKQ26"/>
      <c r="TKR26"/>
      <c r="TKS26"/>
      <c r="TKT26"/>
      <c r="TKU26"/>
      <c r="TKV26"/>
      <c r="TKW26"/>
      <c r="TKX26"/>
      <c r="TKY26"/>
      <c r="TKZ26"/>
      <c r="TLA26"/>
      <c r="TLB26"/>
      <c r="TLC26"/>
      <c r="TLD26"/>
      <c r="TLE26"/>
      <c r="TLF26"/>
      <c r="TLG26"/>
      <c r="TLH26"/>
      <c r="TLI26"/>
      <c r="TLJ26"/>
      <c r="TLK26"/>
      <c r="TLL26"/>
      <c r="TLM26"/>
      <c r="TLN26"/>
      <c r="TLO26"/>
      <c r="TLP26"/>
      <c r="TLQ26"/>
      <c r="TLR26"/>
      <c r="TLS26"/>
      <c r="TLT26"/>
      <c r="TLU26"/>
      <c r="TLV26"/>
      <c r="TLW26"/>
      <c r="TLX26"/>
      <c r="TLY26"/>
      <c r="TLZ26"/>
      <c r="TMA26"/>
      <c r="TMB26"/>
      <c r="TMC26"/>
      <c r="TMD26"/>
      <c r="TME26"/>
      <c r="TMF26"/>
      <c r="TMG26"/>
      <c r="TMH26"/>
      <c r="TMI26"/>
      <c r="TMJ26"/>
      <c r="TMK26"/>
      <c r="TML26"/>
      <c r="TMM26"/>
      <c r="TMN26"/>
      <c r="TMO26"/>
      <c r="TMP26"/>
      <c r="TMQ26"/>
      <c r="TMR26"/>
      <c r="TMS26"/>
      <c r="TMT26"/>
      <c r="TMU26"/>
      <c r="TMV26"/>
      <c r="TMW26"/>
      <c r="TMX26"/>
      <c r="TMY26"/>
      <c r="TMZ26"/>
      <c r="TNA26"/>
      <c r="TNB26"/>
      <c r="TNC26"/>
      <c r="TND26"/>
      <c r="TNE26"/>
      <c r="TNF26"/>
      <c r="TNG26"/>
      <c r="TNH26"/>
      <c r="TNI26"/>
      <c r="TNJ26"/>
      <c r="TNK26"/>
      <c r="TNL26"/>
      <c r="TNM26"/>
      <c r="TNN26"/>
      <c r="TNO26"/>
      <c r="TNP26"/>
      <c r="TNQ26"/>
      <c r="TNR26"/>
      <c r="TNS26"/>
      <c r="TNT26"/>
      <c r="TNU26"/>
      <c r="TNV26"/>
      <c r="TNW26"/>
      <c r="TNX26"/>
      <c r="TNY26"/>
      <c r="TNZ26"/>
      <c r="TOA26"/>
      <c r="TOB26"/>
      <c r="TOC26"/>
      <c r="TOD26"/>
      <c r="TOE26"/>
      <c r="TOF26"/>
      <c r="TOG26"/>
      <c r="TOH26"/>
      <c r="TOI26"/>
      <c r="TOJ26"/>
      <c r="TOK26"/>
      <c r="TOL26"/>
      <c r="TOM26"/>
      <c r="TON26"/>
      <c r="TOO26"/>
      <c r="TOP26"/>
      <c r="TOQ26"/>
      <c r="TOR26"/>
      <c r="TOS26"/>
      <c r="TOT26"/>
      <c r="TOU26"/>
      <c r="TOV26"/>
      <c r="TOW26"/>
      <c r="TOX26"/>
      <c r="TOY26"/>
      <c r="TOZ26"/>
      <c r="TPA26"/>
      <c r="TPB26"/>
      <c r="TPC26"/>
      <c r="TPD26"/>
      <c r="TPE26"/>
      <c r="TPF26"/>
      <c r="TPG26"/>
      <c r="TPH26"/>
      <c r="TPI26"/>
      <c r="TPJ26"/>
      <c r="TPK26"/>
      <c r="TPL26"/>
      <c r="TPM26"/>
      <c r="TPN26"/>
      <c r="TPO26"/>
      <c r="TPP26"/>
      <c r="TPQ26"/>
      <c r="TPR26"/>
      <c r="TPS26"/>
      <c r="TPT26"/>
      <c r="TPU26"/>
      <c r="TPV26"/>
      <c r="TPW26"/>
      <c r="TPX26"/>
      <c r="TPY26"/>
      <c r="TPZ26"/>
      <c r="TQA26"/>
      <c r="TQB26"/>
      <c r="TQC26"/>
      <c r="TQD26"/>
      <c r="TQE26"/>
      <c r="TQF26"/>
      <c r="TQG26"/>
      <c r="TQH26"/>
      <c r="TQI26"/>
      <c r="TQJ26"/>
      <c r="TQK26"/>
      <c r="TQL26"/>
      <c r="TQM26"/>
      <c r="TQN26"/>
      <c r="TQO26"/>
      <c r="TQP26"/>
      <c r="TQQ26"/>
      <c r="TQR26"/>
      <c r="TQS26"/>
      <c r="TQT26"/>
      <c r="TQU26"/>
      <c r="TQV26"/>
      <c r="TQW26"/>
      <c r="TQX26"/>
      <c r="TQY26"/>
      <c r="TQZ26"/>
      <c r="TRA26"/>
      <c r="TRB26"/>
      <c r="TRC26"/>
      <c r="TRD26"/>
      <c r="TRE26"/>
      <c r="TRF26"/>
      <c r="TRG26"/>
      <c r="TRH26"/>
      <c r="TRI26"/>
      <c r="TRJ26"/>
      <c r="TRK26"/>
      <c r="TRL26"/>
      <c r="TRM26"/>
      <c r="TRN26"/>
      <c r="TRO26"/>
      <c r="TRP26"/>
      <c r="TRQ26"/>
      <c r="TRR26"/>
      <c r="TRS26"/>
      <c r="TRT26"/>
      <c r="TRU26"/>
      <c r="TRV26"/>
      <c r="TRW26"/>
      <c r="TRX26"/>
      <c r="TRY26"/>
      <c r="TRZ26"/>
      <c r="TSA26"/>
      <c r="TSB26"/>
      <c r="TSC26"/>
      <c r="TSD26"/>
      <c r="TSE26"/>
      <c r="TSF26"/>
      <c r="TSG26"/>
      <c r="TSH26"/>
      <c r="TSI26"/>
      <c r="TSJ26"/>
      <c r="TSK26"/>
      <c r="TSL26"/>
      <c r="TSM26"/>
      <c r="TSN26"/>
      <c r="TSO26"/>
      <c r="TSP26"/>
      <c r="TSQ26"/>
      <c r="TSR26"/>
      <c r="TSS26"/>
      <c r="TST26"/>
      <c r="TSU26"/>
      <c r="TSV26"/>
      <c r="TSW26"/>
      <c r="TSX26"/>
      <c r="TSY26"/>
      <c r="TSZ26"/>
      <c r="TTA26"/>
      <c r="TTB26"/>
      <c r="TTC26"/>
      <c r="TTD26"/>
      <c r="TTE26"/>
      <c r="TTF26"/>
      <c r="TTG26"/>
      <c r="TTH26"/>
      <c r="TTI26"/>
      <c r="TTJ26"/>
      <c r="TTK26"/>
      <c r="TTL26"/>
      <c r="TTM26"/>
      <c r="TTN26"/>
      <c r="TTO26"/>
      <c r="TTP26"/>
      <c r="TTQ26"/>
      <c r="TTR26"/>
      <c r="TTS26"/>
      <c r="TTT26"/>
      <c r="TTU26"/>
      <c r="TTV26"/>
      <c r="TTW26"/>
      <c r="TTX26"/>
      <c r="TTY26"/>
      <c r="TTZ26"/>
      <c r="TUA26"/>
      <c r="TUB26"/>
      <c r="TUC26"/>
      <c r="TUD26"/>
      <c r="TUE26"/>
      <c r="TUF26"/>
      <c r="TUG26"/>
      <c r="TUH26"/>
      <c r="TUI26"/>
      <c r="TUJ26"/>
      <c r="TUK26"/>
      <c r="TUL26"/>
      <c r="TUM26"/>
      <c r="TUN26"/>
      <c r="TUO26"/>
      <c r="TUP26"/>
      <c r="TUQ26"/>
      <c r="TUR26"/>
      <c r="TUS26"/>
      <c r="TUT26"/>
      <c r="TUU26"/>
      <c r="TUV26"/>
      <c r="TUW26"/>
      <c r="TUX26"/>
      <c r="TUY26"/>
      <c r="TUZ26"/>
      <c r="TVA26"/>
      <c r="TVB26"/>
      <c r="TVC26"/>
      <c r="TVD26"/>
      <c r="TVE26"/>
      <c r="TVF26"/>
      <c r="TVG26"/>
      <c r="TVH26"/>
      <c r="TVI26"/>
      <c r="TVJ26"/>
      <c r="TVK26"/>
      <c r="TVL26"/>
      <c r="TVM26"/>
      <c r="TVN26"/>
      <c r="TVO26"/>
      <c r="TVP26"/>
      <c r="TVQ26"/>
      <c r="TVR26"/>
      <c r="TVS26"/>
      <c r="TVT26"/>
      <c r="TVU26"/>
      <c r="TVV26"/>
      <c r="TVW26"/>
      <c r="TVX26"/>
      <c r="TVY26"/>
      <c r="TVZ26"/>
      <c r="TWA26"/>
      <c r="TWB26"/>
      <c r="TWC26"/>
      <c r="TWD26"/>
      <c r="TWE26"/>
      <c r="TWF26"/>
      <c r="TWG26"/>
      <c r="TWH26"/>
      <c r="TWI26"/>
      <c r="TWJ26"/>
      <c r="TWK26"/>
      <c r="TWL26"/>
      <c r="TWM26"/>
      <c r="TWN26"/>
      <c r="TWO26"/>
      <c r="TWP26"/>
      <c r="TWQ26"/>
      <c r="TWR26"/>
      <c r="TWS26"/>
      <c r="TWT26"/>
      <c r="TWU26"/>
      <c r="TWV26"/>
      <c r="TWW26"/>
      <c r="TWX26"/>
      <c r="TWY26"/>
      <c r="TWZ26"/>
      <c r="TXA26"/>
      <c r="TXB26"/>
      <c r="TXC26"/>
      <c r="TXD26"/>
      <c r="TXE26"/>
      <c r="TXF26"/>
      <c r="TXG26"/>
      <c r="TXH26"/>
      <c r="TXI26"/>
      <c r="TXJ26"/>
      <c r="TXK26"/>
      <c r="TXL26"/>
      <c r="TXM26"/>
      <c r="TXN26"/>
      <c r="TXO26"/>
      <c r="TXP26"/>
      <c r="TXQ26"/>
      <c r="TXR26"/>
      <c r="TXS26"/>
      <c r="TXT26"/>
      <c r="TXU26"/>
      <c r="TXV26"/>
      <c r="TXW26"/>
      <c r="TXX26"/>
      <c r="TXY26"/>
      <c r="TXZ26"/>
      <c r="TYA26"/>
      <c r="TYB26"/>
      <c r="TYC26"/>
      <c r="TYD26"/>
      <c r="TYE26"/>
      <c r="TYF26"/>
      <c r="TYG26"/>
      <c r="TYH26"/>
      <c r="TYI26"/>
      <c r="TYJ26"/>
      <c r="TYK26"/>
      <c r="TYL26"/>
      <c r="TYM26"/>
      <c r="TYN26"/>
      <c r="TYO26"/>
      <c r="TYP26"/>
      <c r="TYQ26"/>
      <c r="TYR26"/>
      <c r="TYS26"/>
      <c r="TYT26"/>
      <c r="TYU26"/>
      <c r="TYV26"/>
      <c r="TYW26"/>
      <c r="TYX26"/>
      <c r="TYY26"/>
      <c r="TYZ26"/>
      <c r="TZA26"/>
      <c r="TZB26"/>
      <c r="TZC26"/>
      <c r="TZD26"/>
      <c r="TZE26"/>
      <c r="TZF26"/>
      <c r="TZG26"/>
      <c r="TZH26"/>
      <c r="TZI26"/>
      <c r="TZJ26"/>
      <c r="TZK26"/>
      <c r="TZL26"/>
      <c r="TZM26"/>
      <c r="TZN26"/>
      <c r="TZO26"/>
      <c r="TZP26"/>
      <c r="TZQ26"/>
      <c r="TZR26"/>
      <c r="TZS26"/>
      <c r="TZT26"/>
      <c r="TZU26"/>
      <c r="TZV26"/>
      <c r="TZW26"/>
      <c r="TZX26"/>
      <c r="TZY26"/>
      <c r="TZZ26"/>
      <c r="UAA26"/>
      <c r="UAB26"/>
      <c r="UAC26"/>
      <c r="UAD26"/>
      <c r="UAE26"/>
      <c r="UAF26"/>
      <c r="UAG26"/>
      <c r="UAH26"/>
      <c r="UAI26"/>
      <c r="UAJ26"/>
      <c r="UAK26"/>
      <c r="UAL26"/>
      <c r="UAM26"/>
      <c r="UAN26"/>
      <c r="UAO26"/>
      <c r="UAP26"/>
      <c r="UAQ26"/>
      <c r="UAR26"/>
      <c r="UAS26"/>
      <c r="UAT26"/>
      <c r="UAU26"/>
      <c r="UAV26"/>
      <c r="UAW26"/>
      <c r="UAX26"/>
      <c r="UAY26"/>
      <c r="UAZ26"/>
      <c r="UBA26"/>
      <c r="UBB26"/>
      <c r="UBC26"/>
      <c r="UBD26"/>
      <c r="UBE26"/>
      <c r="UBF26"/>
      <c r="UBG26"/>
      <c r="UBH26"/>
      <c r="UBI26"/>
      <c r="UBJ26"/>
      <c r="UBK26"/>
      <c r="UBL26"/>
      <c r="UBM26"/>
      <c r="UBN26"/>
      <c r="UBO26"/>
      <c r="UBP26"/>
      <c r="UBQ26"/>
      <c r="UBR26"/>
      <c r="UBS26"/>
      <c r="UBT26"/>
      <c r="UBU26"/>
      <c r="UBV26"/>
      <c r="UBW26"/>
      <c r="UBX26"/>
      <c r="UBY26"/>
      <c r="UBZ26"/>
      <c r="UCA26"/>
      <c r="UCB26"/>
      <c r="UCC26"/>
      <c r="UCD26"/>
      <c r="UCE26"/>
      <c r="UCF26"/>
      <c r="UCG26"/>
      <c r="UCH26"/>
      <c r="UCI26"/>
      <c r="UCJ26"/>
      <c r="UCK26"/>
      <c r="UCL26"/>
      <c r="UCM26"/>
      <c r="UCN26"/>
      <c r="UCO26"/>
      <c r="UCP26"/>
      <c r="UCQ26"/>
      <c r="UCR26"/>
      <c r="UCS26"/>
      <c r="UCT26"/>
      <c r="UCU26"/>
      <c r="UCV26"/>
      <c r="UCW26"/>
      <c r="UCX26"/>
      <c r="UCY26"/>
      <c r="UCZ26"/>
      <c r="UDA26"/>
      <c r="UDB26"/>
      <c r="UDC26"/>
      <c r="UDD26"/>
      <c r="UDE26"/>
      <c r="UDF26"/>
      <c r="UDG26"/>
      <c r="UDH26"/>
      <c r="UDI26"/>
      <c r="UDJ26"/>
      <c r="UDK26"/>
      <c r="UDL26"/>
      <c r="UDM26"/>
      <c r="UDN26"/>
      <c r="UDO26"/>
      <c r="UDP26"/>
      <c r="UDQ26"/>
      <c r="UDR26"/>
      <c r="UDS26"/>
      <c r="UDT26"/>
      <c r="UDU26"/>
      <c r="UDV26"/>
      <c r="UDW26"/>
      <c r="UDX26"/>
      <c r="UDY26"/>
      <c r="UDZ26"/>
      <c r="UEA26"/>
      <c r="UEB26"/>
      <c r="UEC26"/>
      <c r="UED26"/>
      <c r="UEE26"/>
      <c r="UEF26"/>
      <c r="UEG26"/>
      <c r="UEH26"/>
      <c r="UEI26"/>
      <c r="UEJ26"/>
      <c r="UEK26"/>
      <c r="UEL26"/>
      <c r="UEM26"/>
      <c r="UEN26"/>
      <c r="UEO26"/>
      <c r="UEP26"/>
      <c r="UEQ26"/>
      <c r="UER26"/>
      <c r="UES26"/>
      <c r="UET26"/>
      <c r="UEU26"/>
      <c r="UEV26"/>
      <c r="UEW26"/>
      <c r="UEX26"/>
      <c r="UEY26"/>
      <c r="UEZ26"/>
      <c r="UFA26"/>
      <c r="UFB26"/>
      <c r="UFC26"/>
      <c r="UFD26"/>
      <c r="UFE26"/>
      <c r="UFF26"/>
      <c r="UFG26"/>
      <c r="UFH26"/>
      <c r="UFI26"/>
      <c r="UFJ26"/>
      <c r="UFK26"/>
      <c r="UFL26"/>
      <c r="UFM26"/>
      <c r="UFN26"/>
      <c r="UFO26"/>
      <c r="UFP26"/>
      <c r="UFQ26"/>
      <c r="UFR26"/>
      <c r="UFS26"/>
      <c r="UFT26"/>
      <c r="UFU26"/>
      <c r="UFV26"/>
      <c r="UFW26"/>
      <c r="UFX26"/>
      <c r="UFY26"/>
      <c r="UFZ26"/>
      <c r="UGA26"/>
      <c r="UGB26"/>
      <c r="UGC26"/>
      <c r="UGD26"/>
      <c r="UGE26"/>
      <c r="UGF26"/>
      <c r="UGG26"/>
      <c r="UGH26"/>
      <c r="UGI26"/>
      <c r="UGJ26"/>
      <c r="UGK26"/>
      <c r="UGL26"/>
      <c r="UGM26"/>
      <c r="UGN26"/>
      <c r="UGO26"/>
      <c r="UGP26"/>
      <c r="UGQ26"/>
      <c r="UGR26"/>
      <c r="UGS26"/>
      <c r="UGT26"/>
      <c r="UGU26"/>
      <c r="UGV26"/>
      <c r="UGW26"/>
      <c r="UGX26"/>
      <c r="UGY26"/>
      <c r="UGZ26"/>
      <c r="UHA26"/>
      <c r="UHB26"/>
      <c r="UHC26"/>
      <c r="UHD26"/>
      <c r="UHE26"/>
      <c r="UHF26"/>
      <c r="UHG26"/>
      <c r="UHH26"/>
      <c r="UHI26"/>
      <c r="UHJ26"/>
      <c r="UHK26"/>
      <c r="UHL26"/>
      <c r="UHM26"/>
      <c r="UHN26"/>
      <c r="UHO26"/>
      <c r="UHP26"/>
      <c r="UHQ26"/>
      <c r="UHR26"/>
      <c r="UHS26"/>
      <c r="UHT26"/>
      <c r="UHU26"/>
      <c r="UHV26"/>
      <c r="UHW26"/>
      <c r="UHX26"/>
      <c r="UHY26"/>
      <c r="UHZ26"/>
      <c r="UIA26"/>
      <c r="UIB26"/>
      <c r="UIC26"/>
      <c r="UID26"/>
      <c r="UIE26"/>
      <c r="UIF26"/>
      <c r="UIG26"/>
      <c r="UIH26"/>
      <c r="UII26"/>
      <c r="UIJ26"/>
      <c r="UIK26"/>
      <c r="UIL26"/>
      <c r="UIM26"/>
      <c r="UIN26"/>
      <c r="UIO26"/>
      <c r="UIP26"/>
      <c r="UIQ26"/>
      <c r="UIR26"/>
      <c r="UIS26"/>
      <c r="UIT26"/>
      <c r="UIU26"/>
      <c r="UIV26"/>
      <c r="UIW26"/>
      <c r="UIX26"/>
      <c r="UIY26"/>
      <c r="UIZ26"/>
      <c r="UJA26"/>
      <c r="UJB26"/>
      <c r="UJC26"/>
      <c r="UJD26"/>
      <c r="UJE26"/>
      <c r="UJF26"/>
      <c r="UJG26"/>
      <c r="UJH26"/>
      <c r="UJI26"/>
      <c r="UJJ26"/>
      <c r="UJK26"/>
      <c r="UJL26"/>
      <c r="UJM26"/>
      <c r="UJN26"/>
      <c r="UJO26"/>
      <c r="UJP26"/>
      <c r="UJQ26"/>
      <c r="UJR26"/>
      <c r="UJS26"/>
      <c r="UJT26"/>
      <c r="UJU26"/>
      <c r="UJV26"/>
      <c r="UJW26"/>
      <c r="UJX26"/>
      <c r="UJY26"/>
      <c r="UJZ26"/>
      <c r="UKA26"/>
      <c r="UKB26"/>
      <c r="UKC26"/>
      <c r="UKD26"/>
      <c r="UKE26"/>
      <c r="UKF26"/>
      <c r="UKG26"/>
      <c r="UKH26"/>
      <c r="UKI26"/>
      <c r="UKJ26"/>
      <c r="UKK26"/>
      <c r="UKL26"/>
      <c r="UKM26"/>
      <c r="UKN26"/>
      <c r="UKO26"/>
      <c r="UKP26"/>
      <c r="UKQ26"/>
      <c r="UKR26"/>
      <c r="UKS26"/>
      <c r="UKT26"/>
      <c r="UKU26"/>
      <c r="UKV26"/>
      <c r="UKW26"/>
      <c r="UKX26"/>
      <c r="UKY26"/>
      <c r="UKZ26"/>
      <c r="ULA26"/>
      <c r="ULB26"/>
      <c r="ULC26"/>
      <c r="ULD26"/>
      <c r="ULE26"/>
      <c r="ULF26"/>
      <c r="ULG26"/>
      <c r="ULH26"/>
      <c r="ULI26"/>
      <c r="ULJ26"/>
      <c r="ULK26"/>
      <c r="ULL26"/>
      <c r="ULM26"/>
      <c r="ULN26"/>
      <c r="ULO26"/>
      <c r="ULP26"/>
      <c r="ULQ26"/>
      <c r="ULR26"/>
      <c r="ULS26"/>
      <c r="ULT26"/>
      <c r="ULU26"/>
      <c r="ULV26"/>
      <c r="ULW26"/>
      <c r="ULX26"/>
      <c r="ULY26"/>
      <c r="ULZ26"/>
      <c r="UMA26"/>
      <c r="UMB26"/>
      <c r="UMC26"/>
      <c r="UMD26"/>
      <c r="UME26"/>
      <c r="UMF26"/>
      <c r="UMG26"/>
      <c r="UMH26"/>
      <c r="UMI26"/>
      <c r="UMJ26"/>
      <c r="UMK26"/>
      <c r="UML26"/>
      <c r="UMM26"/>
      <c r="UMN26"/>
      <c r="UMO26"/>
      <c r="UMP26"/>
      <c r="UMQ26"/>
      <c r="UMR26"/>
      <c r="UMS26"/>
      <c r="UMT26"/>
      <c r="UMU26"/>
      <c r="UMV26"/>
      <c r="UMW26"/>
      <c r="UMX26"/>
      <c r="UMY26"/>
      <c r="UMZ26"/>
      <c r="UNA26"/>
      <c r="UNB26"/>
      <c r="UNC26"/>
      <c r="UND26"/>
      <c r="UNE26"/>
      <c r="UNF26"/>
      <c r="UNG26"/>
      <c r="UNH26"/>
      <c r="UNI26"/>
      <c r="UNJ26"/>
      <c r="UNK26"/>
      <c r="UNL26"/>
      <c r="UNM26"/>
      <c r="UNN26"/>
      <c r="UNO26"/>
      <c r="UNP26"/>
      <c r="UNQ26"/>
      <c r="UNR26"/>
      <c r="UNS26"/>
      <c r="UNT26"/>
      <c r="UNU26"/>
      <c r="UNV26"/>
      <c r="UNW26"/>
      <c r="UNX26"/>
      <c r="UNY26"/>
      <c r="UNZ26"/>
      <c r="UOA26"/>
      <c r="UOB26"/>
      <c r="UOC26"/>
      <c r="UOD26"/>
      <c r="UOE26"/>
      <c r="UOF26"/>
      <c r="UOG26"/>
      <c r="UOH26"/>
      <c r="UOI26"/>
      <c r="UOJ26"/>
      <c r="UOK26"/>
      <c r="UOL26"/>
      <c r="UOM26"/>
      <c r="UON26"/>
      <c r="UOO26"/>
      <c r="UOP26"/>
      <c r="UOQ26"/>
      <c r="UOR26"/>
      <c r="UOS26"/>
      <c r="UOT26"/>
      <c r="UOU26"/>
      <c r="UOV26"/>
      <c r="UOW26"/>
      <c r="UOX26"/>
      <c r="UOY26"/>
      <c r="UOZ26"/>
      <c r="UPA26"/>
      <c r="UPB26"/>
      <c r="UPC26"/>
      <c r="UPD26"/>
      <c r="UPE26"/>
      <c r="UPF26"/>
      <c r="UPG26"/>
      <c r="UPH26"/>
      <c r="UPI26"/>
      <c r="UPJ26"/>
      <c r="UPK26"/>
      <c r="UPL26"/>
      <c r="UPM26"/>
      <c r="UPN26"/>
      <c r="UPO26"/>
      <c r="UPP26"/>
      <c r="UPQ26"/>
      <c r="UPR26"/>
      <c r="UPS26"/>
      <c r="UPT26"/>
      <c r="UPU26"/>
      <c r="UPV26"/>
      <c r="UPW26"/>
      <c r="UPX26"/>
      <c r="UPY26"/>
      <c r="UPZ26"/>
      <c r="UQA26"/>
      <c r="UQB26"/>
      <c r="UQC26"/>
      <c r="UQD26"/>
      <c r="UQE26"/>
      <c r="UQF26"/>
      <c r="UQG26"/>
      <c r="UQH26"/>
      <c r="UQI26"/>
      <c r="UQJ26"/>
      <c r="UQK26"/>
      <c r="UQL26"/>
      <c r="UQM26"/>
      <c r="UQN26"/>
      <c r="UQO26"/>
      <c r="UQP26"/>
      <c r="UQQ26"/>
      <c r="UQR26"/>
      <c r="UQS26"/>
      <c r="UQT26"/>
      <c r="UQU26"/>
      <c r="UQV26"/>
      <c r="UQW26"/>
      <c r="UQX26"/>
      <c r="UQY26"/>
      <c r="UQZ26"/>
      <c r="URA26"/>
      <c r="URB26"/>
      <c r="URC26"/>
      <c r="URD26"/>
      <c r="URE26"/>
      <c r="URF26"/>
      <c r="URG26"/>
      <c r="URH26"/>
      <c r="URI26"/>
      <c r="URJ26"/>
      <c r="URK26"/>
      <c r="URL26"/>
      <c r="URM26"/>
      <c r="URN26"/>
      <c r="URO26"/>
      <c r="URP26"/>
      <c r="URQ26"/>
      <c r="URR26"/>
      <c r="URS26"/>
      <c r="URT26"/>
      <c r="URU26"/>
      <c r="URV26"/>
      <c r="URW26"/>
      <c r="URX26"/>
      <c r="URY26"/>
      <c r="URZ26"/>
      <c r="USA26"/>
      <c r="USB26"/>
      <c r="USC26"/>
      <c r="USD26"/>
      <c r="USE26"/>
      <c r="USF26"/>
      <c r="USG26"/>
      <c r="USH26"/>
      <c r="USI26"/>
      <c r="USJ26"/>
      <c r="USK26"/>
      <c r="USL26"/>
      <c r="USM26"/>
      <c r="USN26"/>
      <c r="USO26"/>
      <c r="USP26"/>
      <c r="USQ26"/>
      <c r="USR26"/>
      <c r="USS26"/>
      <c r="UST26"/>
      <c r="USU26"/>
      <c r="USV26"/>
      <c r="USW26"/>
      <c r="USX26"/>
      <c r="USY26"/>
      <c r="USZ26"/>
      <c r="UTA26"/>
      <c r="UTB26"/>
      <c r="UTC26"/>
      <c r="UTD26"/>
      <c r="UTE26"/>
      <c r="UTF26"/>
      <c r="UTG26"/>
      <c r="UTH26"/>
      <c r="UTI26"/>
      <c r="UTJ26"/>
      <c r="UTK26"/>
      <c r="UTL26"/>
      <c r="UTM26"/>
      <c r="UTN26"/>
      <c r="UTO26"/>
      <c r="UTP26"/>
      <c r="UTQ26"/>
      <c r="UTR26"/>
      <c r="UTS26"/>
      <c r="UTT26"/>
      <c r="UTU26"/>
      <c r="UTV26"/>
      <c r="UTW26"/>
      <c r="UTX26"/>
      <c r="UTY26"/>
      <c r="UTZ26"/>
      <c r="UUA26"/>
      <c r="UUB26"/>
      <c r="UUC26"/>
      <c r="UUD26"/>
      <c r="UUE26"/>
      <c r="UUF26"/>
      <c r="UUG26"/>
      <c r="UUH26"/>
      <c r="UUI26"/>
      <c r="UUJ26"/>
      <c r="UUK26"/>
      <c r="UUL26"/>
      <c r="UUM26"/>
      <c r="UUN26"/>
      <c r="UUO26"/>
      <c r="UUP26"/>
      <c r="UUQ26"/>
      <c r="UUR26"/>
      <c r="UUS26"/>
      <c r="UUT26"/>
      <c r="UUU26"/>
      <c r="UUV26"/>
      <c r="UUW26"/>
      <c r="UUX26"/>
      <c r="UUY26"/>
      <c r="UUZ26"/>
      <c r="UVA26"/>
      <c r="UVB26"/>
      <c r="UVC26"/>
      <c r="UVD26"/>
      <c r="UVE26"/>
      <c r="UVF26"/>
      <c r="UVG26"/>
      <c r="UVH26"/>
      <c r="UVI26"/>
      <c r="UVJ26"/>
      <c r="UVK26"/>
      <c r="UVL26"/>
      <c r="UVM26"/>
      <c r="UVN26"/>
      <c r="UVO26"/>
      <c r="UVP26"/>
      <c r="UVQ26"/>
      <c r="UVR26"/>
      <c r="UVS26"/>
      <c r="UVT26"/>
      <c r="UVU26"/>
      <c r="UVV26"/>
      <c r="UVW26"/>
      <c r="UVX26"/>
      <c r="UVY26"/>
      <c r="UVZ26"/>
      <c r="UWA26"/>
      <c r="UWB26"/>
      <c r="UWC26"/>
      <c r="UWD26"/>
      <c r="UWE26"/>
      <c r="UWF26"/>
      <c r="UWG26"/>
      <c r="UWH26"/>
      <c r="UWI26"/>
      <c r="UWJ26"/>
      <c r="UWK26"/>
      <c r="UWL26"/>
      <c r="UWM26"/>
      <c r="UWN26"/>
      <c r="UWO26"/>
      <c r="UWP26"/>
      <c r="UWQ26"/>
      <c r="UWR26"/>
      <c r="UWS26"/>
      <c r="UWT26"/>
      <c r="UWU26"/>
      <c r="UWV26"/>
      <c r="UWW26"/>
      <c r="UWX26"/>
      <c r="UWY26"/>
      <c r="UWZ26"/>
      <c r="UXA26"/>
      <c r="UXB26"/>
      <c r="UXC26"/>
      <c r="UXD26"/>
      <c r="UXE26"/>
      <c r="UXF26"/>
      <c r="UXG26"/>
      <c r="UXH26"/>
      <c r="UXI26"/>
      <c r="UXJ26"/>
      <c r="UXK26"/>
      <c r="UXL26"/>
      <c r="UXM26"/>
      <c r="UXN26"/>
      <c r="UXO26"/>
      <c r="UXP26"/>
      <c r="UXQ26"/>
      <c r="UXR26"/>
      <c r="UXS26"/>
      <c r="UXT26"/>
      <c r="UXU26"/>
      <c r="UXV26"/>
      <c r="UXW26"/>
      <c r="UXX26"/>
      <c r="UXY26"/>
      <c r="UXZ26"/>
      <c r="UYA26"/>
      <c r="UYB26"/>
      <c r="UYC26"/>
      <c r="UYD26"/>
      <c r="UYE26"/>
      <c r="UYF26"/>
      <c r="UYG26"/>
      <c r="UYH26"/>
      <c r="UYI26"/>
      <c r="UYJ26"/>
      <c r="UYK26"/>
      <c r="UYL26"/>
      <c r="UYM26"/>
      <c r="UYN26"/>
      <c r="UYO26"/>
      <c r="UYP26"/>
      <c r="UYQ26"/>
      <c r="UYR26"/>
      <c r="UYS26"/>
      <c r="UYT26"/>
      <c r="UYU26"/>
      <c r="UYV26"/>
      <c r="UYW26"/>
      <c r="UYX26"/>
      <c r="UYY26"/>
      <c r="UYZ26"/>
      <c r="UZA26"/>
      <c r="UZB26"/>
      <c r="UZC26"/>
      <c r="UZD26"/>
      <c r="UZE26"/>
      <c r="UZF26"/>
      <c r="UZG26"/>
      <c r="UZH26"/>
      <c r="UZI26"/>
      <c r="UZJ26"/>
      <c r="UZK26"/>
      <c r="UZL26"/>
      <c r="UZM26"/>
      <c r="UZN26"/>
      <c r="UZO26"/>
      <c r="UZP26"/>
      <c r="UZQ26"/>
      <c r="UZR26"/>
      <c r="UZS26"/>
      <c r="UZT26"/>
      <c r="UZU26"/>
      <c r="UZV26"/>
      <c r="UZW26"/>
      <c r="UZX26"/>
      <c r="UZY26"/>
      <c r="UZZ26"/>
      <c r="VAA26"/>
      <c r="VAB26"/>
      <c r="VAC26"/>
      <c r="VAD26"/>
      <c r="VAE26"/>
      <c r="VAF26"/>
      <c r="VAG26"/>
      <c r="VAH26"/>
      <c r="VAI26"/>
      <c r="VAJ26"/>
      <c r="VAK26"/>
      <c r="VAL26"/>
      <c r="VAM26"/>
      <c r="VAN26"/>
      <c r="VAO26"/>
      <c r="VAP26"/>
      <c r="VAQ26"/>
      <c r="VAR26"/>
      <c r="VAS26"/>
      <c r="VAT26"/>
      <c r="VAU26"/>
      <c r="VAV26"/>
      <c r="VAW26"/>
      <c r="VAX26"/>
      <c r="VAY26"/>
      <c r="VAZ26"/>
      <c r="VBA26"/>
      <c r="VBB26"/>
      <c r="VBC26"/>
      <c r="VBD26"/>
      <c r="VBE26"/>
      <c r="VBF26"/>
      <c r="VBG26"/>
      <c r="VBH26"/>
      <c r="VBI26"/>
      <c r="VBJ26"/>
      <c r="VBK26"/>
      <c r="VBL26"/>
      <c r="VBM26"/>
      <c r="VBN26"/>
      <c r="VBO26"/>
      <c r="VBP26"/>
      <c r="VBQ26"/>
      <c r="VBR26"/>
      <c r="VBS26"/>
      <c r="VBT26"/>
      <c r="VBU26"/>
      <c r="VBV26"/>
      <c r="VBW26"/>
      <c r="VBX26"/>
      <c r="VBY26"/>
      <c r="VBZ26"/>
      <c r="VCA26"/>
      <c r="VCB26"/>
      <c r="VCC26"/>
      <c r="VCD26"/>
      <c r="VCE26"/>
      <c r="VCF26"/>
      <c r="VCG26"/>
      <c r="VCH26"/>
      <c r="VCI26"/>
      <c r="VCJ26"/>
      <c r="VCK26"/>
      <c r="VCL26"/>
      <c r="VCM26"/>
      <c r="VCN26"/>
      <c r="VCO26"/>
      <c r="VCP26"/>
      <c r="VCQ26"/>
      <c r="VCR26"/>
      <c r="VCS26"/>
      <c r="VCT26"/>
      <c r="VCU26"/>
      <c r="VCV26"/>
      <c r="VCW26"/>
      <c r="VCX26"/>
      <c r="VCY26"/>
      <c r="VCZ26"/>
      <c r="VDA26"/>
      <c r="VDB26"/>
      <c r="VDC26"/>
      <c r="VDD26"/>
      <c r="VDE26"/>
      <c r="VDF26"/>
      <c r="VDG26"/>
      <c r="VDH26"/>
      <c r="VDI26"/>
      <c r="VDJ26"/>
      <c r="VDK26"/>
      <c r="VDL26"/>
      <c r="VDM26"/>
      <c r="VDN26"/>
      <c r="VDO26"/>
      <c r="VDP26"/>
      <c r="VDQ26"/>
      <c r="VDR26"/>
      <c r="VDS26"/>
      <c r="VDT26"/>
      <c r="VDU26"/>
      <c r="VDV26"/>
      <c r="VDW26"/>
      <c r="VDX26"/>
      <c r="VDY26"/>
      <c r="VDZ26"/>
      <c r="VEA26"/>
      <c r="VEB26"/>
      <c r="VEC26"/>
      <c r="VED26"/>
      <c r="VEE26"/>
      <c r="VEF26"/>
      <c r="VEG26"/>
      <c r="VEH26"/>
      <c r="VEI26"/>
      <c r="VEJ26"/>
      <c r="VEK26"/>
      <c r="VEL26"/>
      <c r="VEM26"/>
      <c r="VEN26"/>
      <c r="VEO26"/>
      <c r="VEP26"/>
      <c r="VEQ26"/>
      <c r="VER26"/>
      <c r="VES26"/>
      <c r="VET26"/>
      <c r="VEU26"/>
      <c r="VEV26"/>
      <c r="VEW26"/>
      <c r="VEX26"/>
      <c r="VEY26"/>
      <c r="VEZ26"/>
      <c r="VFA26"/>
      <c r="VFB26"/>
      <c r="VFC26"/>
      <c r="VFD26"/>
      <c r="VFE26"/>
      <c r="VFF26"/>
      <c r="VFG26"/>
      <c r="VFH26"/>
      <c r="VFI26"/>
      <c r="VFJ26"/>
      <c r="VFK26"/>
      <c r="VFL26"/>
      <c r="VFM26"/>
      <c r="VFN26"/>
      <c r="VFO26"/>
      <c r="VFP26"/>
      <c r="VFQ26"/>
      <c r="VFR26"/>
      <c r="VFS26"/>
      <c r="VFT26"/>
      <c r="VFU26"/>
      <c r="VFV26"/>
      <c r="VFW26"/>
      <c r="VFX26"/>
      <c r="VFY26"/>
      <c r="VFZ26"/>
      <c r="VGA26"/>
      <c r="VGB26"/>
      <c r="VGC26"/>
      <c r="VGD26"/>
      <c r="VGE26"/>
      <c r="VGF26"/>
      <c r="VGG26"/>
      <c r="VGH26"/>
      <c r="VGI26"/>
      <c r="VGJ26"/>
      <c r="VGK26"/>
      <c r="VGL26"/>
      <c r="VGM26"/>
      <c r="VGN26"/>
      <c r="VGO26"/>
      <c r="VGP26"/>
      <c r="VGQ26"/>
      <c r="VGR26"/>
      <c r="VGS26"/>
      <c r="VGT26"/>
      <c r="VGU26"/>
      <c r="VGV26"/>
      <c r="VGW26"/>
      <c r="VGX26"/>
      <c r="VGY26"/>
      <c r="VGZ26"/>
      <c r="VHA26"/>
      <c r="VHB26"/>
      <c r="VHC26"/>
      <c r="VHD26"/>
      <c r="VHE26"/>
      <c r="VHF26"/>
      <c r="VHG26"/>
      <c r="VHH26"/>
      <c r="VHI26"/>
      <c r="VHJ26"/>
      <c r="VHK26"/>
      <c r="VHL26"/>
      <c r="VHM26"/>
      <c r="VHN26"/>
      <c r="VHO26"/>
      <c r="VHP26"/>
      <c r="VHQ26"/>
      <c r="VHR26"/>
      <c r="VHS26"/>
      <c r="VHT26"/>
      <c r="VHU26"/>
      <c r="VHV26"/>
      <c r="VHW26"/>
      <c r="VHX26"/>
      <c r="VHY26"/>
      <c r="VHZ26"/>
      <c r="VIA26"/>
      <c r="VIB26"/>
      <c r="VIC26"/>
      <c r="VID26"/>
      <c r="VIE26"/>
      <c r="VIF26"/>
      <c r="VIG26"/>
      <c r="VIH26"/>
      <c r="VII26"/>
      <c r="VIJ26"/>
      <c r="VIK26"/>
      <c r="VIL26"/>
      <c r="VIM26"/>
      <c r="VIN26"/>
      <c r="VIO26"/>
      <c r="VIP26"/>
      <c r="VIQ26"/>
      <c r="VIR26"/>
      <c r="VIS26"/>
      <c r="VIT26"/>
      <c r="VIU26"/>
      <c r="VIV26"/>
      <c r="VIW26"/>
      <c r="VIX26"/>
      <c r="VIY26"/>
      <c r="VIZ26"/>
      <c r="VJA26"/>
      <c r="VJB26"/>
      <c r="VJC26"/>
      <c r="VJD26"/>
      <c r="VJE26"/>
      <c r="VJF26"/>
      <c r="VJG26"/>
      <c r="VJH26"/>
      <c r="VJI26"/>
      <c r="VJJ26"/>
      <c r="VJK26"/>
      <c r="VJL26"/>
      <c r="VJM26"/>
      <c r="VJN26"/>
      <c r="VJO26"/>
      <c r="VJP26"/>
      <c r="VJQ26"/>
      <c r="VJR26"/>
      <c r="VJS26"/>
      <c r="VJT26"/>
      <c r="VJU26"/>
      <c r="VJV26"/>
      <c r="VJW26"/>
      <c r="VJX26"/>
      <c r="VJY26"/>
      <c r="VJZ26"/>
      <c r="VKA26"/>
      <c r="VKB26"/>
      <c r="VKC26"/>
      <c r="VKD26"/>
      <c r="VKE26"/>
      <c r="VKF26"/>
      <c r="VKG26"/>
      <c r="VKH26"/>
      <c r="VKI26"/>
      <c r="VKJ26"/>
      <c r="VKK26"/>
      <c r="VKL26"/>
      <c r="VKM26"/>
      <c r="VKN26"/>
      <c r="VKO26"/>
      <c r="VKP26"/>
      <c r="VKQ26"/>
      <c r="VKR26"/>
      <c r="VKS26"/>
      <c r="VKT26"/>
      <c r="VKU26"/>
      <c r="VKV26"/>
      <c r="VKW26"/>
      <c r="VKX26"/>
      <c r="VKY26"/>
      <c r="VKZ26"/>
      <c r="VLA26"/>
      <c r="VLB26"/>
      <c r="VLC26"/>
      <c r="VLD26"/>
      <c r="VLE26"/>
      <c r="VLF26"/>
      <c r="VLG26"/>
      <c r="VLH26"/>
      <c r="VLI26"/>
      <c r="VLJ26"/>
      <c r="VLK26"/>
      <c r="VLL26"/>
      <c r="VLM26"/>
      <c r="VLN26"/>
      <c r="VLO26"/>
      <c r="VLP26"/>
      <c r="VLQ26"/>
      <c r="VLR26"/>
      <c r="VLS26"/>
      <c r="VLT26"/>
      <c r="VLU26"/>
      <c r="VLV26"/>
      <c r="VLW26"/>
      <c r="VLX26"/>
      <c r="VLY26"/>
      <c r="VLZ26"/>
      <c r="VMA26"/>
      <c r="VMB26"/>
      <c r="VMC26"/>
      <c r="VMD26"/>
      <c r="VME26"/>
      <c r="VMF26"/>
      <c r="VMG26"/>
      <c r="VMH26"/>
      <c r="VMI26"/>
      <c r="VMJ26"/>
      <c r="VMK26"/>
      <c r="VML26"/>
      <c r="VMM26"/>
      <c r="VMN26"/>
      <c r="VMO26"/>
      <c r="VMP26"/>
      <c r="VMQ26"/>
      <c r="VMR26"/>
      <c r="VMS26"/>
      <c r="VMT26"/>
      <c r="VMU26"/>
      <c r="VMV26"/>
      <c r="VMW26"/>
      <c r="VMX26"/>
      <c r="VMY26"/>
      <c r="VMZ26"/>
      <c r="VNA26"/>
      <c r="VNB26"/>
      <c r="VNC26"/>
      <c r="VND26"/>
      <c r="VNE26"/>
      <c r="VNF26"/>
      <c r="VNG26"/>
      <c r="VNH26"/>
      <c r="VNI26"/>
      <c r="VNJ26"/>
      <c r="VNK26"/>
      <c r="VNL26"/>
      <c r="VNM26"/>
      <c r="VNN26"/>
      <c r="VNO26"/>
      <c r="VNP26"/>
      <c r="VNQ26"/>
      <c r="VNR26"/>
      <c r="VNS26"/>
      <c r="VNT26"/>
      <c r="VNU26"/>
      <c r="VNV26"/>
      <c r="VNW26"/>
      <c r="VNX26"/>
      <c r="VNY26"/>
      <c r="VNZ26"/>
      <c r="VOA26"/>
      <c r="VOB26"/>
      <c r="VOC26"/>
      <c r="VOD26"/>
      <c r="VOE26"/>
      <c r="VOF26"/>
      <c r="VOG26"/>
      <c r="VOH26"/>
      <c r="VOI26"/>
      <c r="VOJ26"/>
      <c r="VOK26"/>
      <c r="VOL26"/>
      <c r="VOM26"/>
      <c r="VON26"/>
      <c r="VOO26"/>
      <c r="VOP26"/>
      <c r="VOQ26"/>
      <c r="VOR26"/>
      <c r="VOS26"/>
      <c r="VOT26"/>
      <c r="VOU26"/>
      <c r="VOV26"/>
      <c r="VOW26"/>
      <c r="VOX26"/>
      <c r="VOY26"/>
      <c r="VOZ26"/>
      <c r="VPA26"/>
      <c r="VPB26"/>
      <c r="VPC26"/>
      <c r="VPD26"/>
      <c r="VPE26"/>
      <c r="VPF26"/>
      <c r="VPG26"/>
      <c r="VPH26"/>
      <c r="VPI26"/>
      <c r="VPJ26"/>
      <c r="VPK26"/>
      <c r="VPL26"/>
      <c r="VPM26"/>
      <c r="VPN26"/>
      <c r="VPO26"/>
      <c r="VPP26"/>
      <c r="VPQ26"/>
      <c r="VPR26"/>
      <c r="VPS26"/>
      <c r="VPT26"/>
      <c r="VPU26"/>
      <c r="VPV26"/>
      <c r="VPW26"/>
      <c r="VPX26"/>
      <c r="VPY26"/>
      <c r="VPZ26"/>
      <c r="VQA26"/>
      <c r="VQB26"/>
      <c r="VQC26"/>
      <c r="VQD26"/>
      <c r="VQE26"/>
      <c r="VQF26"/>
      <c r="VQG26"/>
      <c r="VQH26"/>
      <c r="VQI26"/>
      <c r="VQJ26"/>
      <c r="VQK26"/>
      <c r="VQL26"/>
      <c r="VQM26"/>
      <c r="VQN26"/>
      <c r="VQO26"/>
      <c r="VQP26"/>
      <c r="VQQ26"/>
      <c r="VQR26"/>
      <c r="VQS26"/>
      <c r="VQT26"/>
      <c r="VQU26"/>
      <c r="VQV26"/>
      <c r="VQW26"/>
      <c r="VQX26"/>
      <c r="VQY26"/>
      <c r="VQZ26"/>
      <c r="VRA26"/>
      <c r="VRB26"/>
      <c r="VRC26"/>
      <c r="VRD26"/>
      <c r="VRE26"/>
      <c r="VRF26"/>
      <c r="VRG26"/>
      <c r="VRH26"/>
      <c r="VRI26"/>
      <c r="VRJ26"/>
      <c r="VRK26"/>
      <c r="VRL26"/>
      <c r="VRM26"/>
      <c r="VRN26"/>
      <c r="VRO26"/>
      <c r="VRP26"/>
      <c r="VRQ26"/>
      <c r="VRR26"/>
      <c r="VRS26"/>
      <c r="VRT26"/>
      <c r="VRU26"/>
      <c r="VRV26"/>
      <c r="VRW26"/>
      <c r="VRX26"/>
      <c r="VRY26"/>
      <c r="VRZ26"/>
      <c r="VSA26"/>
      <c r="VSB26"/>
      <c r="VSC26"/>
      <c r="VSD26"/>
      <c r="VSE26"/>
      <c r="VSF26"/>
      <c r="VSG26"/>
      <c r="VSH26"/>
      <c r="VSI26"/>
      <c r="VSJ26"/>
      <c r="VSK26"/>
      <c r="VSL26"/>
      <c r="VSM26"/>
      <c r="VSN26"/>
      <c r="VSO26"/>
      <c r="VSP26"/>
      <c r="VSQ26"/>
      <c r="VSR26"/>
      <c r="VSS26"/>
      <c r="VST26"/>
      <c r="VSU26"/>
      <c r="VSV26"/>
      <c r="VSW26"/>
      <c r="VSX26"/>
      <c r="VSY26"/>
      <c r="VSZ26"/>
      <c r="VTA26"/>
      <c r="VTB26"/>
      <c r="VTC26"/>
      <c r="VTD26"/>
      <c r="VTE26"/>
      <c r="VTF26"/>
      <c r="VTG26"/>
      <c r="VTH26"/>
      <c r="VTI26"/>
      <c r="VTJ26"/>
      <c r="VTK26"/>
      <c r="VTL26"/>
      <c r="VTM26"/>
      <c r="VTN26"/>
      <c r="VTO26"/>
      <c r="VTP26"/>
      <c r="VTQ26"/>
      <c r="VTR26"/>
      <c r="VTS26"/>
      <c r="VTT26"/>
      <c r="VTU26"/>
      <c r="VTV26"/>
      <c r="VTW26"/>
      <c r="VTX26"/>
      <c r="VTY26"/>
      <c r="VTZ26"/>
      <c r="VUA26"/>
      <c r="VUB26"/>
      <c r="VUC26"/>
      <c r="VUD26"/>
      <c r="VUE26"/>
      <c r="VUF26"/>
      <c r="VUG26"/>
      <c r="VUH26"/>
      <c r="VUI26"/>
      <c r="VUJ26"/>
      <c r="VUK26"/>
      <c r="VUL26"/>
      <c r="VUM26"/>
      <c r="VUN26"/>
      <c r="VUO26"/>
      <c r="VUP26"/>
      <c r="VUQ26"/>
      <c r="VUR26"/>
      <c r="VUS26"/>
      <c r="VUT26"/>
      <c r="VUU26"/>
      <c r="VUV26"/>
      <c r="VUW26"/>
      <c r="VUX26"/>
      <c r="VUY26"/>
      <c r="VUZ26"/>
      <c r="VVA26"/>
      <c r="VVB26"/>
      <c r="VVC26"/>
      <c r="VVD26"/>
      <c r="VVE26"/>
      <c r="VVF26"/>
      <c r="VVG26"/>
      <c r="VVH26"/>
      <c r="VVI26"/>
      <c r="VVJ26"/>
      <c r="VVK26"/>
      <c r="VVL26"/>
      <c r="VVM26"/>
      <c r="VVN26"/>
      <c r="VVO26"/>
      <c r="VVP26"/>
      <c r="VVQ26"/>
      <c r="VVR26"/>
      <c r="VVS26"/>
      <c r="VVT26"/>
      <c r="VVU26"/>
      <c r="VVV26"/>
      <c r="VVW26"/>
      <c r="VVX26"/>
      <c r="VVY26"/>
      <c r="VVZ26"/>
      <c r="VWA26"/>
      <c r="VWB26"/>
      <c r="VWC26"/>
      <c r="VWD26"/>
      <c r="VWE26"/>
      <c r="VWF26"/>
      <c r="VWG26"/>
      <c r="VWH26"/>
      <c r="VWI26"/>
      <c r="VWJ26"/>
      <c r="VWK26"/>
      <c r="VWL26"/>
      <c r="VWM26"/>
      <c r="VWN26"/>
      <c r="VWO26"/>
      <c r="VWP26"/>
      <c r="VWQ26"/>
      <c r="VWR26"/>
      <c r="VWS26"/>
      <c r="VWT26"/>
      <c r="VWU26"/>
      <c r="VWV26"/>
      <c r="VWW26"/>
      <c r="VWX26"/>
      <c r="VWY26"/>
      <c r="VWZ26"/>
      <c r="VXA26"/>
      <c r="VXB26"/>
      <c r="VXC26"/>
      <c r="VXD26"/>
      <c r="VXE26"/>
      <c r="VXF26"/>
      <c r="VXG26"/>
      <c r="VXH26"/>
      <c r="VXI26"/>
      <c r="VXJ26"/>
      <c r="VXK26"/>
      <c r="VXL26"/>
      <c r="VXM26"/>
      <c r="VXN26"/>
      <c r="VXO26"/>
      <c r="VXP26"/>
      <c r="VXQ26"/>
      <c r="VXR26"/>
      <c r="VXS26"/>
      <c r="VXT26"/>
      <c r="VXU26"/>
      <c r="VXV26"/>
      <c r="VXW26"/>
      <c r="VXX26"/>
      <c r="VXY26"/>
      <c r="VXZ26"/>
      <c r="VYA26"/>
      <c r="VYB26"/>
      <c r="VYC26"/>
      <c r="VYD26"/>
      <c r="VYE26"/>
      <c r="VYF26"/>
      <c r="VYG26"/>
      <c r="VYH26"/>
      <c r="VYI26"/>
      <c r="VYJ26"/>
      <c r="VYK26"/>
      <c r="VYL26"/>
      <c r="VYM26"/>
      <c r="VYN26"/>
      <c r="VYO26"/>
      <c r="VYP26"/>
      <c r="VYQ26"/>
      <c r="VYR26"/>
      <c r="VYS26"/>
      <c r="VYT26"/>
      <c r="VYU26"/>
      <c r="VYV26"/>
      <c r="VYW26"/>
      <c r="VYX26"/>
      <c r="VYY26"/>
      <c r="VYZ26"/>
      <c r="VZA26"/>
      <c r="VZB26"/>
      <c r="VZC26"/>
      <c r="VZD26"/>
      <c r="VZE26"/>
      <c r="VZF26"/>
      <c r="VZG26"/>
      <c r="VZH26"/>
      <c r="VZI26"/>
      <c r="VZJ26"/>
      <c r="VZK26"/>
      <c r="VZL26"/>
      <c r="VZM26"/>
      <c r="VZN26"/>
      <c r="VZO26"/>
      <c r="VZP26"/>
      <c r="VZQ26"/>
      <c r="VZR26"/>
      <c r="VZS26"/>
      <c r="VZT26"/>
      <c r="VZU26"/>
      <c r="VZV26"/>
      <c r="VZW26"/>
      <c r="VZX26"/>
      <c r="VZY26"/>
      <c r="VZZ26"/>
      <c r="WAA26"/>
      <c r="WAB26"/>
      <c r="WAC26"/>
      <c r="WAD26"/>
      <c r="WAE26"/>
      <c r="WAF26"/>
      <c r="WAG26"/>
      <c r="WAH26"/>
      <c r="WAI26"/>
      <c r="WAJ26"/>
      <c r="WAK26"/>
      <c r="WAL26"/>
      <c r="WAM26"/>
      <c r="WAN26"/>
      <c r="WAO26"/>
      <c r="WAP26"/>
      <c r="WAQ26"/>
      <c r="WAR26"/>
      <c r="WAS26"/>
      <c r="WAT26"/>
      <c r="WAU26"/>
      <c r="WAV26"/>
      <c r="WAW26"/>
      <c r="WAX26"/>
      <c r="WAY26"/>
      <c r="WAZ26"/>
      <c r="WBA26"/>
      <c r="WBB26"/>
      <c r="WBC26"/>
      <c r="WBD26"/>
      <c r="WBE26"/>
      <c r="WBF26"/>
      <c r="WBG26"/>
      <c r="WBH26"/>
      <c r="WBI26"/>
      <c r="WBJ26"/>
      <c r="WBK26"/>
      <c r="WBL26"/>
      <c r="WBM26"/>
      <c r="WBN26"/>
      <c r="WBO26"/>
      <c r="WBP26"/>
      <c r="WBQ26"/>
      <c r="WBR26"/>
      <c r="WBS26"/>
      <c r="WBT26"/>
      <c r="WBU26"/>
      <c r="WBV26"/>
      <c r="WBW26"/>
      <c r="WBX26"/>
      <c r="WBY26"/>
      <c r="WBZ26"/>
      <c r="WCA26"/>
      <c r="WCB26"/>
      <c r="WCC26"/>
      <c r="WCD26"/>
      <c r="WCE26"/>
      <c r="WCF26"/>
      <c r="WCG26"/>
      <c r="WCH26"/>
      <c r="WCI26"/>
      <c r="WCJ26"/>
      <c r="WCK26"/>
      <c r="WCL26"/>
      <c r="WCM26"/>
      <c r="WCN26"/>
      <c r="WCO26"/>
      <c r="WCP26"/>
      <c r="WCQ26"/>
      <c r="WCR26"/>
      <c r="WCS26"/>
      <c r="WCT26"/>
      <c r="WCU26"/>
      <c r="WCV26"/>
      <c r="WCW26"/>
      <c r="WCX26"/>
      <c r="WCY26"/>
      <c r="WCZ26"/>
      <c r="WDA26"/>
      <c r="WDB26"/>
      <c r="WDC26"/>
      <c r="WDD26"/>
      <c r="WDE26"/>
      <c r="WDF26"/>
      <c r="WDG26"/>
      <c r="WDH26"/>
      <c r="WDI26"/>
      <c r="WDJ26"/>
      <c r="WDK26"/>
      <c r="WDL26"/>
      <c r="WDM26"/>
      <c r="WDN26"/>
      <c r="WDO26"/>
      <c r="WDP26"/>
      <c r="WDQ26"/>
      <c r="WDR26"/>
      <c r="WDS26"/>
      <c r="WDT26"/>
      <c r="WDU26"/>
      <c r="WDV26"/>
      <c r="WDW26"/>
      <c r="WDX26"/>
      <c r="WDY26"/>
      <c r="WDZ26"/>
      <c r="WEA26"/>
      <c r="WEB26"/>
      <c r="WEC26"/>
      <c r="WED26"/>
      <c r="WEE26"/>
      <c r="WEF26"/>
      <c r="WEG26"/>
      <c r="WEH26"/>
      <c r="WEI26"/>
      <c r="WEJ26"/>
      <c r="WEK26"/>
      <c r="WEL26"/>
      <c r="WEM26"/>
      <c r="WEN26"/>
      <c r="WEO26"/>
      <c r="WEP26"/>
      <c r="WEQ26"/>
      <c r="WER26"/>
      <c r="WES26"/>
      <c r="WET26"/>
      <c r="WEU26"/>
      <c r="WEV26"/>
      <c r="WEW26"/>
      <c r="WEX26"/>
      <c r="WEY26"/>
      <c r="WEZ26"/>
      <c r="WFA26"/>
      <c r="WFB26"/>
      <c r="WFC26"/>
      <c r="WFD26"/>
      <c r="WFE26"/>
      <c r="WFF26"/>
      <c r="WFG26"/>
      <c r="WFH26"/>
      <c r="WFI26"/>
      <c r="WFJ26"/>
      <c r="WFK26"/>
      <c r="WFL26"/>
      <c r="WFM26"/>
      <c r="WFN26"/>
      <c r="WFO26"/>
      <c r="WFP26"/>
      <c r="WFQ26"/>
      <c r="WFR26"/>
      <c r="WFS26"/>
      <c r="WFT26"/>
      <c r="WFU26"/>
      <c r="WFV26"/>
      <c r="WFW26"/>
      <c r="WFX26"/>
      <c r="WFY26"/>
      <c r="WFZ26"/>
      <c r="WGA26"/>
      <c r="WGB26"/>
      <c r="WGC26"/>
      <c r="WGD26"/>
      <c r="WGE26"/>
      <c r="WGF26"/>
      <c r="WGG26"/>
      <c r="WGH26"/>
      <c r="WGI26"/>
      <c r="WGJ26"/>
      <c r="WGK26"/>
      <c r="WGL26"/>
      <c r="WGM26"/>
      <c r="WGN26"/>
      <c r="WGO26"/>
      <c r="WGP26"/>
      <c r="WGQ26"/>
      <c r="WGR26"/>
      <c r="WGS26"/>
      <c r="WGT26"/>
      <c r="WGU26"/>
      <c r="WGV26"/>
      <c r="WGW26"/>
      <c r="WGX26"/>
      <c r="WGY26"/>
      <c r="WGZ26"/>
      <c r="WHA26"/>
      <c r="WHB26"/>
      <c r="WHC26"/>
      <c r="WHD26"/>
      <c r="WHE26"/>
      <c r="WHF26"/>
      <c r="WHG26"/>
      <c r="WHH26"/>
      <c r="WHI26"/>
      <c r="WHJ26"/>
      <c r="WHK26"/>
      <c r="WHL26"/>
      <c r="WHM26"/>
      <c r="WHN26"/>
      <c r="WHO26"/>
      <c r="WHP26"/>
      <c r="WHQ26"/>
      <c r="WHR26"/>
      <c r="WHS26"/>
      <c r="WHT26"/>
      <c r="WHU26"/>
      <c r="WHV26"/>
      <c r="WHW26"/>
      <c r="WHX26"/>
      <c r="WHY26"/>
      <c r="WHZ26"/>
      <c r="WIA26"/>
      <c r="WIB26"/>
      <c r="WIC26"/>
      <c r="WID26"/>
      <c r="WIE26"/>
      <c r="WIF26"/>
      <c r="WIG26"/>
      <c r="WIH26"/>
      <c r="WII26"/>
      <c r="WIJ26"/>
      <c r="WIK26"/>
      <c r="WIL26"/>
      <c r="WIM26"/>
      <c r="WIN26"/>
      <c r="WIO26"/>
      <c r="WIP26"/>
      <c r="WIQ26"/>
      <c r="WIR26"/>
      <c r="WIS26"/>
      <c r="WIT26"/>
      <c r="WIU26"/>
      <c r="WIV26"/>
      <c r="WIW26"/>
      <c r="WIX26"/>
      <c r="WIY26"/>
      <c r="WIZ26"/>
      <c r="WJA26"/>
      <c r="WJB26"/>
      <c r="WJC26"/>
      <c r="WJD26"/>
      <c r="WJE26"/>
      <c r="WJF26"/>
      <c r="WJG26"/>
      <c r="WJH26"/>
      <c r="WJI26"/>
      <c r="WJJ26"/>
      <c r="WJK26"/>
      <c r="WJL26"/>
      <c r="WJM26"/>
      <c r="WJN26"/>
      <c r="WJO26"/>
      <c r="WJP26"/>
      <c r="WJQ26"/>
      <c r="WJR26"/>
      <c r="WJS26"/>
      <c r="WJT26"/>
      <c r="WJU26"/>
      <c r="WJV26"/>
      <c r="WJW26"/>
      <c r="WJX26"/>
      <c r="WJY26"/>
      <c r="WJZ26"/>
      <c r="WKA26"/>
      <c r="WKB26"/>
      <c r="WKC26"/>
      <c r="WKD26"/>
      <c r="WKE26"/>
      <c r="WKF26"/>
      <c r="WKG26"/>
      <c r="WKH26"/>
      <c r="WKI26"/>
      <c r="WKJ26"/>
      <c r="WKK26"/>
      <c r="WKL26"/>
      <c r="WKM26"/>
      <c r="WKN26"/>
      <c r="WKO26"/>
      <c r="WKP26"/>
      <c r="WKQ26"/>
      <c r="WKR26"/>
      <c r="WKS26"/>
      <c r="WKT26"/>
      <c r="WKU26"/>
      <c r="WKV26"/>
      <c r="WKW26"/>
      <c r="WKX26"/>
      <c r="WKY26"/>
      <c r="WKZ26"/>
      <c r="WLA26"/>
      <c r="WLB26"/>
      <c r="WLC26"/>
      <c r="WLD26"/>
      <c r="WLE26"/>
      <c r="WLF26"/>
      <c r="WLG26"/>
      <c r="WLH26"/>
      <c r="WLI26"/>
      <c r="WLJ26"/>
      <c r="WLK26"/>
      <c r="WLL26"/>
      <c r="WLM26"/>
      <c r="WLN26"/>
      <c r="WLO26"/>
      <c r="WLP26"/>
      <c r="WLQ26"/>
      <c r="WLR26"/>
      <c r="WLS26"/>
      <c r="WLT26"/>
      <c r="WLU26"/>
      <c r="WLV26"/>
      <c r="WLW26"/>
      <c r="WLX26"/>
      <c r="WLY26"/>
      <c r="WLZ26"/>
      <c r="WMA26"/>
      <c r="WMB26"/>
      <c r="WMC26"/>
      <c r="WMD26"/>
      <c r="WME26"/>
      <c r="WMF26"/>
      <c r="WMG26"/>
      <c r="WMH26"/>
      <c r="WMI26"/>
      <c r="WMJ26"/>
      <c r="WMK26"/>
      <c r="WML26"/>
      <c r="WMM26"/>
      <c r="WMN26"/>
      <c r="WMO26"/>
      <c r="WMP26"/>
      <c r="WMQ26"/>
      <c r="WMR26"/>
      <c r="WMS26"/>
      <c r="WMT26"/>
      <c r="WMU26"/>
      <c r="WMV26"/>
      <c r="WMW26"/>
      <c r="WMX26"/>
      <c r="WMY26"/>
      <c r="WMZ26"/>
      <c r="WNA26"/>
      <c r="WNB26"/>
      <c r="WNC26"/>
      <c r="WND26"/>
      <c r="WNE26"/>
      <c r="WNF26"/>
      <c r="WNG26"/>
      <c r="WNH26"/>
      <c r="WNI26"/>
      <c r="WNJ26"/>
      <c r="WNK26"/>
      <c r="WNL26"/>
      <c r="WNM26"/>
      <c r="WNN26"/>
      <c r="WNO26"/>
      <c r="WNP26"/>
      <c r="WNQ26"/>
      <c r="WNR26"/>
      <c r="WNS26"/>
      <c r="WNT26"/>
      <c r="WNU26"/>
      <c r="WNV26"/>
      <c r="WNW26"/>
      <c r="WNX26"/>
      <c r="WNY26"/>
      <c r="WNZ26"/>
      <c r="WOA26"/>
      <c r="WOB26"/>
      <c r="WOC26"/>
      <c r="WOD26"/>
      <c r="WOE26"/>
      <c r="WOF26"/>
      <c r="WOG26"/>
      <c r="WOH26"/>
      <c r="WOI26"/>
      <c r="WOJ26"/>
      <c r="WOK26"/>
      <c r="WOL26"/>
      <c r="WOM26"/>
      <c r="WON26"/>
      <c r="WOO26"/>
      <c r="WOP26"/>
      <c r="WOQ26"/>
      <c r="WOR26"/>
      <c r="WOS26"/>
      <c r="WOT26"/>
      <c r="WOU26"/>
      <c r="WOV26"/>
      <c r="WOW26"/>
      <c r="WOX26"/>
      <c r="WOY26"/>
      <c r="WOZ26"/>
      <c r="WPA26"/>
      <c r="WPB26"/>
      <c r="WPC26"/>
      <c r="WPD26"/>
      <c r="WPE26"/>
      <c r="WPF26"/>
      <c r="WPG26"/>
      <c r="WPH26"/>
      <c r="WPI26"/>
      <c r="WPJ26"/>
      <c r="WPK26"/>
      <c r="WPL26"/>
      <c r="WPM26"/>
      <c r="WPN26"/>
      <c r="WPO26"/>
      <c r="WPP26"/>
      <c r="WPQ26"/>
      <c r="WPR26"/>
      <c r="WPS26"/>
      <c r="WPT26"/>
      <c r="WPU26"/>
      <c r="WPV26"/>
      <c r="WPW26"/>
      <c r="WPX26"/>
      <c r="WPY26"/>
      <c r="WPZ26"/>
      <c r="WQA26"/>
      <c r="WQB26"/>
      <c r="WQC26"/>
      <c r="WQD26"/>
      <c r="WQE26"/>
      <c r="WQF26"/>
      <c r="WQG26"/>
      <c r="WQH26"/>
      <c r="WQI26"/>
      <c r="WQJ26"/>
      <c r="WQK26"/>
      <c r="WQL26"/>
      <c r="WQM26"/>
      <c r="WQN26"/>
      <c r="WQO26"/>
      <c r="WQP26"/>
      <c r="WQQ26"/>
      <c r="WQR26"/>
      <c r="WQS26"/>
      <c r="WQT26"/>
      <c r="WQU26"/>
      <c r="WQV26"/>
      <c r="WQW26"/>
      <c r="WQX26"/>
      <c r="WQY26"/>
      <c r="WQZ26"/>
      <c r="WRA26"/>
      <c r="WRB26"/>
      <c r="WRC26"/>
      <c r="WRD26"/>
      <c r="WRE26"/>
      <c r="WRF26"/>
      <c r="WRG26"/>
      <c r="WRH26"/>
      <c r="WRI26"/>
      <c r="WRJ26"/>
      <c r="WRK26"/>
      <c r="WRL26"/>
      <c r="WRM26"/>
      <c r="WRN26"/>
      <c r="WRO26"/>
      <c r="WRP26"/>
      <c r="WRQ26"/>
      <c r="WRR26"/>
      <c r="WRS26"/>
      <c r="WRT26"/>
      <c r="WRU26"/>
      <c r="WRV26"/>
      <c r="WRW26"/>
      <c r="WRX26"/>
      <c r="WRY26"/>
      <c r="WRZ26"/>
      <c r="WSA26"/>
      <c r="WSB26"/>
      <c r="WSC26"/>
      <c r="WSD26"/>
      <c r="WSE26"/>
      <c r="WSF26"/>
      <c r="WSG26"/>
      <c r="WSH26"/>
      <c r="WSI26"/>
      <c r="WSJ26"/>
      <c r="WSK26"/>
      <c r="WSL26"/>
      <c r="WSM26"/>
      <c r="WSN26"/>
      <c r="WSO26"/>
      <c r="WSP26"/>
      <c r="WSQ26"/>
      <c r="WSR26"/>
      <c r="WSS26"/>
      <c r="WST26"/>
      <c r="WSU26"/>
      <c r="WSV26"/>
      <c r="WSW26"/>
      <c r="WSX26"/>
      <c r="WSY26"/>
      <c r="WSZ26"/>
      <c r="WTA26"/>
      <c r="WTB26"/>
      <c r="WTC26"/>
      <c r="WTD26"/>
      <c r="WTE26"/>
      <c r="WTF26"/>
      <c r="WTG26"/>
      <c r="WTH26"/>
      <c r="WTI26"/>
      <c r="WTJ26"/>
      <c r="WTK26"/>
      <c r="WTL26"/>
      <c r="WTM26"/>
      <c r="WTN26"/>
      <c r="WTO26"/>
      <c r="WTP26"/>
      <c r="WTQ26"/>
      <c r="WTR26"/>
      <c r="WTS26"/>
      <c r="WTT26"/>
      <c r="WTU26"/>
      <c r="WTV26"/>
      <c r="WTW26"/>
      <c r="WTX26"/>
      <c r="WTY26"/>
      <c r="WTZ26"/>
      <c r="WUA26"/>
      <c r="WUB26"/>
      <c r="WUC26"/>
      <c r="WUD26"/>
      <c r="WUE26"/>
      <c r="WUF26"/>
      <c r="WUG26"/>
      <c r="WUH26"/>
      <c r="WUI26"/>
      <c r="WUJ26"/>
      <c r="WUK26"/>
      <c r="WUL26"/>
      <c r="WUM26"/>
      <c r="WUN26"/>
      <c r="WUO26"/>
      <c r="WUP26"/>
      <c r="WUQ26"/>
      <c r="WUR26"/>
      <c r="WUS26"/>
      <c r="WUT26"/>
      <c r="WUU26"/>
      <c r="WUV26"/>
      <c r="WUW26"/>
      <c r="WUX26"/>
      <c r="WUY26"/>
      <c r="WUZ26"/>
      <c r="WVA26"/>
      <c r="WVB26"/>
      <c r="WVC26"/>
      <c r="WVD26"/>
      <c r="WVE26"/>
      <c r="WVF26"/>
      <c r="WVG26"/>
      <c r="WVH26"/>
      <c r="WVI26"/>
      <c r="WVJ26"/>
      <c r="WVK26"/>
      <c r="WVL26"/>
      <c r="WVM26"/>
      <c r="WVN26"/>
      <c r="WVO26"/>
      <c r="WVP26"/>
      <c r="WVQ26"/>
      <c r="WVR26"/>
      <c r="WVS26"/>
      <c r="WVT26"/>
      <c r="WVU26"/>
      <c r="WVV26"/>
      <c r="WVW26"/>
      <c r="WVX26"/>
      <c r="WVY26"/>
      <c r="WVZ26"/>
      <c r="WWA26"/>
      <c r="WWB26"/>
      <c r="WWC26"/>
      <c r="WWD26"/>
      <c r="WWE26"/>
      <c r="WWF26"/>
      <c r="WWG26"/>
      <c r="WWH26"/>
      <c r="WWI26"/>
      <c r="WWJ26"/>
      <c r="WWK26"/>
      <c r="WWL26"/>
      <c r="WWM26"/>
      <c r="WWN26"/>
      <c r="WWO26"/>
      <c r="WWP26"/>
      <c r="WWQ26"/>
      <c r="WWR26"/>
      <c r="WWS26"/>
      <c r="WWT26"/>
      <c r="WWU26"/>
      <c r="WWV26"/>
      <c r="WWW26"/>
      <c r="WWX26"/>
      <c r="WWY26"/>
      <c r="WWZ26"/>
      <c r="WXA26"/>
      <c r="WXB26"/>
      <c r="WXC26"/>
      <c r="WXD26"/>
      <c r="WXE26"/>
      <c r="WXF26"/>
      <c r="WXG26"/>
      <c r="WXH26"/>
      <c r="WXI26"/>
      <c r="WXJ26"/>
      <c r="WXK26"/>
      <c r="WXL26"/>
      <c r="WXM26"/>
      <c r="WXN26"/>
      <c r="WXO26"/>
      <c r="WXP26"/>
      <c r="WXQ26"/>
      <c r="WXR26"/>
      <c r="WXS26"/>
      <c r="WXT26"/>
      <c r="WXU26"/>
      <c r="WXV26"/>
      <c r="WXW26"/>
      <c r="WXX26"/>
      <c r="WXY26"/>
      <c r="WXZ26"/>
      <c r="WYA26"/>
      <c r="WYB26"/>
      <c r="WYC26"/>
      <c r="WYD26"/>
      <c r="WYE26"/>
      <c r="WYF26"/>
      <c r="WYG26"/>
      <c r="WYH26"/>
      <c r="WYI26"/>
      <c r="WYJ26"/>
      <c r="WYK26"/>
      <c r="WYL26"/>
      <c r="WYM26"/>
      <c r="WYN26"/>
      <c r="WYO26"/>
      <c r="WYP26"/>
      <c r="WYQ26"/>
      <c r="WYR26"/>
      <c r="WYS26"/>
      <c r="WYT26"/>
      <c r="WYU26"/>
      <c r="WYV26"/>
      <c r="WYW26"/>
      <c r="WYX26"/>
      <c r="WYY26"/>
      <c r="WYZ26"/>
      <c r="WZA26"/>
      <c r="WZB26"/>
      <c r="WZC26"/>
      <c r="WZD26"/>
      <c r="WZE26"/>
      <c r="WZF26"/>
      <c r="WZG26"/>
      <c r="WZH26"/>
      <c r="WZI26"/>
      <c r="WZJ26"/>
      <c r="WZK26"/>
      <c r="WZL26"/>
      <c r="WZM26"/>
      <c r="WZN26"/>
      <c r="WZO26"/>
      <c r="WZP26"/>
      <c r="WZQ26"/>
      <c r="WZR26"/>
      <c r="WZS26"/>
      <c r="WZT26"/>
      <c r="WZU26"/>
      <c r="WZV26"/>
      <c r="WZW26"/>
      <c r="WZX26"/>
      <c r="WZY26"/>
      <c r="WZZ26"/>
      <c r="XAA26"/>
      <c r="XAB26"/>
      <c r="XAC26"/>
      <c r="XAD26"/>
      <c r="XAE26"/>
      <c r="XAF26"/>
      <c r="XAG26"/>
      <c r="XAH26"/>
      <c r="XAI26"/>
      <c r="XAJ26"/>
      <c r="XAK26"/>
      <c r="XAL26"/>
      <c r="XAM26"/>
      <c r="XAN26"/>
      <c r="XAO26"/>
      <c r="XAP26"/>
      <c r="XAQ26"/>
      <c r="XAR26"/>
      <c r="XAS26"/>
      <c r="XAT26"/>
      <c r="XAU26"/>
      <c r="XAV26"/>
      <c r="XAW26"/>
      <c r="XAX26"/>
      <c r="XAY26"/>
      <c r="XAZ26"/>
      <c r="XBA26"/>
      <c r="XBB26"/>
      <c r="XBC26"/>
      <c r="XBD26"/>
      <c r="XBE26"/>
      <c r="XBF26"/>
      <c r="XBG26"/>
      <c r="XBH26"/>
      <c r="XBI26"/>
      <c r="XBJ26"/>
      <c r="XBK26"/>
      <c r="XBL26"/>
      <c r="XBM26"/>
      <c r="XBN26"/>
      <c r="XBO26"/>
      <c r="XBP26"/>
      <c r="XBQ26"/>
      <c r="XBR26"/>
      <c r="XBS26"/>
      <c r="XBT26"/>
      <c r="XBU26"/>
      <c r="XBV26"/>
      <c r="XBW26"/>
      <c r="XBX26"/>
      <c r="XBY26"/>
      <c r="XBZ26"/>
      <c r="XCA26"/>
      <c r="XCB26"/>
      <c r="XCC26"/>
      <c r="XCD26"/>
      <c r="XCE26"/>
      <c r="XCF26"/>
      <c r="XCG26"/>
      <c r="XCH26"/>
      <c r="XCI26"/>
      <c r="XCJ26"/>
      <c r="XCK26"/>
      <c r="XCL26"/>
      <c r="XCM26"/>
      <c r="XCN26"/>
      <c r="XCO26"/>
      <c r="XCP26"/>
      <c r="XCQ26"/>
      <c r="XCR26"/>
      <c r="XCS26"/>
      <c r="XCT26"/>
      <c r="XCU26"/>
      <c r="XCV26"/>
      <c r="XCW26"/>
      <c r="XCX26"/>
      <c r="XCY26"/>
      <c r="XCZ26"/>
      <c r="XDA26"/>
      <c r="XDB26"/>
      <c r="XDC26"/>
      <c r="XDD26"/>
      <c r="XDE26"/>
      <c r="XDF26"/>
      <c r="XDG26"/>
      <c r="XDH26"/>
      <c r="XDI26"/>
      <c r="XDJ26"/>
      <c r="XDK26"/>
      <c r="XDL26"/>
      <c r="XDM26"/>
      <c r="XDN26"/>
      <c r="XDO26"/>
      <c r="XDP26"/>
      <c r="XDQ26"/>
      <c r="XDR26"/>
      <c r="XDS26"/>
      <c r="XDT26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16384">
      <c r="A27" s="129">
        <f>tblZ_part[[#This Row],[Part]]</f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9"/>
      <c r="O27" s="9"/>
      <c r="P27" s="9"/>
      <c r="Q27" s="9"/>
      <c r="R27" s="9"/>
      <c r="S27" s="9"/>
      <c r="T27" s="9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17"/>
    </row>
    <row r="28" spans="1:16384">
      <c r="A28" s="129">
        <f>tblZ_part[[#This Row],[Part]]</f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9"/>
      <c r="O28" s="9"/>
      <c r="P28" s="9"/>
      <c r="Q28" s="9"/>
      <c r="R28" s="9"/>
      <c r="S28" s="9"/>
      <c r="T28" s="9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17"/>
    </row>
    <row r="29" spans="1:16384">
      <c r="A29" s="129">
        <f>tblZ_part[[#This Row],[Part]]</f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9"/>
      <c r="O29" s="9"/>
      <c r="P29" s="9"/>
      <c r="Q29" s="9"/>
      <c r="R29" s="9"/>
      <c r="S29" s="9"/>
      <c r="T29" s="9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17"/>
    </row>
    <row r="30" spans="1:16384">
      <c r="A30" s="129">
        <f>tblZ_part[[#This Row],[Part]]</f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9"/>
      <c r="O30" s="9"/>
      <c r="P30" s="9"/>
      <c r="Q30" s="9"/>
      <c r="R30" s="9"/>
      <c r="S30" s="9"/>
      <c r="T30" s="9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17"/>
    </row>
    <row r="31" spans="1:16384">
      <c r="A31" s="129">
        <f>tblZ_part[[#This Row],[Part]]</f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9"/>
      <c r="O31" s="9"/>
      <c r="P31" s="9"/>
      <c r="Q31" s="9"/>
      <c r="R31" s="9"/>
      <c r="S31" s="9"/>
      <c r="T31" s="9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17"/>
    </row>
    <row r="32" spans="1:16384">
      <c r="A32" s="129">
        <f>tblZ_part[[#This Row],[Part]]</f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9"/>
      <c r="O32" s="9"/>
      <c r="P32" s="9"/>
      <c r="Q32" s="9"/>
      <c r="R32" s="9"/>
      <c r="S32" s="9"/>
      <c r="T32" s="9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17"/>
    </row>
    <row r="33" spans="1:43">
      <c r="A33" s="129">
        <f>tblZ_part[[#This Row],[Part]]</f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9"/>
      <c r="O33" s="9"/>
      <c r="P33" s="9"/>
      <c r="Q33" s="9"/>
      <c r="R33" s="9"/>
      <c r="S33" s="9"/>
      <c r="T33" s="9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17"/>
    </row>
    <row r="34" spans="1:43">
      <c r="A34" s="129">
        <f>tblZ_part[[#This Row],[Part]]</f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9"/>
      <c r="O34" s="9"/>
      <c r="P34" s="9"/>
      <c r="Q34" s="9"/>
      <c r="R34" s="9"/>
      <c r="S34" s="9"/>
      <c r="T34" s="9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17"/>
    </row>
    <row r="35" spans="1:43">
      <c r="A35" s="129">
        <f>tblZ_part[[#This Row],[Part]]</f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9"/>
      <c r="O35" s="9"/>
      <c r="P35" s="9"/>
      <c r="Q35" s="9"/>
      <c r="R35" s="9"/>
      <c r="S35" s="9"/>
      <c r="T35" s="9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17"/>
    </row>
    <row r="36" spans="1:43">
      <c r="A36" s="129">
        <f>tblZ_part[[#This Row],[Part]]</f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9"/>
      <c r="O36" s="9"/>
      <c r="P36" s="9"/>
      <c r="Q36" s="9"/>
      <c r="R36" s="9"/>
      <c r="S36" s="9"/>
      <c r="T36" s="9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17"/>
    </row>
    <row r="37" spans="1:43">
      <c r="A37" s="129">
        <f>tblZ_part[[#This Row],[Part]]</f>
        <v>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9"/>
      <c r="O37" s="9"/>
      <c r="P37" s="9"/>
      <c r="Q37" s="9"/>
      <c r="R37" s="9"/>
      <c r="S37" s="9"/>
      <c r="T37" s="9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17"/>
    </row>
    <row r="38" spans="1:43">
      <c r="A38" s="129">
        <f>tblZ_part[[#This Row],[Part]]</f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9"/>
      <c r="O38" s="9"/>
      <c r="P38" s="9"/>
      <c r="Q38" s="9"/>
      <c r="R38" s="9"/>
      <c r="S38" s="9"/>
      <c r="T38" s="9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17"/>
    </row>
    <row r="39" spans="1:43">
      <c r="A39" s="129">
        <f>tblZ_part[[#This Row],[Part]]</f>
        <v>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9"/>
      <c r="O39" s="9"/>
      <c r="P39" s="9"/>
      <c r="Q39" s="9"/>
      <c r="R39" s="9"/>
      <c r="S39" s="9"/>
      <c r="T39" s="9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17"/>
    </row>
    <row r="40" spans="1:43">
      <c r="A40" s="129">
        <f>tblZ_part[[#This Row],[Part]]</f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9"/>
      <c r="O40" s="9"/>
      <c r="P40" s="9"/>
      <c r="Q40" s="9"/>
      <c r="R40" s="9"/>
      <c r="S40" s="9"/>
      <c r="T40" s="9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17"/>
    </row>
    <row r="41" spans="1:43">
      <c r="A41" s="129">
        <f>tblZ_part[[#This Row],[Part]]</f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17"/>
    </row>
    <row r="42" spans="1:43">
      <c r="A42" s="129">
        <f>tblZ_part[[#This Row],[Part]]</f>
        <v>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17"/>
    </row>
    <row r="43" spans="1:43">
      <c r="A43" s="129">
        <f>tblZ_part[[#This Row],[Part]]</f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17"/>
    </row>
    <row r="44" spans="1:43">
      <c r="A44" s="129">
        <f>tblZ_part[[#This Row],[Part]]</f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17"/>
    </row>
    <row r="45" spans="1:43">
      <c r="A45" s="129">
        <f>tblZ_part[[#This Row],[Part]]</f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17"/>
    </row>
    <row r="46" spans="1:43">
      <c r="A46" s="129">
        <f>tblZ_part[[#This Row],[Part]]</f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17"/>
    </row>
    <row r="47" spans="1:43">
      <c r="A47" s="129">
        <f>tblZ_part[[#This Row],[Part]]</f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17"/>
    </row>
    <row r="48" spans="1:43">
      <c r="A48" s="129">
        <f>tblZ_part[[#This Row],[Part]]</f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17"/>
    </row>
    <row r="49" spans="1:43">
      <c r="A49" s="129">
        <f>tblZ_part[[#This Row],[Part]]</f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17"/>
    </row>
    <row r="50" spans="1:43">
      <c r="A50" s="129">
        <f>tblZ_part[[#This Row],[Part]]</f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17"/>
    </row>
    <row r="51" spans="1:43">
      <c r="A51" s="129">
        <f>tblZ_part[[#This Row],[Part]]</f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17"/>
    </row>
    <row r="52" spans="1:43">
      <c r="A52" s="129">
        <f>tblZ_part[[#This Row],[Part]]</f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17"/>
    </row>
    <row r="53" spans="1:43">
      <c r="A53" s="129">
        <f>tblZ_part[[#This Row],[Part]]</f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17"/>
    </row>
    <row r="54" spans="1:43">
      <c r="A54" s="129">
        <f>tblZ_part[[#This Row],[Part]]</f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17"/>
    </row>
    <row r="55" spans="1:43">
      <c r="A55" s="129">
        <f>tblZ_part[[#This Row],[Part]]</f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17"/>
    </row>
    <row r="56" spans="1:43">
      <c r="A56" s="129">
        <f>tblZ_part[[#This Row],[Part]]</f>
        <v>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17"/>
    </row>
    <row r="57" spans="1:43">
      <c r="A57" s="129">
        <f>tblZ_part[[#This Row],[Part]]</f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17"/>
    </row>
    <row r="58" spans="1:43">
      <c r="A58" s="129">
        <f>tblZ_part[[#This Row],[Part]]</f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17"/>
    </row>
    <row r="59" spans="1:43">
      <c r="A59" s="129">
        <f>tblZ_part[[#This Row],[Part]]</f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17"/>
    </row>
    <row r="60" spans="1:43">
      <c r="A60" s="129">
        <f>tblZ_part[[#This Row],[Part]]</f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17"/>
    </row>
    <row r="61" spans="1:43">
      <c r="A61" s="129">
        <f>tblZ_part[[#This Row],[Part]]</f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17"/>
    </row>
    <row r="62" spans="1:43">
      <c r="A62" s="129">
        <f>tblZ_part[[#This Row],[Part]]</f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17"/>
    </row>
    <row r="63" spans="1:43">
      <c r="A63" s="129">
        <f>tblZ_part[[#This Row],[Part]]</f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17"/>
    </row>
    <row r="64" spans="1:43">
      <c r="A64" s="129">
        <f>tblZ_part[[#This Row],[Part]]</f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17"/>
    </row>
    <row r="65" spans="1:43">
      <c r="A65" s="129">
        <f>tblZ_part[[#This Row],[Part]]</f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17"/>
    </row>
    <row r="66" spans="1:43">
      <c r="A66" s="129">
        <f>tblZ_part[[#This Row],[Part]]</f>
        <v>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17"/>
    </row>
    <row r="67" spans="1:43">
      <c r="A67" s="129">
        <f>tblZ_part[[#This Row],[Part]]</f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17"/>
    </row>
    <row r="68" spans="1:43">
      <c r="A68" s="129">
        <f>tblZ_part[[#This Row],[Part]]</f>
        <v>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17"/>
    </row>
    <row r="69" spans="1:43">
      <c r="A69" s="129">
        <f>tblZ_part[[#This Row],[Part]]</f>
        <v>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17"/>
    </row>
    <row r="70" spans="1:43">
      <c r="A70" s="129">
        <f>tblZ_part[[#This Row],[Part]]</f>
        <v>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17"/>
    </row>
    <row r="71" spans="1:43">
      <c r="A71" s="129">
        <f>tblZ_part[[#This Row],[Part]]</f>
        <v>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17"/>
    </row>
    <row r="72" spans="1:43">
      <c r="A72" s="129">
        <f>tblZ_part[[#This Row],[Part]]</f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17"/>
    </row>
    <row r="73" spans="1:43">
      <c r="A73" s="129">
        <f>tblZ_part[[#This Row],[Part]]</f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17"/>
    </row>
    <row r="74" spans="1:43">
      <c r="A74" s="129">
        <f>tblZ_part[[#This Row],[Part]]</f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17"/>
    </row>
    <row r="75" spans="1:43">
      <c r="A75" s="129">
        <f>tblZ_part[[#This Row],[Part]]</f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17"/>
    </row>
    <row r="76" spans="1:43">
      <c r="A76" s="129">
        <f>tblZ_part[[#This Row],[Part]]</f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17"/>
    </row>
    <row r="77" spans="1:43">
      <c r="A77" s="129">
        <f>tblZ_part[[#This Row],[Part]]</f>
        <v>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17"/>
    </row>
    <row r="78" spans="1:43">
      <c r="A78" s="129">
        <f>tblZ_part[[#This Row],[Part]]</f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17"/>
    </row>
    <row r="79" spans="1:43">
      <c r="A79" s="129">
        <f>tblZ_part[[#This Row],[Part]]</f>
        <v>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17"/>
    </row>
    <row r="80" spans="1:43">
      <c r="A80" s="129">
        <f>tblZ_part[[#This Row],[Part]]</f>
        <v>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17"/>
    </row>
    <row r="81" spans="1:43">
      <c r="A81" s="129">
        <f>tblZ_part[[#This Row],[Part]]</f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17"/>
    </row>
    <row r="82" spans="1:43">
      <c r="A82" s="129">
        <f>tblZ_part[[#This Row],[Part]]</f>
        <v>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17"/>
    </row>
    <row r="83" spans="1:43">
      <c r="A83" s="129">
        <f>tblZ_part[[#This Row],[Part]]</f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17"/>
    </row>
    <row r="84" spans="1:43">
      <c r="A84" s="129">
        <f>tblZ_part[[#This Row],[Part]]</f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17"/>
    </row>
    <row r="85" spans="1:43">
      <c r="A85" s="129">
        <f>tblZ_part[[#This Row],[Part]]</f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17"/>
    </row>
    <row r="86" spans="1:43">
      <c r="A86" s="129">
        <f>tblZ_part[[#This Row],[Part]]</f>
        <v>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17"/>
    </row>
    <row r="87" spans="1:43">
      <c r="A87" s="129">
        <f>tblZ_part[[#This Row],[Part]]</f>
        <v>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17"/>
    </row>
    <row r="88" spans="1:43">
      <c r="A88" s="129">
        <f>tblZ_part[[#This Row],[Part]]</f>
        <v>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17"/>
    </row>
    <row r="89" spans="1:43">
      <c r="A89" s="129">
        <f>tblZ_part[[#This Row],[Part]]</f>
        <v>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17"/>
    </row>
    <row r="90" spans="1:43">
      <c r="A90" s="129">
        <f>tblZ_part[[#This Row],[Part]]</f>
        <v>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17"/>
    </row>
    <row r="91" spans="1:43">
      <c r="A91" s="129">
        <f>tblZ_part[[#This Row],[Part]]</f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17"/>
    </row>
    <row r="92" spans="1:43">
      <c r="A92" s="129">
        <f>tblZ_part[[#This Row],[Part]]</f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17"/>
    </row>
    <row r="93" spans="1:43">
      <c r="A93" s="129">
        <f>tblZ_part[[#This Row],[Part]]</f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17"/>
    </row>
    <row r="94" spans="1:43">
      <c r="A94" s="129">
        <f>tblZ_part[[#This Row],[Part]]</f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17"/>
    </row>
    <row r="95" spans="1:43">
      <c r="A95" s="129">
        <f>tblZ_part[[#This Row],[Part]]</f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17"/>
    </row>
    <row r="96" spans="1:43">
      <c r="A96" s="129">
        <f>tblZ_part[[#This Row],[Part]]</f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17"/>
    </row>
    <row r="97" spans="1:43">
      <c r="A97" s="129">
        <f>tblZ_part[[#This Row],[Part]]</f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17"/>
    </row>
    <row r="98" spans="1:43">
      <c r="A98" s="129">
        <f>tblZ_part[[#This Row],[Part]]</f>
        <v>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17"/>
    </row>
    <row r="99" spans="1:43">
      <c r="A99" s="129">
        <f>tblZ_part[[#This Row],[Part]]</f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17"/>
    </row>
    <row r="100" spans="1:43">
      <c r="A100" s="129">
        <f>tblZ_part[[#This Row],[Part]]</f>
        <v>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17"/>
    </row>
    <row r="101" spans="1:43">
      <c r="A101" s="129">
        <f>tblZ_part[[#This Row],[Part]]</f>
        <v>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17"/>
    </row>
    <row r="102" spans="1:43">
      <c r="A102" s="129">
        <f>tblZ_part[[#This Row],[Part]]</f>
        <v>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17"/>
    </row>
    <row r="103" spans="1:43">
      <c r="A103" s="129">
        <f>tblZ_part[[#This Row],[Part]]</f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17"/>
    </row>
    <row r="104" spans="1:43">
      <c r="A104" s="129">
        <f>tblZ_part[[#This Row],[Part]]</f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17"/>
    </row>
    <row r="105" spans="1:43">
      <c r="A105" s="129">
        <f>tblZ_part[[#This Row],[Part]]</f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17"/>
    </row>
    <row r="106" spans="1:43">
      <c r="A106" s="129">
        <f>tblZ_part[[#This Row],[Part]]</f>
        <v>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17"/>
    </row>
    <row r="107" spans="1:43">
      <c r="A107" s="129">
        <f>tblZ_part[[#This Row],[Part]]</f>
        <v>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17"/>
    </row>
    <row r="108" spans="1:43">
      <c r="A108" s="129">
        <f>tblZ_part[[#This Row],[Part]]</f>
        <v>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17"/>
    </row>
    <row r="109" spans="1:43">
      <c r="A109" s="129">
        <f>tblZ_part[[#This Row],[Part]]</f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17"/>
    </row>
    <row r="110" spans="1:43">
      <c r="A110" s="129">
        <f>tblZ_part[[#This Row],[Part]]</f>
        <v>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17"/>
    </row>
    <row r="111" spans="1:43">
      <c r="A111" s="129">
        <f>tblZ_part[[#This Row],[Part]]</f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17"/>
    </row>
    <row r="112" spans="1:43">
      <c r="A112" s="129">
        <f>tblZ_part[[#This Row],[Part]]</f>
        <v>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17"/>
    </row>
    <row r="113" spans="1:43">
      <c r="A113" s="129">
        <f>tblZ_part[[#This Row],[Part]]</f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17"/>
    </row>
    <row r="114" spans="1:43">
      <c r="A114" s="129">
        <f>tblZ_part[[#This Row],[Part]]</f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17"/>
    </row>
    <row r="115" spans="1:43">
      <c r="A115" s="129">
        <f>tblZ_part[[#This Row],[Part]]</f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17"/>
    </row>
    <row r="116" spans="1:43">
      <c r="A116" s="129">
        <f>tblZ_part[[#This Row],[Part]]</f>
        <v>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17"/>
    </row>
    <row r="117" spans="1:43">
      <c r="A117" s="129">
        <f>tblZ_part[[#This Row],[Part]]</f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17"/>
    </row>
    <row r="118" spans="1:43">
      <c r="A118" s="129">
        <f>tblZ_part[[#This Row],[Part]]</f>
        <v>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17"/>
    </row>
    <row r="119" spans="1:43">
      <c r="A119" s="129">
        <f>tblZ_part[[#This Row],[Part]]</f>
        <v>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17"/>
    </row>
    <row r="120" spans="1:43">
      <c r="A120" s="129">
        <f>tblZ_part[[#This Row],[Part]]</f>
        <v>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17"/>
    </row>
    <row r="121" spans="1:43">
      <c r="A121" s="129">
        <f>tblZ_part[[#This Row],[Part]]</f>
        <v>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17"/>
    </row>
    <row r="122" spans="1:43">
      <c r="A122" s="129">
        <f>tblZ_part[[#This Row],[Part]]</f>
        <v>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17"/>
    </row>
    <row r="123" spans="1:43">
      <c r="A123" s="129">
        <f>tblZ_part[[#This Row],[Part]]</f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17"/>
    </row>
    <row r="124" spans="1:43">
      <c r="A124" s="129">
        <f>tblZ_part[[#This Row],[Part]]</f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17"/>
    </row>
    <row r="125" spans="1:43">
      <c r="A125" s="129">
        <f>tblZ_part[[#This Row],[Part]]</f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17"/>
    </row>
    <row r="126" spans="1:43">
      <c r="A126" s="129">
        <f>tblZ_part[[#This Row],[Part]]</f>
        <v>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17"/>
    </row>
    <row r="127" spans="1:43">
      <c r="A127" s="129">
        <f>tblZ_part[[#This Row],[Part]]</f>
        <v>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17"/>
    </row>
    <row r="128" spans="1:43">
      <c r="A128" s="129">
        <f>tblZ_part[[#This Row],[Part]]</f>
        <v>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17"/>
    </row>
    <row r="129" spans="1:43">
      <c r="A129" s="129">
        <f>tblZ_part[[#This Row],[Part]]</f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17"/>
    </row>
    <row r="130" spans="1:43">
      <c r="A130" s="129">
        <f>tblZ_part[[#This Row],[Part]]</f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17"/>
    </row>
    <row r="131" spans="1:43">
      <c r="A131" s="129">
        <f>tblZ_part[[#This Row],[Part]]</f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17"/>
    </row>
    <row r="132" spans="1:43">
      <c r="A132" s="129">
        <f>tblZ_part[[#This Row],[Part]]</f>
        <v>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17"/>
    </row>
    <row r="133" spans="1:43">
      <c r="A133" s="129">
        <f>tblZ_part[[#This Row],[Part]]</f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17"/>
    </row>
    <row r="134" spans="1:43">
      <c r="A134" s="129">
        <f>tblZ_part[[#This Row],[Part]]</f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17"/>
    </row>
    <row r="135" spans="1:43">
      <c r="A135" s="129">
        <f>tblZ_part[[#This Row],[Part]]</f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17"/>
    </row>
    <row r="136" spans="1:43">
      <c r="A136" s="129">
        <f>tblZ_part[[#This Row],[Part]]</f>
        <v>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17"/>
    </row>
    <row r="137" spans="1:43">
      <c r="A137" s="129">
        <f>tblZ_part[[#This Row],[Part]]</f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17"/>
    </row>
    <row r="138" spans="1:43">
      <c r="A138" s="129">
        <f>tblZ_part[[#This Row],[Part]]</f>
        <v>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17"/>
    </row>
    <row r="139" spans="1:43">
      <c r="A139" s="129">
        <f>tblZ_part[[#This Row],[Part]]</f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17"/>
    </row>
    <row r="140" spans="1:43">
      <c r="A140" s="129">
        <f>tblZ_part[[#This Row],[Part]]</f>
        <v>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17"/>
    </row>
    <row r="141" spans="1:43">
      <c r="A141" s="129">
        <f>tblZ_part[[#This Row],[Part]]</f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17"/>
    </row>
    <row r="142" spans="1:43">
      <c r="A142" s="129">
        <f>tblZ_part[[#This Row],[Part]]</f>
        <v>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17"/>
    </row>
    <row r="143" spans="1:43">
      <c r="A143" s="129">
        <f>tblZ_part[[#This Row],[Part]]</f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17"/>
    </row>
    <row r="144" spans="1:43">
      <c r="A144" s="129">
        <f>tblZ_part[[#This Row],[Part]]</f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17"/>
    </row>
    <row r="145" spans="1:43">
      <c r="A145" s="129">
        <f>tblZ_part[[#This Row],[Part]]</f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17"/>
    </row>
    <row r="146" spans="1:43">
      <c r="A146" s="129">
        <f>tblZ_part[[#This Row],[Part]]</f>
        <v>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17"/>
    </row>
    <row r="147" spans="1:43">
      <c r="A147" s="129">
        <f>tblZ_part[[#This Row],[Part]]</f>
        <v>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17"/>
    </row>
    <row r="148" spans="1:43">
      <c r="A148" s="129">
        <f>tblZ_part[[#This Row],[Part]]</f>
        <v>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17"/>
    </row>
    <row r="149" spans="1:43">
      <c r="A149" s="129">
        <f>tblZ_part[[#This Row],[Part]]</f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17"/>
    </row>
    <row r="150" spans="1:43">
      <c r="A150" s="129">
        <f>tblZ_part[[#This Row],[Part]]</f>
        <v>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17"/>
    </row>
    <row r="151" spans="1:43">
      <c r="A151" s="129">
        <f>tblZ_part[[#This Row],[Part]]</f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17"/>
    </row>
    <row r="152" spans="1:43">
      <c r="A152" s="129">
        <f>tblZ_part[[#This Row],[Part]]</f>
        <v>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17"/>
    </row>
    <row r="153" spans="1:43">
      <c r="A153" s="129">
        <f>tblZ_part[[#This Row],[Part]]</f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17"/>
    </row>
    <row r="154" spans="1:43">
      <c r="A154" s="129">
        <f>tblZ_part[[#This Row],[Part]]</f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17"/>
    </row>
    <row r="155" spans="1:43">
      <c r="A155" s="129">
        <f>tblZ_part[[#This Row],[Part]]</f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17"/>
    </row>
    <row r="156" spans="1:43">
      <c r="A156" s="129">
        <f>tblZ_part[[#This Row],[Part]]</f>
        <v>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17"/>
    </row>
    <row r="157" spans="1:43">
      <c r="A157" s="129">
        <f>tblZ_part[[#This Row],[Part]]</f>
        <v>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17"/>
    </row>
    <row r="158" spans="1:43">
      <c r="A158" s="129">
        <f>tblZ_part[[#This Row],[Part]]</f>
        <v>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17"/>
    </row>
    <row r="159" spans="1:43">
      <c r="A159" s="129">
        <f>tblZ_part[[#This Row],[Part]]</f>
        <v>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17"/>
    </row>
    <row r="160" spans="1:43">
      <c r="A160" s="129">
        <f>tblZ_part[[#This Row],[Part]]</f>
        <v>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17"/>
    </row>
    <row r="161" spans="1:43">
      <c r="A161" s="129">
        <f>tblZ_part[[#This Row],[Part]]</f>
        <v>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17"/>
    </row>
    <row r="162" spans="1:43">
      <c r="A162" s="129">
        <f>tblZ_part[[#This Row],[Part]]</f>
        <v>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17"/>
    </row>
    <row r="163" spans="1:43">
      <c r="A163" s="129">
        <f>tblZ_part[[#This Row],[Part]]</f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17"/>
    </row>
    <row r="164" spans="1:43">
      <c r="A164" s="129">
        <f>tblZ_part[[#This Row],[Part]]</f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17"/>
    </row>
    <row r="165" spans="1:43">
      <c r="A165" s="129">
        <f>tblZ_part[[#This Row],[Part]]</f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17"/>
    </row>
    <row r="166" spans="1:43">
      <c r="A166" s="129">
        <f>tblZ_part[[#This Row],[Part]]</f>
        <v>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17"/>
    </row>
    <row r="167" spans="1:43">
      <c r="A167" s="129">
        <f>tblZ_part[[#This Row],[Part]]</f>
        <v>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17"/>
    </row>
    <row r="168" spans="1:43">
      <c r="A168" s="129">
        <f>tblZ_part[[#This Row],[Part]]</f>
        <v>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17"/>
    </row>
    <row r="169" spans="1:43">
      <c r="A169" s="129">
        <f>tblZ_part[[#This Row],[Part]]</f>
        <v>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17"/>
    </row>
    <row r="170" spans="1:43">
      <c r="A170" s="129">
        <f>tblZ_part[[#This Row],[Part]]</f>
        <v>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17"/>
    </row>
    <row r="171" spans="1:43">
      <c r="A171" s="129">
        <f>tblZ_part[[#This Row],[Part]]</f>
        <v>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17"/>
    </row>
    <row r="172" spans="1:43">
      <c r="A172" s="129">
        <f>tblZ_part[[#This Row],[Part]]</f>
        <v>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17"/>
    </row>
    <row r="173" spans="1:43">
      <c r="A173" s="129">
        <f>tblZ_part[[#This Row],[Part]]</f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17"/>
    </row>
    <row r="174" spans="1:43">
      <c r="A174" s="129">
        <f>tblZ_part[[#This Row],[Part]]</f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17"/>
    </row>
    <row r="175" spans="1:43">
      <c r="A175" s="129">
        <f>tblZ_part[[#This Row],[Part]]</f>
        <v>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17"/>
    </row>
    <row r="176" spans="1:43">
      <c r="A176" s="129">
        <f>tblZ_part[[#This Row],[Part]]</f>
        <v>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17"/>
    </row>
    <row r="177" spans="1:43">
      <c r="A177" s="129">
        <f>tblZ_part[[#This Row],[Part]]</f>
        <v>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17"/>
    </row>
    <row r="178" spans="1:43">
      <c r="A178" s="129">
        <f>tblZ_part[[#This Row],[Part]]</f>
        <v>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17"/>
    </row>
    <row r="179" spans="1:43">
      <c r="A179" s="129">
        <f>tblZ_part[[#This Row],[Part]]</f>
        <v>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17"/>
    </row>
    <row r="180" spans="1:43">
      <c r="A180" s="129">
        <f>tblZ_part[[#This Row],[Part]]</f>
        <v>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17"/>
    </row>
    <row r="181" spans="1:43">
      <c r="A181" s="129">
        <f>tblZ_part[[#This Row],[Part]]</f>
        <v>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17"/>
    </row>
    <row r="182" spans="1:43">
      <c r="A182" s="129">
        <f>tblZ_part[[#This Row],[Part]]</f>
        <v>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17"/>
    </row>
    <row r="183" spans="1:43">
      <c r="A183" s="129">
        <f>tblZ_part[[#This Row],[Part]]</f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17"/>
    </row>
    <row r="184" spans="1:43">
      <c r="A184" s="129">
        <f>tblZ_part[[#This Row],[Part]]</f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17"/>
    </row>
    <row r="185" spans="1:43">
      <c r="A185" s="129">
        <f>tblZ_part[[#This Row],[Part]]</f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17"/>
    </row>
    <row r="186" spans="1:43">
      <c r="A186" s="129">
        <f>tblZ_part[[#This Row],[Part]]</f>
        <v>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17"/>
    </row>
    <row r="187" spans="1:43">
      <c r="A187" s="129">
        <f>tblZ_part[[#This Row],[Part]]</f>
        <v>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17"/>
    </row>
    <row r="188" spans="1:43">
      <c r="A188" s="129">
        <f>tblZ_part[[#This Row],[Part]]</f>
        <v>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17"/>
    </row>
    <row r="189" spans="1:43">
      <c r="A189" s="129">
        <f>tblZ_part[[#This Row],[Part]]</f>
        <v>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17"/>
    </row>
    <row r="190" spans="1:43">
      <c r="A190" s="129">
        <f>tblZ_part[[#This Row],[Part]]</f>
        <v>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17"/>
    </row>
    <row r="191" spans="1:43">
      <c r="A191" s="129">
        <f>tblZ_part[[#This Row],[Part]]</f>
        <v>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17"/>
    </row>
    <row r="192" spans="1:43">
      <c r="A192" s="129">
        <f>tblZ_part[[#This Row],[Part]]</f>
        <v>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17"/>
    </row>
    <row r="193" spans="1:43">
      <c r="A193" s="129">
        <f>tblZ_part[[#This Row],[Part]]</f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17"/>
    </row>
    <row r="194" spans="1:43">
      <c r="A194" s="129">
        <f>tblZ_part[[#This Row],[Part]]</f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17"/>
    </row>
    <row r="195" spans="1:43">
      <c r="A195" s="129">
        <f>tblZ_part[[#This Row],[Part]]</f>
        <v>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17"/>
    </row>
    <row r="196" spans="1:43">
      <c r="A196" s="129">
        <f>tblZ_part[[#This Row],[Part]]</f>
        <v>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17"/>
    </row>
    <row r="197" spans="1:43">
      <c r="A197" s="129">
        <f>tblZ_part[[#This Row],[Part]]</f>
        <v>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17"/>
    </row>
    <row r="198" spans="1:43">
      <c r="A198" s="129">
        <f>tblZ_part[[#This Row],[Part]]</f>
        <v>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17"/>
    </row>
    <row r="199" spans="1:43">
      <c r="A199" s="129">
        <f>tblZ_part[[#This Row],[Part]]</f>
        <v>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17"/>
    </row>
    <row r="200" spans="1:43">
      <c r="A200" s="129">
        <f>tblZ_part[[#This Row],[Part]]</f>
        <v>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17"/>
    </row>
    <row r="201" spans="1:43">
      <c r="A201" s="129">
        <f>tblZ_part[[#This Row],[Part]]</f>
        <v>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17"/>
    </row>
    <row r="202" spans="1:43">
      <c r="A202" s="129">
        <f>tblZ_part[[#This Row],[Part]]</f>
        <v>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17"/>
    </row>
    <row r="203" spans="1:43">
      <c r="A203" s="129">
        <f>tblZ_part[[#This Row],[Part]]</f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17"/>
    </row>
    <row r="204" spans="1:43">
      <c r="A204" s="129">
        <f>tblZ_part[[#This Row],[Part]]</f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17"/>
    </row>
    <row r="205" spans="1:43">
      <c r="A205" s="129">
        <f>tblZ_part[[#This Row],[Part]]</f>
        <v>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17"/>
    </row>
    <row r="206" spans="1:43" ht="15.75" thickBot="1">
      <c r="A206" s="146">
        <f>tblZ_part[[#This Row],[Part]]</f>
        <v>0</v>
      </c>
      <c r="B206" s="143"/>
      <c r="C206" s="143"/>
      <c r="D206" s="143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  <c r="AL206" s="143"/>
      <c r="AM206" s="143"/>
      <c r="AN206" s="143"/>
      <c r="AO206" s="143"/>
      <c r="AP206" s="143"/>
      <c r="AQ206" s="14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2:AU24"/>
  <sheetViews>
    <sheetView zoomScale="70" zoomScaleNormal="70" workbookViewId="0">
      <selection activeCell="G5" sqref="G5:G24"/>
    </sheetView>
  </sheetViews>
  <sheetFormatPr defaultRowHeight="15"/>
  <cols>
    <col min="1" max="1" width="10.75" customWidth="1"/>
    <col min="2" max="2" width="12.125" customWidth="1"/>
  </cols>
  <sheetData>
    <row r="2" spans="1:47">
      <c r="A2" s="7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4" spans="1:47">
      <c r="A4" s="4" t="s">
        <v>0</v>
      </c>
      <c r="B4" s="4" t="s">
        <v>57</v>
      </c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47">
      <c r="A5" s="1">
        <f>Running!A5</f>
        <v>30103753</v>
      </c>
      <c r="B5" s="1"/>
      <c r="C5" s="1"/>
      <c r="D5" s="1"/>
      <c r="E5" s="1"/>
      <c r="F5" s="1"/>
      <c r="G5" s="1">
        <v>5000</v>
      </c>
      <c r="H5" s="1"/>
      <c r="I5" s="1"/>
      <c r="J5" s="1"/>
      <c r="K5" s="1"/>
      <c r="L5" s="1"/>
      <c r="M5" s="1"/>
      <c r="N5" s="1">
        <v>13000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>
      <c r="A6" s="1">
        <f>Running!A6</f>
        <v>30103786</v>
      </c>
      <c r="B6" s="1"/>
      <c r="C6" s="1"/>
      <c r="D6" s="1"/>
      <c r="E6" s="1"/>
      <c r="F6" s="1"/>
      <c r="G6" s="1">
        <v>9000</v>
      </c>
      <c r="H6" s="1"/>
      <c r="I6" s="1"/>
      <c r="J6" s="1"/>
      <c r="K6" s="1"/>
      <c r="L6" s="1"/>
      <c r="M6" s="1"/>
      <c r="N6" s="1">
        <v>9000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>
      <c r="A7" s="1">
        <f>Running!A7</f>
        <v>30103801</v>
      </c>
      <c r="B7" s="1"/>
      <c r="C7" s="1"/>
      <c r="D7" s="1"/>
      <c r="E7" s="1"/>
      <c r="F7" s="1"/>
      <c r="G7" s="1">
        <v>8000</v>
      </c>
      <c r="H7" s="1"/>
      <c r="I7" s="1"/>
      <c r="J7" s="1"/>
      <c r="K7" s="1"/>
      <c r="L7" s="1"/>
      <c r="M7" s="1"/>
      <c r="N7" s="1">
        <v>13000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>
      <c r="A8" s="1">
        <f>Running!A8</f>
        <v>30238079</v>
      </c>
      <c r="B8" s="1"/>
      <c r="C8" s="1"/>
      <c r="D8" s="1"/>
      <c r="E8" s="1"/>
      <c r="F8" s="1"/>
      <c r="G8" s="1">
        <v>15000</v>
      </c>
      <c r="H8" s="1"/>
      <c r="I8" s="1"/>
      <c r="J8" s="1"/>
      <c r="K8" s="1"/>
      <c r="L8" s="1"/>
      <c r="M8" s="1"/>
      <c r="N8" s="1">
        <v>5000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>
      <c r="A9" s="1">
        <f>Running!A9</f>
        <v>30248669</v>
      </c>
      <c r="B9" s="1"/>
      <c r="C9" s="1"/>
      <c r="D9" s="1"/>
      <c r="E9" s="1"/>
      <c r="F9" s="1"/>
      <c r="G9" s="1">
        <v>10000</v>
      </c>
      <c r="H9" s="1"/>
      <c r="I9" s="1"/>
      <c r="J9" s="1"/>
      <c r="K9" s="1"/>
      <c r="L9" s="1"/>
      <c r="M9" s="1"/>
      <c r="N9" s="1">
        <v>12000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>
      <c r="A10" s="1">
        <f>Running!A10</f>
        <v>30255599</v>
      </c>
      <c r="B10" s="1"/>
      <c r="C10" s="1"/>
      <c r="D10" s="1"/>
      <c r="E10" s="1"/>
      <c r="F10" s="1"/>
      <c r="G10" s="1">
        <v>11000</v>
      </c>
      <c r="H10" s="1"/>
      <c r="I10" s="1"/>
      <c r="J10" s="1"/>
      <c r="K10" s="1"/>
      <c r="L10" s="1"/>
      <c r="M10" s="1"/>
      <c r="N10" s="1">
        <v>5000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>
      <c r="A11" s="1">
        <f>Running!A11</f>
        <v>30255865</v>
      </c>
      <c r="B11" s="1"/>
      <c r="C11" s="1"/>
      <c r="D11" s="1"/>
      <c r="E11" s="1"/>
      <c r="F11" s="1"/>
      <c r="G11" s="1">
        <v>13000</v>
      </c>
      <c r="H11" s="1"/>
      <c r="I11" s="1"/>
      <c r="J11" s="1"/>
      <c r="K11" s="1"/>
      <c r="L11" s="1"/>
      <c r="M11" s="1"/>
      <c r="N11" s="1">
        <v>7000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A12" s="1">
        <f>Running!A12</f>
        <v>30256899</v>
      </c>
      <c r="B12" s="1"/>
      <c r="C12" s="1"/>
      <c r="D12" s="1"/>
      <c r="E12" s="1"/>
      <c r="F12" s="1"/>
      <c r="G12" s="1">
        <v>13000</v>
      </c>
      <c r="H12" s="1"/>
      <c r="I12" s="1"/>
      <c r="J12" s="1"/>
      <c r="K12" s="1"/>
      <c r="L12" s="1"/>
      <c r="M12" s="1"/>
      <c r="N12" s="1">
        <v>11000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>
      <c r="A13" s="1">
        <f>Running!A13</f>
        <v>30256958</v>
      </c>
      <c r="B13" s="1"/>
      <c r="C13" s="1"/>
      <c r="D13" s="1"/>
      <c r="E13" s="1"/>
      <c r="F13" s="1"/>
      <c r="G13" s="1">
        <v>9000</v>
      </c>
      <c r="H13" s="1"/>
      <c r="I13" s="1"/>
      <c r="J13" s="1"/>
      <c r="K13" s="1"/>
      <c r="L13" s="1"/>
      <c r="M13" s="1"/>
      <c r="N13" s="1">
        <v>7000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>
      <c r="A14" s="1">
        <f>Running!A14</f>
        <v>30274734</v>
      </c>
      <c r="B14" s="1"/>
      <c r="C14" s="1"/>
      <c r="D14" s="1"/>
      <c r="E14" s="1"/>
      <c r="F14" s="1"/>
      <c r="G14" s="1">
        <v>7000</v>
      </c>
      <c r="H14" s="1"/>
      <c r="I14" s="1"/>
      <c r="J14" s="1"/>
      <c r="K14" s="1"/>
      <c r="L14" s="1"/>
      <c r="M14" s="1"/>
      <c r="N14" s="1">
        <v>8000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>
      <c r="A15" s="1">
        <f>Running!A15</f>
        <v>30293647</v>
      </c>
      <c r="B15" s="1"/>
      <c r="C15" s="1"/>
      <c r="D15" s="1"/>
      <c r="E15" s="1"/>
      <c r="F15" s="1"/>
      <c r="G15" s="1">
        <v>15000</v>
      </c>
      <c r="H15" s="1"/>
      <c r="I15" s="1"/>
      <c r="J15" s="1"/>
      <c r="K15" s="1"/>
      <c r="L15" s="1"/>
      <c r="M15" s="1"/>
      <c r="N15" s="1">
        <v>13000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>
      <c r="A16" s="1">
        <f>Running!A16</f>
        <v>30297135</v>
      </c>
      <c r="B16" s="1"/>
      <c r="C16" s="1"/>
      <c r="D16" s="1"/>
      <c r="E16" s="1"/>
      <c r="F16" s="1"/>
      <c r="G16" s="1">
        <v>8000</v>
      </c>
      <c r="H16" s="1"/>
      <c r="I16" s="1"/>
      <c r="J16" s="1"/>
      <c r="K16" s="1"/>
      <c r="L16" s="1"/>
      <c r="M16" s="1"/>
      <c r="N16" s="1">
        <v>13000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>
      <c r="A17" s="1">
        <f>Running!A17</f>
        <v>30297881</v>
      </c>
      <c r="B17" s="1"/>
      <c r="C17" s="1"/>
      <c r="D17" s="1"/>
      <c r="E17" s="1"/>
      <c r="F17" s="1"/>
      <c r="G17" s="1">
        <v>6000</v>
      </c>
      <c r="H17" s="1"/>
      <c r="I17" s="1"/>
      <c r="J17" s="1"/>
      <c r="K17" s="1"/>
      <c r="L17" s="1"/>
      <c r="M17" s="1"/>
      <c r="N17" s="1">
        <v>7000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>
      <c r="A18" s="1">
        <f>Running!A18</f>
        <v>30313264</v>
      </c>
      <c r="B18" s="1"/>
      <c r="C18" s="1"/>
      <c r="D18" s="1"/>
      <c r="E18" s="1"/>
      <c r="F18" s="1"/>
      <c r="G18" s="1">
        <v>10000</v>
      </c>
      <c r="H18" s="1"/>
      <c r="I18" s="1"/>
      <c r="J18" s="1"/>
      <c r="K18" s="1"/>
      <c r="L18" s="1"/>
      <c r="M18" s="1"/>
      <c r="N18" s="1">
        <v>7000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>
      <c r="A19" s="1">
        <f>Running!A19</f>
        <v>30313345</v>
      </c>
      <c r="B19" s="1"/>
      <c r="C19" s="1"/>
      <c r="D19" s="1"/>
      <c r="E19" s="1"/>
      <c r="F19" s="1"/>
      <c r="G19" s="1">
        <v>6000</v>
      </c>
      <c r="H19" s="1"/>
      <c r="I19" s="1"/>
      <c r="J19" s="1"/>
      <c r="K19" s="1"/>
      <c r="L19" s="1"/>
      <c r="M19" s="1"/>
      <c r="N19" s="1">
        <v>5000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>
      <c r="A20" s="1">
        <f>Running!A20</f>
        <v>30321494</v>
      </c>
      <c r="B20" s="1"/>
      <c r="C20" s="1"/>
      <c r="D20" s="1"/>
      <c r="E20" s="1"/>
      <c r="F20" s="1"/>
      <c r="G20" s="1">
        <v>10000</v>
      </c>
      <c r="H20" s="1"/>
      <c r="I20" s="1"/>
      <c r="J20" s="1"/>
      <c r="K20" s="1"/>
      <c r="L20" s="1"/>
      <c r="M20" s="1"/>
      <c r="N20" s="1">
        <v>8000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>
      <c r="A21" s="1">
        <f>Running!A21</f>
        <v>30331073</v>
      </c>
      <c r="B21" s="1"/>
      <c r="C21" s="1"/>
      <c r="D21" s="1"/>
      <c r="E21" s="1"/>
      <c r="F21" s="1"/>
      <c r="G21" s="1">
        <v>14000</v>
      </c>
      <c r="H21" s="1"/>
      <c r="I21" s="1"/>
      <c r="J21" s="1"/>
      <c r="K21" s="1"/>
      <c r="L21" s="1"/>
      <c r="M21" s="1"/>
      <c r="N21" s="1">
        <v>13000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>
      <c r="A22" s="1">
        <f>Running!A22</f>
        <v>30339200</v>
      </c>
      <c r="B22" s="1"/>
      <c r="C22" s="1"/>
      <c r="D22" s="1"/>
      <c r="E22" s="1"/>
      <c r="F22" s="1"/>
      <c r="G22" s="1">
        <v>9000</v>
      </c>
      <c r="H22" s="1"/>
      <c r="I22" s="1"/>
      <c r="J22" s="1"/>
      <c r="K22" s="1"/>
      <c r="L22" s="1"/>
      <c r="M22" s="1"/>
      <c r="N22" s="1">
        <v>5000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>
      <c r="A23" s="1">
        <f>Running!A23</f>
        <v>30342952</v>
      </c>
      <c r="B23" s="1"/>
      <c r="C23" s="1"/>
      <c r="D23" s="1"/>
      <c r="E23" s="1"/>
      <c r="F23" s="1"/>
      <c r="G23" s="1">
        <v>8000</v>
      </c>
      <c r="H23" s="1"/>
      <c r="I23" s="1"/>
      <c r="J23" s="1"/>
      <c r="K23" s="1"/>
      <c r="L23" s="1"/>
      <c r="M23" s="1"/>
      <c r="N23" s="1">
        <v>13000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>
      <c r="A24" s="1">
        <f>Running!A24</f>
        <v>30390173</v>
      </c>
      <c r="B24" s="1"/>
      <c r="C24" s="1"/>
      <c r="D24" s="1"/>
      <c r="E24" s="1"/>
      <c r="F24" s="1"/>
      <c r="G24" s="1">
        <v>11000</v>
      </c>
      <c r="H24" s="1"/>
      <c r="I24" s="1"/>
      <c r="J24" s="1"/>
      <c r="K24" s="1"/>
      <c r="L24" s="1"/>
      <c r="M24" s="1"/>
      <c r="N24" s="1">
        <v>13000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02"/>
  <sheetViews>
    <sheetView zoomScale="70" zoomScaleNormal="70" workbookViewId="0">
      <pane ySplit="4" topLeftCell="A5" activePane="bottomLeft" state="frozen"/>
      <selection pane="bottomLeft" activeCell="N14" sqref="A14:N14"/>
    </sheetView>
  </sheetViews>
  <sheetFormatPr defaultRowHeight="15"/>
  <cols>
    <col min="1" max="1" width="14.25" style="14" customWidth="1"/>
    <col min="2" max="2" width="15.5" style="14" customWidth="1"/>
    <col min="3" max="3" width="13.25" style="14" customWidth="1"/>
    <col min="4" max="4" width="6.375" style="15" customWidth="1"/>
    <col min="5" max="5" width="9.375" style="14" customWidth="1"/>
    <col min="6" max="6" width="8.625" style="15" bestFit="1" customWidth="1"/>
    <col min="7" max="8" width="8.125" style="15" bestFit="1" customWidth="1"/>
    <col min="9" max="9" width="10.75" style="15" customWidth="1"/>
    <col min="10" max="10" width="10.875" style="16" customWidth="1"/>
    <col min="11" max="11" width="14.875" style="16" customWidth="1"/>
    <col min="12" max="12" width="12.75" style="15" customWidth="1"/>
    <col min="13" max="13" width="11.5" style="15" bestFit="1" customWidth="1"/>
    <col min="14" max="14" width="17.125" style="15" bestFit="1" customWidth="1"/>
    <col min="15" max="17" width="7.5" style="15" customWidth="1"/>
    <col min="18" max="25" width="6.375" style="15" customWidth="1"/>
    <col min="26" max="27" width="3.25" style="15" customWidth="1"/>
    <col min="28" max="29" width="3.5" bestFit="1" customWidth="1"/>
    <col min="30" max="30" width="1.75" customWidth="1"/>
    <col min="32" max="32" width="2.375" customWidth="1"/>
    <col min="33" max="33" width="13.625" customWidth="1"/>
    <col min="34" max="34" width="16.25" customWidth="1"/>
    <col min="35" max="35" width="12.375" customWidth="1"/>
    <col min="36" max="36" width="2.125" customWidth="1"/>
    <col min="38" max="38" width="2.5" customWidth="1"/>
    <col min="39" max="39" width="26.5" bestFit="1" customWidth="1"/>
    <col min="40" max="40" width="14.375" customWidth="1"/>
    <col min="41" max="42" width="13.875" bestFit="1" customWidth="1"/>
    <col min="43" max="43" width="16.75" bestFit="1" customWidth="1"/>
    <col min="44" max="45" width="13.875" bestFit="1" customWidth="1"/>
    <col min="46" max="46" width="9.75" bestFit="1" customWidth="1"/>
    <col min="47" max="47" width="14.375" bestFit="1" customWidth="1"/>
  </cols>
  <sheetData>
    <row r="1" spans="1:80">
      <c r="U1" s="207">
        <v>292</v>
      </c>
      <c r="V1" s="207">
        <v>251</v>
      </c>
    </row>
    <row r="2" spans="1:80">
      <c r="A2" s="7" t="s">
        <v>275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208">
        <v>250</v>
      </c>
      <c r="V2" s="208">
        <v>300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 t="s">
        <v>278</v>
      </c>
      <c r="AH2" s="7"/>
      <c r="AI2" s="7"/>
      <c r="AJ2" s="7"/>
      <c r="AK2" s="7"/>
      <c r="AL2" s="7"/>
      <c r="AM2" s="7" t="s">
        <v>512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</row>
    <row r="3" spans="1:80" ht="15.75" thickBot="1">
      <c r="U3" s="206">
        <v>0.7</v>
      </c>
      <c r="V3" s="206">
        <v>0.7</v>
      </c>
      <c r="AN3">
        <v>13</v>
      </c>
      <c r="AO3">
        <v>15</v>
      </c>
      <c r="AP3">
        <v>17</v>
      </c>
      <c r="AQ3">
        <v>19</v>
      </c>
      <c r="AR3">
        <v>21</v>
      </c>
      <c r="AS3">
        <v>22</v>
      </c>
      <c r="AU3">
        <v>25</v>
      </c>
    </row>
    <row r="4" spans="1:80" ht="24">
      <c r="A4" s="43" t="s">
        <v>62</v>
      </c>
      <c r="B4" s="44" t="s">
        <v>63</v>
      </c>
      <c r="C4" s="44" t="s">
        <v>64</v>
      </c>
      <c r="D4" s="44" t="s">
        <v>65</v>
      </c>
      <c r="E4" s="44" t="s">
        <v>66</v>
      </c>
      <c r="F4" s="44" t="s">
        <v>67</v>
      </c>
      <c r="G4" s="44" t="s">
        <v>68</v>
      </c>
      <c r="H4" s="44" t="s">
        <v>69</v>
      </c>
      <c r="I4" s="45" t="s">
        <v>70</v>
      </c>
      <c r="J4" s="46" t="s">
        <v>71</v>
      </c>
      <c r="K4" s="46" t="s">
        <v>248</v>
      </c>
      <c r="L4" s="44" t="s">
        <v>247</v>
      </c>
      <c r="M4" s="44" t="s">
        <v>249</v>
      </c>
      <c r="N4" s="44" t="s">
        <v>250</v>
      </c>
      <c r="O4" s="44" t="s">
        <v>516</v>
      </c>
      <c r="P4" s="44" t="s">
        <v>515</v>
      </c>
      <c r="Q4" s="44" t="s">
        <v>514</v>
      </c>
      <c r="R4" s="209" t="s">
        <v>405</v>
      </c>
      <c r="S4" s="209" t="s">
        <v>406</v>
      </c>
      <c r="T4" s="209" t="s">
        <v>407</v>
      </c>
      <c r="U4" s="209" t="s">
        <v>408</v>
      </c>
      <c r="V4" s="209" t="s">
        <v>409</v>
      </c>
      <c r="W4" s="209" t="s">
        <v>410</v>
      </c>
      <c r="X4" s="209" t="s">
        <v>412</v>
      </c>
      <c r="Y4" s="209" t="s">
        <v>411</v>
      </c>
      <c r="Z4" s="209" t="s">
        <v>472</v>
      </c>
      <c r="AA4" s="209" t="s">
        <v>471</v>
      </c>
      <c r="AB4" s="209" t="s">
        <v>276</v>
      </c>
      <c r="AC4" s="44" t="s">
        <v>277</v>
      </c>
      <c r="AG4" s="53" t="s">
        <v>258</v>
      </c>
      <c r="AH4" s="54" t="s">
        <v>71</v>
      </c>
      <c r="AI4" s="55" t="s">
        <v>248</v>
      </c>
      <c r="AM4" s="64" t="s">
        <v>280</v>
      </c>
      <c r="AN4" s="64" t="s">
        <v>405</v>
      </c>
      <c r="AO4" s="64" t="s">
        <v>406</v>
      </c>
      <c r="AP4" s="64" t="s">
        <v>407</v>
      </c>
      <c r="AQ4" s="64" t="s">
        <v>408</v>
      </c>
      <c r="AR4" s="64" t="s">
        <v>409</v>
      </c>
      <c r="AS4" s="64" t="s">
        <v>410</v>
      </c>
      <c r="AT4" s="64" t="s">
        <v>412</v>
      </c>
      <c r="AU4" s="64" t="s">
        <v>411</v>
      </c>
    </row>
    <row r="5" spans="1:80">
      <c r="A5" s="41">
        <v>30297135</v>
      </c>
      <c r="B5" s="17" t="s">
        <v>72</v>
      </c>
      <c r="C5" s="17">
        <v>60481120</v>
      </c>
      <c r="D5" s="18" t="s">
        <v>511</v>
      </c>
      <c r="E5" s="19" t="s">
        <v>74</v>
      </c>
      <c r="F5" s="20">
        <v>0.9</v>
      </c>
      <c r="G5" s="21">
        <v>1.5</v>
      </c>
      <c r="H5" s="22" t="s">
        <v>75</v>
      </c>
      <c r="I5" s="23">
        <v>19</v>
      </c>
      <c r="J5" s="24">
        <v>1.7925E-2</v>
      </c>
      <c r="K5" s="32">
        <v>20</v>
      </c>
      <c r="L5" s="22" t="s">
        <v>76</v>
      </c>
      <c r="M5" s="22"/>
      <c r="N5" s="22" t="s">
        <v>266</v>
      </c>
      <c r="O5" s="210">
        <f>IF(OR(PartRaw[[#This Row],[Diameter
(mm)]]=1,PartRaw[[#This Row],[Diameter
(mm)]]=1.1),400,500)</f>
        <v>500</v>
      </c>
      <c r="P5" s="22">
        <f>PartRaw[[#This Row],[POS1 Lotsize]]</f>
        <v>500</v>
      </c>
      <c r="Q5" s="22">
        <f>IF(PartRaw[[#This Row],[Diameter
(mm)]]=1,PartRaw[[#This Row],[POS1 Lotsize]]*3,PartRaw[[#This Row],[POS1 Lotsize]])</f>
        <v>500</v>
      </c>
      <c r="R5" s="22"/>
      <c r="S5" s="22"/>
      <c r="T5" s="22"/>
      <c r="U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12250</v>
      </c>
      <c r="V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14700</v>
      </c>
      <c r="W5" s="22"/>
      <c r="X5" s="22"/>
      <c r="Y5" s="22"/>
      <c r="Z5" s="22"/>
      <c r="AA5" s="22"/>
      <c r="AB5" s="22"/>
      <c r="AC5" s="52"/>
      <c r="AG5" s="62" t="str">
        <f t="array" ref="AG5">IFERROR(INDEX(PartRaw[POS1 Group],MATCH(0,COUNTIF(Table5[[#Headers],[Group]]:AG4,PartRaw[POS1 Group]),0)),"")</f>
        <v>N-BK7/1.5/19</v>
      </c>
      <c r="AH5" s="11">
        <f>IFERROR(INDEX(PartRaw[],MATCH(Table5[[#This Row],[Group]],PartRaw[POS1 Group],0),10),0)</f>
        <v>1.7925E-2</v>
      </c>
      <c r="AI5" s="56">
        <f>IFERROR(INDEX(PartRaw[],MATCH(Table5[[#This Row],[Group]],PartRaw[POS1 Group],0),11),0)</f>
        <v>20</v>
      </c>
      <c r="AM5" s="64" t="s">
        <v>281</v>
      </c>
      <c r="AN5" s="64">
        <v>2.6933571428571432</v>
      </c>
      <c r="AO5" s="64">
        <v>2.6933571428571432</v>
      </c>
      <c r="AP5" s="64">
        <v>0</v>
      </c>
      <c r="AQ5" s="64">
        <v>0</v>
      </c>
      <c r="AR5" s="64">
        <v>0</v>
      </c>
      <c r="AS5" s="64">
        <v>2.6933571428571432</v>
      </c>
      <c r="AT5" s="64"/>
      <c r="AU5" s="64">
        <v>0</v>
      </c>
      <c r="AW5">
        <f>IF(Table6[[#This Row],[VN'#4]]&gt;0,1,0)</f>
        <v>0</v>
      </c>
      <c r="AX5">
        <f>IF(Table6[[#This Row],[VN'#5]]&gt;0,1,0)</f>
        <v>0</v>
      </c>
    </row>
    <row r="6" spans="1:80">
      <c r="A6" s="41">
        <v>30103812</v>
      </c>
      <c r="B6" s="17" t="s">
        <v>77</v>
      </c>
      <c r="C6" s="17">
        <v>60034191</v>
      </c>
      <c r="D6" s="18" t="s">
        <v>78</v>
      </c>
      <c r="E6" s="19" t="s">
        <v>79</v>
      </c>
      <c r="F6" s="20">
        <v>1.2</v>
      </c>
      <c r="G6" s="22">
        <v>1</v>
      </c>
      <c r="H6" s="22" t="s">
        <v>80</v>
      </c>
      <c r="I6" s="23">
        <v>10.5</v>
      </c>
      <c r="J6" s="24">
        <v>1.7925E-2</v>
      </c>
      <c r="K6" s="32">
        <v>20</v>
      </c>
      <c r="L6" s="22" t="s">
        <v>81</v>
      </c>
      <c r="M6" s="22"/>
      <c r="N6" s="22" t="s">
        <v>259</v>
      </c>
      <c r="O6" s="210">
        <f>IF(OR(PartRaw[[#This Row],[Diameter
(mm)]]=1,PartRaw[[#This Row],[Diameter
(mm)]]=1.1),400,500)</f>
        <v>400</v>
      </c>
      <c r="P6" s="22">
        <f>PartRaw[[#This Row],[POS1 Lotsize]]</f>
        <v>400</v>
      </c>
      <c r="Q6" s="22">
        <f>IF(PartRaw[[#This Row],[Diameter
(mm)]]=1,PartRaw[[#This Row],[POS1 Lotsize]]*3,PartRaw[[#This Row],[POS1 Lotsize]])</f>
        <v>1200</v>
      </c>
      <c r="R6" s="22"/>
      <c r="S6" s="22"/>
      <c r="T6" s="22"/>
      <c r="U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6" s="22"/>
      <c r="X6" s="22"/>
      <c r="Y6" s="22"/>
      <c r="Z6" s="22"/>
      <c r="AA6" s="22"/>
      <c r="AB6" s="22"/>
      <c r="AC6" s="22"/>
      <c r="AG6" s="62" t="str">
        <f t="array" ref="AG6">IFERROR(INDEX(PartRaw[POS1 Group],MATCH(0,COUNTIF(Table5[[#Headers],[Group]]:AG5,PartRaw[POS1 Group]),0)),"")</f>
        <v>SF11/1.0/10.05</v>
      </c>
      <c r="AH6" s="11">
        <f>IFERROR(INDEX(PartRaw[],MATCH(Table5[[#This Row],[Group]],PartRaw[POS1 Group],0),10),0)</f>
        <v>1.7925E-2</v>
      </c>
      <c r="AI6" s="57">
        <f>IFERROR(INDEX(PartRaw[],MATCH(Table5[[#This Row],[Group]],PartRaw[POS1 Group],0),11),0)</f>
        <v>20</v>
      </c>
      <c r="AM6" s="64" t="s">
        <v>282</v>
      </c>
      <c r="AN6" s="64">
        <v>2.2795317460317457</v>
      </c>
      <c r="AO6" s="64">
        <v>2.2795317460317457</v>
      </c>
      <c r="AP6" s="64">
        <v>0</v>
      </c>
      <c r="AQ6" s="64">
        <v>0</v>
      </c>
      <c r="AR6" s="64">
        <v>0</v>
      </c>
      <c r="AS6" s="64">
        <v>2.2795317460317457</v>
      </c>
      <c r="AT6" s="64"/>
      <c r="AU6" s="64">
        <v>0</v>
      </c>
      <c r="AW6">
        <f>IF(Table6[[#This Row],[VN'#4]]&gt;0,1,0)</f>
        <v>0</v>
      </c>
      <c r="AX6">
        <f>IF(Table6[[#This Row],[VN'#5]]&gt;0,1,0)</f>
        <v>0</v>
      </c>
    </row>
    <row r="7" spans="1:80">
      <c r="A7" s="41">
        <v>30334353</v>
      </c>
      <c r="B7" s="17" t="s">
        <v>82</v>
      </c>
      <c r="C7" s="17">
        <v>60035457</v>
      </c>
      <c r="D7" s="18" t="s">
        <v>78</v>
      </c>
      <c r="E7" s="19" t="s">
        <v>83</v>
      </c>
      <c r="F7" s="20">
        <v>1.8</v>
      </c>
      <c r="G7" s="22">
        <v>1</v>
      </c>
      <c r="H7" s="22" t="s">
        <v>84</v>
      </c>
      <c r="I7" s="23">
        <v>6</v>
      </c>
      <c r="J7" s="24">
        <v>1.7925E-2</v>
      </c>
      <c r="K7" s="32">
        <v>20</v>
      </c>
      <c r="L7" s="22" t="s">
        <v>85</v>
      </c>
      <c r="M7" s="22"/>
      <c r="N7" s="22" t="s">
        <v>259</v>
      </c>
      <c r="O7" s="210">
        <f>IF(OR(PartRaw[[#This Row],[Diameter
(mm)]]=1,PartRaw[[#This Row],[Diameter
(mm)]]=1.1),400,500)</f>
        <v>400</v>
      </c>
      <c r="P7" s="22">
        <f>PartRaw[[#This Row],[POS1 Lotsize]]</f>
        <v>400</v>
      </c>
      <c r="Q7" s="22">
        <f>IF(PartRaw[[#This Row],[Diameter
(mm)]]=1,PartRaw[[#This Row],[POS1 Lotsize]]*3,PartRaw[[#This Row],[POS1 Lotsize]])</f>
        <v>1200</v>
      </c>
      <c r="R7" s="22"/>
      <c r="S7" s="22"/>
      <c r="T7" s="22"/>
      <c r="U7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7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7" s="22"/>
      <c r="X7" s="22"/>
      <c r="Y7" s="22"/>
      <c r="Z7" s="22"/>
      <c r="AA7" s="22"/>
      <c r="AB7" s="22"/>
      <c r="AC7" s="22"/>
      <c r="AG7" s="62" t="str">
        <f t="array" ref="AG7">IFERROR(INDEX(PartRaw[POS1 Group],MATCH(0,COUNTIF(Table5[[#Headers],[Group]]:AG6,PartRaw[POS1 Group]),0)),"")</f>
        <v>N-SF11/1/6</v>
      </c>
      <c r="AH7" s="11">
        <f>IFERROR(INDEX(PartRaw[],MATCH(Table5[[#This Row],[Group]],PartRaw[POS1 Group],0),10),0)</f>
        <v>1.7925E-2</v>
      </c>
      <c r="AI7" s="57">
        <f>IFERROR(INDEX(PartRaw[],MATCH(Table5[[#This Row],[Group]],PartRaw[POS1 Group],0),11),0)</f>
        <v>20</v>
      </c>
      <c r="AM7" s="64" t="s">
        <v>283</v>
      </c>
      <c r="AN7" s="64">
        <v>2.2913412698412698</v>
      </c>
      <c r="AO7" s="64">
        <v>2.2913412698412698</v>
      </c>
      <c r="AP7" s="64">
        <v>0</v>
      </c>
      <c r="AQ7" s="64">
        <v>0</v>
      </c>
      <c r="AR7" s="64">
        <v>0</v>
      </c>
      <c r="AS7" s="64">
        <v>2.2913412698412698</v>
      </c>
      <c r="AT7" s="64"/>
      <c r="AU7" s="64">
        <v>0</v>
      </c>
      <c r="AW7">
        <f>IF(Table6[[#This Row],[VN'#4]]&gt;0,1,0)</f>
        <v>0</v>
      </c>
      <c r="AX7">
        <f>IF(Table6[[#This Row],[VN'#5]]&gt;0,1,0)</f>
        <v>0</v>
      </c>
    </row>
    <row r="8" spans="1:80">
      <c r="A8" s="41">
        <v>30282610</v>
      </c>
      <c r="B8" s="17" t="s">
        <v>86</v>
      </c>
      <c r="C8" s="17">
        <v>60035468</v>
      </c>
      <c r="D8" s="18" t="s">
        <v>73</v>
      </c>
      <c r="E8" s="19" t="s">
        <v>83</v>
      </c>
      <c r="F8" s="20">
        <v>1.8</v>
      </c>
      <c r="G8" s="22">
        <v>1</v>
      </c>
      <c r="H8" s="22" t="s">
        <v>84</v>
      </c>
      <c r="I8" s="23">
        <v>6</v>
      </c>
      <c r="J8" s="24">
        <v>1.7925E-2</v>
      </c>
      <c r="K8" s="32">
        <v>20</v>
      </c>
      <c r="L8" s="22" t="s">
        <v>85</v>
      </c>
      <c r="M8" s="22"/>
      <c r="N8" s="22" t="s">
        <v>267</v>
      </c>
      <c r="O8" s="210">
        <f>IF(OR(PartRaw[[#This Row],[Diameter
(mm)]]=1,PartRaw[[#This Row],[Diameter
(mm)]]=1.1),400,500)</f>
        <v>400</v>
      </c>
      <c r="P8" s="22">
        <f>PartRaw[[#This Row],[POS1 Lotsize]]</f>
        <v>400</v>
      </c>
      <c r="Q8" s="22">
        <f>IF(PartRaw[[#This Row],[Diameter
(mm)]]=1,PartRaw[[#This Row],[POS1 Lotsize]]*3,PartRaw[[#This Row],[POS1 Lotsize]])</f>
        <v>1200</v>
      </c>
      <c r="R8" s="22"/>
      <c r="S8" s="22"/>
      <c r="T8" s="22"/>
      <c r="U8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8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8" s="22"/>
      <c r="X8" s="22"/>
      <c r="Y8" s="22"/>
      <c r="Z8" s="22"/>
      <c r="AA8" s="22"/>
      <c r="AB8" s="22"/>
      <c r="AC8" s="22"/>
      <c r="AG8" s="62" t="str">
        <f t="array" ref="AG8">IFERROR(INDEX(PartRaw[POS1 Group],MATCH(0,COUNTIF(Table5[[#Headers],[Group]]:AG7,PartRaw[POS1 Group]),0)),"")</f>
        <v>N-SF11/1/6.2</v>
      </c>
      <c r="AH8" s="11">
        <f>IFERROR(INDEX(PartRaw[],MATCH(Table5[[#This Row],[Group]],PartRaw[POS1 Group],0),10),0)</f>
        <v>1.7925E-2</v>
      </c>
      <c r="AI8" s="57">
        <f>IFERROR(INDEX(PartRaw[],MATCH(Table5[[#This Row],[Group]],PartRaw[POS1 Group],0),11),0)</f>
        <v>20</v>
      </c>
      <c r="AM8" s="64" t="s">
        <v>284</v>
      </c>
      <c r="AN8" s="64">
        <v>2.3525396825396827</v>
      </c>
      <c r="AO8" s="64">
        <v>2.3525396825396827</v>
      </c>
      <c r="AP8" s="64">
        <v>2.3525396825396827</v>
      </c>
      <c r="AQ8" s="64">
        <v>2.3525396825396827</v>
      </c>
      <c r="AR8" s="64">
        <v>2.3525396825396827</v>
      </c>
      <c r="AS8" s="64">
        <v>2.3525396825396827</v>
      </c>
      <c r="AT8" s="64"/>
      <c r="AU8" s="64">
        <v>2.3525396825396827</v>
      </c>
      <c r="AW8">
        <f>IF(Table6[[#This Row],[VN'#4]]&gt;0,1,0)</f>
        <v>1</v>
      </c>
      <c r="AX8">
        <f>IF(Table6[[#This Row],[VN'#5]]&gt;0,1,0)</f>
        <v>1</v>
      </c>
    </row>
    <row r="9" spans="1:80">
      <c r="A9" s="41">
        <v>30290703</v>
      </c>
      <c r="B9" s="17" t="s">
        <v>87</v>
      </c>
      <c r="C9" s="17">
        <v>60035468</v>
      </c>
      <c r="D9" s="18" t="s">
        <v>73</v>
      </c>
      <c r="E9" s="19" t="s">
        <v>83</v>
      </c>
      <c r="F9" s="25">
        <v>1.75</v>
      </c>
      <c r="G9" s="22">
        <v>1</v>
      </c>
      <c r="H9" s="22" t="s">
        <v>88</v>
      </c>
      <c r="I9" s="23">
        <v>6.2</v>
      </c>
      <c r="J9" s="24">
        <v>1.7925E-2</v>
      </c>
      <c r="K9" s="32">
        <v>20</v>
      </c>
      <c r="L9" s="22" t="s">
        <v>89</v>
      </c>
      <c r="M9" s="22"/>
      <c r="N9" s="22" t="s">
        <v>267</v>
      </c>
      <c r="O9" s="210">
        <f>IF(OR(PartRaw[[#This Row],[Diameter
(mm)]]=1,PartRaw[[#This Row],[Diameter
(mm)]]=1.1),400,500)</f>
        <v>400</v>
      </c>
      <c r="P9" s="22">
        <f>PartRaw[[#This Row],[POS1 Lotsize]]</f>
        <v>400</v>
      </c>
      <c r="Q9" s="22">
        <f>IF(PartRaw[[#This Row],[Diameter
(mm)]]=1,PartRaw[[#This Row],[POS1 Lotsize]]*3,PartRaw[[#This Row],[POS1 Lotsize]])</f>
        <v>1200</v>
      </c>
      <c r="R9" s="22"/>
      <c r="S9" s="22"/>
      <c r="T9" s="22"/>
      <c r="U9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9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9" s="22"/>
      <c r="X9" s="22"/>
      <c r="Y9" s="22"/>
      <c r="Z9" s="22"/>
      <c r="AA9" s="22"/>
      <c r="AB9" s="22"/>
      <c r="AC9" s="22"/>
      <c r="AG9" s="62" t="str">
        <f t="array" ref="AG9">IFERROR(INDEX(PartRaw[POS1 Group],MATCH(0,COUNTIF(Table5[[#Headers],[Group]]:AG8,PartRaw[POS1 Group]),0)),"")</f>
        <v>N-SF11/1/6.8</v>
      </c>
      <c r="AH9" s="11">
        <f>IFERROR(INDEX(PartRaw[],MATCH(Table5[[#This Row],[Group]],PartRaw[POS1 Group],0),10),0)</f>
        <v>1.7925E-2</v>
      </c>
      <c r="AI9" s="57">
        <f>IFERROR(INDEX(PartRaw[],MATCH(Table5[[#This Row],[Group]],PartRaw[POS1 Group],0),11),0)</f>
        <v>20</v>
      </c>
      <c r="AM9" s="64" t="s">
        <v>285</v>
      </c>
      <c r="AN9" s="64">
        <v>2.4565238095238091</v>
      </c>
      <c r="AO9" s="64">
        <v>2.4565238095238091</v>
      </c>
      <c r="AP9" s="64">
        <v>0</v>
      </c>
      <c r="AQ9" s="64">
        <v>0</v>
      </c>
      <c r="AR9" s="64">
        <v>0</v>
      </c>
      <c r="AS9" s="64">
        <v>2.4565238095238091</v>
      </c>
      <c r="AT9" s="64"/>
      <c r="AU9" s="64">
        <v>0</v>
      </c>
      <c r="AW9">
        <f>IF(Table6[[#This Row],[VN'#4]]&gt;0,1,0)</f>
        <v>0</v>
      </c>
      <c r="AX9">
        <f>IF(Table6[[#This Row],[VN'#5]]&gt;0,1,0)</f>
        <v>0</v>
      </c>
    </row>
    <row r="10" spans="1:80">
      <c r="A10" s="41">
        <v>30103775</v>
      </c>
      <c r="B10" s="17" t="s">
        <v>90</v>
      </c>
      <c r="C10" s="17">
        <v>60035457</v>
      </c>
      <c r="D10" s="18" t="s">
        <v>73</v>
      </c>
      <c r="E10" s="19" t="s">
        <v>83</v>
      </c>
      <c r="F10" s="26">
        <v>1.4750000000000001</v>
      </c>
      <c r="G10" s="22">
        <v>1</v>
      </c>
      <c r="H10" s="22" t="s">
        <v>91</v>
      </c>
      <c r="I10" s="23">
        <v>6.8</v>
      </c>
      <c r="J10" s="24">
        <v>1.7925E-2</v>
      </c>
      <c r="K10" s="32">
        <v>20</v>
      </c>
      <c r="L10" s="22" t="s">
        <v>92</v>
      </c>
      <c r="M10" s="22"/>
      <c r="N10" s="22" t="s">
        <v>267</v>
      </c>
      <c r="O10" s="210">
        <f>IF(OR(PartRaw[[#This Row],[Diameter
(mm)]]=1,PartRaw[[#This Row],[Diameter
(mm)]]=1.1),400,500)</f>
        <v>400</v>
      </c>
      <c r="P10" s="22">
        <f>PartRaw[[#This Row],[POS1 Lotsize]]</f>
        <v>400</v>
      </c>
      <c r="Q10" s="22">
        <f>IF(PartRaw[[#This Row],[Diameter
(mm)]]=1,PartRaw[[#This Row],[POS1 Lotsize]]*3,PartRaw[[#This Row],[POS1 Lotsize]])</f>
        <v>1200</v>
      </c>
      <c r="R10" s="22"/>
      <c r="S10" s="22"/>
      <c r="T10" s="22"/>
      <c r="U10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10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10" s="22"/>
      <c r="X10" s="22"/>
      <c r="Y10" s="22"/>
      <c r="Z10" s="22"/>
      <c r="AA10" s="22"/>
      <c r="AB10" s="22"/>
      <c r="AC10" s="22"/>
      <c r="AG10" s="62" t="str">
        <f t="array" ref="AG10">IFERROR(INDEX(PartRaw[POS1 Group],MATCH(0,COUNTIF(Table5[[#Headers],[Group]]:AG9,PartRaw[POS1 Group]),0)),"")</f>
        <v>N-SF11/1/7</v>
      </c>
      <c r="AH10" s="11">
        <f>IFERROR(INDEX(PartRaw[],MATCH(Table5[[#This Row],[Group]],PartRaw[POS1 Group],0),10),0)</f>
        <v>1.7925E-2</v>
      </c>
      <c r="AI10" s="57">
        <f>IFERROR(INDEX(PartRaw[],MATCH(Table5[[#This Row],[Group]],PartRaw[POS1 Group],0),11),0)</f>
        <v>20</v>
      </c>
      <c r="AM10" s="64" t="s">
        <v>286</v>
      </c>
      <c r="AN10" s="64">
        <v>2.3533095238095236</v>
      </c>
      <c r="AO10" s="64">
        <v>2.3533095238095236</v>
      </c>
      <c r="AP10" s="64">
        <v>2.3533095238095236</v>
      </c>
      <c r="AQ10" s="64">
        <v>2.3533095238095236</v>
      </c>
      <c r="AR10" s="64">
        <v>2.3533095238095236</v>
      </c>
      <c r="AS10" s="64">
        <v>2.3533095238095236</v>
      </c>
      <c r="AT10" s="64"/>
      <c r="AU10" s="64">
        <v>0</v>
      </c>
      <c r="AW10">
        <f>IF(Table6[[#This Row],[VN'#4]]&gt;0,1,0)</f>
        <v>1</v>
      </c>
      <c r="AX10">
        <f>IF(Table6[[#This Row],[VN'#5]]&gt;0,1,0)</f>
        <v>1</v>
      </c>
    </row>
    <row r="11" spans="1:80">
      <c r="A11" s="41">
        <v>30313301</v>
      </c>
      <c r="B11" s="17" t="s">
        <v>93</v>
      </c>
      <c r="C11" s="17">
        <v>60035457</v>
      </c>
      <c r="D11" s="18" t="s">
        <v>78</v>
      </c>
      <c r="E11" s="19" t="s">
        <v>83</v>
      </c>
      <c r="F11" s="25">
        <v>1.45</v>
      </c>
      <c r="G11" s="22">
        <v>1</v>
      </c>
      <c r="H11" s="22" t="s">
        <v>94</v>
      </c>
      <c r="I11" s="23">
        <v>7</v>
      </c>
      <c r="J11" s="24">
        <v>1.7925E-2</v>
      </c>
      <c r="K11" s="32">
        <v>20</v>
      </c>
      <c r="L11" s="22" t="s">
        <v>95</v>
      </c>
      <c r="M11" s="22"/>
      <c r="N11" s="22" t="s">
        <v>259</v>
      </c>
      <c r="O11" s="210">
        <f>IF(OR(PartRaw[[#This Row],[Diameter
(mm)]]=1,PartRaw[[#This Row],[Diameter
(mm)]]=1.1),400,500)</f>
        <v>400</v>
      </c>
      <c r="P11" s="22">
        <f>PartRaw[[#This Row],[POS1 Lotsize]]</f>
        <v>400</v>
      </c>
      <c r="Q11" s="22">
        <f>IF(PartRaw[[#This Row],[Diameter
(mm)]]=1,PartRaw[[#This Row],[POS1 Lotsize]]*3,PartRaw[[#This Row],[POS1 Lotsize]])</f>
        <v>1200</v>
      </c>
      <c r="R11" s="22"/>
      <c r="S11" s="22"/>
      <c r="T11" s="22"/>
      <c r="U11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11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11" s="22"/>
      <c r="X11" s="22"/>
      <c r="Y11" s="22"/>
      <c r="Z11" s="22"/>
      <c r="AA11" s="22"/>
      <c r="AB11" s="22"/>
      <c r="AC11" s="22"/>
      <c r="AG11" s="62" t="str">
        <f t="array" ref="AG11">IFERROR(INDEX(PartRaw[POS1 Group],MATCH(0,COUNTIF(Table5[[#Headers],[Group]]:AG10,PartRaw[POS1 Group]),0)),"")</f>
        <v>N-SF11/1/7.5</v>
      </c>
      <c r="AH11" s="11">
        <f>IFERROR(INDEX(PartRaw[],MATCH(Table5[[#This Row],[Group]],PartRaw[POS1 Group],0),10),0)</f>
        <v>1.7925E-2</v>
      </c>
      <c r="AI11" s="57">
        <f>IFERROR(INDEX(PartRaw[],MATCH(Table5[[#This Row],[Group]],PartRaw[POS1 Group],0),11),0)</f>
        <v>20</v>
      </c>
      <c r="AM11" s="64" t="s">
        <v>287</v>
      </c>
      <c r="AN11" s="64">
        <v>0</v>
      </c>
      <c r="AO11" s="64">
        <v>2.6</v>
      </c>
      <c r="AP11" s="64">
        <v>0</v>
      </c>
      <c r="AQ11" s="64">
        <v>0</v>
      </c>
      <c r="AR11" s="64">
        <v>0</v>
      </c>
      <c r="AS11" s="64">
        <v>2.6</v>
      </c>
      <c r="AT11" s="64"/>
      <c r="AU11" s="64">
        <v>0</v>
      </c>
      <c r="AW11">
        <f>IF(Table6[[#This Row],[VN'#4]]&gt;0,1,0)</f>
        <v>0</v>
      </c>
      <c r="AX11">
        <f>IF(Table6[[#This Row],[VN'#5]]&gt;0,1,0)</f>
        <v>0</v>
      </c>
    </row>
    <row r="12" spans="1:80">
      <c r="A12" s="41">
        <v>30248740</v>
      </c>
      <c r="B12" s="17" t="s">
        <v>96</v>
      </c>
      <c r="C12" s="17">
        <v>60035457</v>
      </c>
      <c r="D12" s="18" t="s">
        <v>73</v>
      </c>
      <c r="E12" s="19" t="s">
        <v>83</v>
      </c>
      <c r="F12" s="26">
        <v>1.419</v>
      </c>
      <c r="G12" s="22">
        <v>1</v>
      </c>
      <c r="H12" s="22" t="s">
        <v>97</v>
      </c>
      <c r="I12" s="23">
        <v>7.5</v>
      </c>
      <c r="J12" s="24">
        <v>1.7925E-2</v>
      </c>
      <c r="K12" s="32">
        <v>20</v>
      </c>
      <c r="L12" s="22" t="s">
        <v>98</v>
      </c>
      <c r="M12" s="22"/>
      <c r="N12" s="22" t="s">
        <v>267</v>
      </c>
      <c r="O12" s="210">
        <f>IF(OR(PartRaw[[#This Row],[Diameter
(mm)]]=1,PartRaw[[#This Row],[Diameter
(mm)]]=1.1),400,500)</f>
        <v>400</v>
      </c>
      <c r="P12" s="22">
        <f>PartRaw[[#This Row],[POS1 Lotsize]]</f>
        <v>400</v>
      </c>
      <c r="Q12" s="22">
        <f>IF(PartRaw[[#This Row],[Diameter
(mm)]]=1,PartRaw[[#This Row],[POS1 Lotsize]]*3,PartRaw[[#This Row],[POS1 Lotsize]])</f>
        <v>1200</v>
      </c>
      <c r="R12" s="22"/>
      <c r="S12" s="22"/>
      <c r="T12" s="22"/>
      <c r="U12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12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12" s="22"/>
      <c r="X12" s="22"/>
      <c r="Y12" s="22"/>
      <c r="Z12" s="22"/>
      <c r="AA12" s="22"/>
      <c r="AB12" s="22"/>
      <c r="AC12" s="22"/>
      <c r="AG12" s="62" t="str">
        <f t="array" ref="AG12">IFERROR(INDEX(PartRaw[POS1 Group],MATCH(0,COUNTIF(Table5[[#Headers],[Group]]:AG11,PartRaw[POS1 Group]),0)),"")</f>
        <v>N-SF11/1/8.5</v>
      </c>
      <c r="AH12" s="11">
        <f>IFERROR(INDEX(PartRaw[],MATCH(Table5[[#This Row],[Group]],PartRaw[POS1 Group],0),10),0)</f>
        <v>1.7925E-2</v>
      </c>
      <c r="AI12" s="57">
        <f>IFERROR(INDEX(PartRaw[],MATCH(Table5[[#This Row],[Group]],PartRaw[POS1 Group],0),11),0)</f>
        <v>20</v>
      </c>
      <c r="AM12" s="64" t="s">
        <v>288</v>
      </c>
      <c r="AN12" s="64">
        <v>0</v>
      </c>
      <c r="AO12" s="64">
        <v>3.1</v>
      </c>
      <c r="AP12" s="64">
        <v>3.1</v>
      </c>
      <c r="AQ12" s="64">
        <v>0</v>
      </c>
      <c r="AR12" s="64">
        <v>0</v>
      </c>
      <c r="AS12" s="64">
        <v>3.1</v>
      </c>
      <c r="AT12" s="64"/>
      <c r="AU12" s="64">
        <v>3.1</v>
      </c>
      <c r="AW12">
        <f>IF(Table6[[#This Row],[VN'#4]]&gt;0,1,0)</f>
        <v>0</v>
      </c>
      <c r="AX12">
        <f>IF(Table6[[#This Row],[VN'#5]]&gt;0,1,0)</f>
        <v>0</v>
      </c>
    </row>
    <row r="13" spans="1:80">
      <c r="A13" s="41">
        <v>30256936</v>
      </c>
      <c r="B13" s="17" t="s">
        <v>99</v>
      </c>
      <c r="C13" s="17">
        <v>60035457</v>
      </c>
      <c r="D13" s="18" t="s">
        <v>73</v>
      </c>
      <c r="E13" s="19" t="s">
        <v>83</v>
      </c>
      <c r="F13" s="26">
        <v>1.419</v>
      </c>
      <c r="G13" s="22">
        <v>1</v>
      </c>
      <c r="H13" s="22" t="s">
        <v>97</v>
      </c>
      <c r="I13" s="23">
        <v>7.5</v>
      </c>
      <c r="J13" s="24">
        <v>1.7925E-2</v>
      </c>
      <c r="K13" s="32">
        <v>20</v>
      </c>
      <c r="L13" s="22" t="s">
        <v>98</v>
      </c>
      <c r="M13" s="22"/>
      <c r="N13" s="22" t="s">
        <v>267</v>
      </c>
      <c r="O13" s="210">
        <f>IF(OR(PartRaw[[#This Row],[Diameter
(mm)]]=1,PartRaw[[#This Row],[Diameter
(mm)]]=1.1),400,500)</f>
        <v>400</v>
      </c>
      <c r="P13" s="22">
        <f>PartRaw[[#This Row],[POS1 Lotsize]]</f>
        <v>400</v>
      </c>
      <c r="Q13" s="22">
        <f>IF(PartRaw[[#This Row],[Diameter
(mm)]]=1,PartRaw[[#This Row],[POS1 Lotsize]]*3,PartRaw[[#This Row],[POS1 Lotsize]])</f>
        <v>1200</v>
      </c>
      <c r="R13" s="22"/>
      <c r="S13" s="22"/>
      <c r="T13" s="22"/>
      <c r="U13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13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13" s="22"/>
      <c r="X13" s="22"/>
      <c r="Y13" s="22"/>
      <c r="Z13" s="22"/>
      <c r="AA13" s="22"/>
      <c r="AB13" s="22"/>
      <c r="AC13" s="22"/>
      <c r="AG13" s="62" t="str">
        <f t="array" ref="AG13">IFERROR(INDEX(PartRaw[POS1 Group],MATCH(0,COUNTIF(Table5[[#Headers],[Group]]:AG12,PartRaw[POS1 Group]),0)),"")</f>
        <v>SF11/1.8/10.5</v>
      </c>
      <c r="AH13" s="11">
        <f>IFERROR(INDEX(PartRaw[],MATCH(Table5[[#This Row],[Group]],PartRaw[POS1 Group],0),10),0)</f>
        <v>1.434E-2</v>
      </c>
      <c r="AI13" s="57">
        <f>IFERROR(INDEX(PartRaw[],MATCH(Table5[[#This Row],[Group]],PartRaw[POS1 Group],0),11),0)</f>
        <v>20</v>
      </c>
      <c r="AM13" s="64" t="s">
        <v>289</v>
      </c>
      <c r="AN13" s="64">
        <v>0</v>
      </c>
      <c r="AO13" s="64">
        <v>2.6</v>
      </c>
      <c r="AP13" s="64">
        <v>0</v>
      </c>
      <c r="AQ13" s="64">
        <v>2.6</v>
      </c>
      <c r="AR13" s="64">
        <v>0</v>
      </c>
      <c r="AS13" s="64">
        <v>2.6</v>
      </c>
      <c r="AT13" s="64"/>
      <c r="AU13" s="64">
        <v>0</v>
      </c>
      <c r="AW13">
        <f>IF(Table6[[#This Row],[VN'#4]]&gt;0,1,0)</f>
        <v>1</v>
      </c>
      <c r="AX13">
        <f>IF(Table6[[#This Row],[VN'#5]]&gt;0,1,0)</f>
        <v>0</v>
      </c>
    </row>
    <row r="14" spans="1:80">
      <c r="A14" s="41">
        <v>30285163</v>
      </c>
      <c r="B14" s="17" t="s">
        <v>100</v>
      </c>
      <c r="C14" s="17">
        <v>60035457</v>
      </c>
      <c r="D14" s="18" t="s">
        <v>73</v>
      </c>
      <c r="E14" s="19" t="s">
        <v>83</v>
      </c>
      <c r="F14" s="26">
        <v>1.419</v>
      </c>
      <c r="G14" s="22">
        <v>1</v>
      </c>
      <c r="H14" s="22" t="s">
        <v>97</v>
      </c>
      <c r="I14" s="23">
        <v>7.5</v>
      </c>
      <c r="J14" s="24">
        <v>1.7925E-2</v>
      </c>
      <c r="K14" s="32">
        <v>20</v>
      </c>
      <c r="L14" s="22" t="s">
        <v>98</v>
      </c>
      <c r="M14" s="22"/>
      <c r="N14" s="22" t="s">
        <v>268</v>
      </c>
      <c r="O14" s="210">
        <f>IF(OR(PartRaw[[#This Row],[Diameter
(mm)]]=1,PartRaw[[#This Row],[Diameter
(mm)]]=1.1),400,500)</f>
        <v>400</v>
      </c>
      <c r="P14" s="22">
        <f>PartRaw[[#This Row],[POS1 Lotsize]]</f>
        <v>400</v>
      </c>
      <c r="Q14" s="22">
        <f>IF(PartRaw[[#This Row],[Diameter
(mm)]]=1,PartRaw[[#This Row],[POS1 Lotsize]]*3,PartRaw[[#This Row],[POS1 Lotsize]])</f>
        <v>1200</v>
      </c>
      <c r="R14" s="22"/>
      <c r="S14" s="22"/>
      <c r="T14" s="22"/>
      <c r="U14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14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14" s="22"/>
      <c r="X14" s="22"/>
      <c r="Y14" s="22"/>
      <c r="Z14" s="22"/>
      <c r="AA14" s="22"/>
      <c r="AB14" s="22"/>
      <c r="AC14" s="22"/>
      <c r="AG14" s="62" t="str">
        <f t="array" ref="AG14">IFERROR(INDEX(PartRaw[POS1 Group],MATCH(0,COUNTIF(Table5[[#Headers],[Group]]:AG13,PartRaw[POS1 Group]),0)),"")</f>
        <v>N-SF11/1/10.5</v>
      </c>
      <c r="AH14" s="11">
        <f>IFERROR(INDEX(PartRaw[],MATCH(Table5[[#This Row],[Group]],PartRaw[POS1 Group],0),10),0)</f>
        <v>1.7925E-2</v>
      </c>
      <c r="AI14" s="57">
        <f>IFERROR(INDEX(PartRaw[],MATCH(Table5[[#This Row],[Group]],PartRaw[POS1 Group],0),11),0)</f>
        <v>20</v>
      </c>
      <c r="AM14" s="64" t="s">
        <v>290</v>
      </c>
      <c r="AN14" s="64">
        <v>2.9708055555555557</v>
      </c>
      <c r="AO14" s="64">
        <v>2.9708055555555557</v>
      </c>
      <c r="AP14" s="64">
        <v>2.9708055555555557</v>
      </c>
      <c r="AQ14" s="64">
        <v>2.9708055555555557</v>
      </c>
      <c r="AR14" s="64">
        <v>2.9708055555555557</v>
      </c>
      <c r="AS14" s="64">
        <v>2.9708055555555557</v>
      </c>
      <c r="AT14" s="64"/>
      <c r="AU14" s="64">
        <v>0</v>
      </c>
      <c r="AW14">
        <f>IF(Table6[[#This Row],[VN'#4]]&gt;0,1,0)</f>
        <v>1</v>
      </c>
      <c r="AX14">
        <f>IF(Table6[[#This Row],[VN'#5]]&gt;0,1,0)</f>
        <v>1</v>
      </c>
    </row>
    <row r="15" spans="1:80">
      <c r="A15" s="41">
        <v>30255533</v>
      </c>
      <c r="B15" s="17" t="s">
        <v>101</v>
      </c>
      <c r="C15" s="17">
        <v>60034191</v>
      </c>
      <c r="D15" s="18" t="s">
        <v>73</v>
      </c>
      <c r="E15" s="19" t="s">
        <v>79</v>
      </c>
      <c r="F15" s="20">
        <v>1.2</v>
      </c>
      <c r="G15" s="22">
        <v>1</v>
      </c>
      <c r="H15" s="22" t="s">
        <v>80</v>
      </c>
      <c r="I15" s="23">
        <v>10.5</v>
      </c>
      <c r="J15" s="24">
        <v>1.7925E-2</v>
      </c>
      <c r="K15" s="32">
        <v>20</v>
      </c>
      <c r="L15" s="22" t="s">
        <v>81</v>
      </c>
      <c r="M15" s="22"/>
      <c r="N15" s="22" t="s">
        <v>267</v>
      </c>
      <c r="O15" s="210">
        <f>IF(OR(PartRaw[[#This Row],[Diameter
(mm)]]=1,PartRaw[[#This Row],[Diameter
(mm)]]=1.1),400,500)</f>
        <v>400</v>
      </c>
      <c r="P15" s="22">
        <f>PartRaw[[#This Row],[POS1 Lotsize]]</f>
        <v>400</v>
      </c>
      <c r="Q15" s="22">
        <f>IF(PartRaw[[#This Row],[Diameter
(mm)]]=1,PartRaw[[#This Row],[POS1 Lotsize]]*3,PartRaw[[#This Row],[POS1 Lotsize]])</f>
        <v>1200</v>
      </c>
      <c r="R15" s="22"/>
      <c r="S15" s="22"/>
      <c r="T15" s="22"/>
      <c r="U1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1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15" s="22"/>
      <c r="X15" s="22"/>
      <c r="Y15" s="22"/>
      <c r="Z15" s="22"/>
      <c r="AA15" s="22"/>
      <c r="AB15" s="22"/>
      <c r="AC15" s="22"/>
      <c r="AG15" s="62">
        <f t="array" ref="AG15">IFERROR(INDEX(PartRaw[POS1 Group],MATCH(0,COUNTIF(Table5[[#Headers],[Group]]:AG14,PartRaw[POS1 Group]),0)),"")</f>
        <v>0</v>
      </c>
      <c r="AH15" s="11">
        <f>IFERROR(INDEX(PartRaw[],MATCH(Table5[[#This Row],[Group]],PartRaw[POS1 Group],0),10),0)</f>
        <v>0</v>
      </c>
      <c r="AI15" s="57">
        <f>IFERROR(INDEX(PartRaw[],MATCH(Table5[[#This Row],[Group]],PartRaw[POS1 Group],0),11),0)</f>
        <v>0</v>
      </c>
      <c r="AM15" s="64" t="s">
        <v>291</v>
      </c>
      <c r="AN15" s="64">
        <v>3.0408055555555555</v>
      </c>
      <c r="AO15" s="64">
        <v>3.0408055555555555</v>
      </c>
      <c r="AP15" s="64">
        <v>0</v>
      </c>
      <c r="AQ15" s="64">
        <v>0</v>
      </c>
      <c r="AR15" s="64">
        <v>0</v>
      </c>
      <c r="AS15" s="64">
        <v>3.0408055555555555</v>
      </c>
      <c r="AT15" s="64"/>
      <c r="AU15" s="64">
        <v>0</v>
      </c>
      <c r="AW15">
        <f>IF(Table6[[#This Row],[VN'#4]]&gt;0,1,0)</f>
        <v>0</v>
      </c>
      <c r="AX15">
        <f>IF(Table6[[#This Row],[VN'#5]]&gt;0,1,0)</f>
        <v>0</v>
      </c>
    </row>
    <row r="16" spans="1:80">
      <c r="A16" s="41">
        <v>30294523</v>
      </c>
      <c r="B16" s="17" t="s">
        <v>102</v>
      </c>
      <c r="C16" s="17">
        <v>60035457</v>
      </c>
      <c r="D16" s="18" t="s">
        <v>73</v>
      </c>
      <c r="E16" s="19" t="s">
        <v>83</v>
      </c>
      <c r="F16" s="26">
        <v>1.419</v>
      </c>
      <c r="G16" s="22">
        <v>1</v>
      </c>
      <c r="H16" s="22" t="s">
        <v>97</v>
      </c>
      <c r="I16" s="23">
        <v>7.5</v>
      </c>
      <c r="J16" s="24">
        <v>1.7925E-2</v>
      </c>
      <c r="K16" s="32">
        <v>20</v>
      </c>
      <c r="L16" s="22" t="s">
        <v>98</v>
      </c>
      <c r="M16" s="22"/>
      <c r="N16" s="22" t="s">
        <v>267</v>
      </c>
      <c r="O16" s="210">
        <f>IF(OR(PartRaw[[#This Row],[Diameter
(mm)]]=1,PartRaw[[#This Row],[Diameter
(mm)]]=1.1),400,500)</f>
        <v>400</v>
      </c>
      <c r="P16" s="22">
        <f>PartRaw[[#This Row],[POS1 Lotsize]]</f>
        <v>400</v>
      </c>
      <c r="Q16" s="22">
        <f>IF(PartRaw[[#This Row],[Diameter
(mm)]]=1,PartRaw[[#This Row],[POS1 Lotsize]]*3,PartRaw[[#This Row],[POS1 Lotsize]])</f>
        <v>1200</v>
      </c>
      <c r="R16" s="22"/>
      <c r="S16" s="22"/>
      <c r="T16" s="22"/>
      <c r="U1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1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16" s="22"/>
      <c r="X16" s="22"/>
      <c r="Y16" s="22"/>
      <c r="Z16" s="22"/>
      <c r="AA16" s="22"/>
      <c r="AB16" s="22"/>
      <c r="AC16" s="22"/>
      <c r="AG16" s="62" t="str">
        <f t="array" ref="AG16">IFERROR(INDEX(PartRaw[POS1 Group],MATCH(0,COUNTIF(Table5[[#Headers],[Group]]:AG15,PartRaw[POS1 Group]),0)),"")</f>
        <v>N-SF11/1.8/5.5</v>
      </c>
      <c r="AH16" s="11">
        <f>IFERROR(INDEX(PartRaw[],MATCH(Table5[[#This Row],[Group]],PartRaw[POS1 Group],0),10),0)</f>
        <v>0.02</v>
      </c>
      <c r="AI16" s="57">
        <f>IFERROR(INDEX(PartRaw[],MATCH(Table5[[#This Row],[Group]],PartRaw[POS1 Group],0),11),0)</f>
        <v>20</v>
      </c>
      <c r="AM16" s="64" t="s">
        <v>292</v>
      </c>
      <c r="AN16" s="64">
        <v>0</v>
      </c>
      <c r="AO16" s="64">
        <v>2.7</v>
      </c>
      <c r="AP16" s="64">
        <v>0</v>
      </c>
      <c r="AQ16" s="64">
        <v>0</v>
      </c>
      <c r="AR16" s="64">
        <v>0</v>
      </c>
      <c r="AS16" s="64">
        <v>2.7</v>
      </c>
      <c r="AT16" s="64"/>
      <c r="AU16" s="64">
        <v>0</v>
      </c>
      <c r="AW16">
        <f>IF(Table6[[#This Row],[VN'#4]]&gt;0,1,0)</f>
        <v>0</v>
      </c>
      <c r="AX16">
        <f>IF(Table6[[#This Row],[VN'#5]]&gt;0,1,0)</f>
        <v>0</v>
      </c>
    </row>
    <row r="17" spans="1:50">
      <c r="A17" s="41">
        <v>30256512</v>
      </c>
      <c r="B17" s="17" t="s">
        <v>103</v>
      </c>
      <c r="C17" s="17">
        <v>60035457</v>
      </c>
      <c r="D17" s="18" t="s">
        <v>73</v>
      </c>
      <c r="E17" s="19" t="s">
        <v>83</v>
      </c>
      <c r="F17" s="25">
        <v>1.42</v>
      </c>
      <c r="G17" s="22">
        <v>1</v>
      </c>
      <c r="H17" s="22" t="s">
        <v>104</v>
      </c>
      <c r="I17" s="23">
        <v>7.5</v>
      </c>
      <c r="J17" s="24">
        <v>1.7925E-2</v>
      </c>
      <c r="K17" s="32">
        <v>20</v>
      </c>
      <c r="L17" s="22" t="s">
        <v>98</v>
      </c>
      <c r="M17" s="22"/>
      <c r="N17" s="22" t="s">
        <v>267</v>
      </c>
      <c r="O17" s="210">
        <f>IF(OR(PartRaw[[#This Row],[Diameter
(mm)]]=1,PartRaw[[#This Row],[Diameter
(mm)]]=1.1),400,500)</f>
        <v>400</v>
      </c>
      <c r="P17" s="22">
        <f>PartRaw[[#This Row],[POS1 Lotsize]]</f>
        <v>400</v>
      </c>
      <c r="Q17" s="22">
        <f>IF(PartRaw[[#This Row],[Diameter
(mm)]]=1,PartRaw[[#This Row],[POS1 Lotsize]]*3,PartRaw[[#This Row],[POS1 Lotsize]])</f>
        <v>1200</v>
      </c>
      <c r="R17" s="22"/>
      <c r="S17" s="22"/>
      <c r="T17" s="22"/>
      <c r="U17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17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17" s="22"/>
      <c r="X17" s="22"/>
      <c r="Y17" s="22"/>
      <c r="Z17" s="22"/>
      <c r="AA17" s="22"/>
      <c r="AB17" s="22"/>
      <c r="AC17" s="22"/>
      <c r="AG17" s="62" t="str">
        <f t="array" ref="AG17">IFERROR(INDEX(PartRaw[POS1 Group],MATCH(0,COUNTIF(Table5[[#Headers],[Group]]:AG16,PartRaw[POS1 Group]),0)),"")</f>
        <v>N-SF11/1.8/9.5</v>
      </c>
      <c r="AH17" s="11">
        <f>IFERROR(INDEX(PartRaw[],MATCH(Table5[[#This Row],[Group]],PartRaw[POS1 Group],0),10),0)</f>
        <v>0.02</v>
      </c>
      <c r="AI17" s="57">
        <f>IFERROR(INDEX(PartRaw[],MATCH(Table5[[#This Row],[Group]],PartRaw[POS1 Group],0),11),0)</f>
        <v>20</v>
      </c>
      <c r="AM17" s="64" t="s">
        <v>293</v>
      </c>
      <c r="AN17" s="64">
        <v>3.2884722222222225</v>
      </c>
      <c r="AO17" s="64">
        <v>3.2884722222222225</v>
      </c>
      <c r="AP17" s="64">
        <v>3.2884722222222225</v>
      </c>
      <c r="AQ17" s="64">
        <v>3.2884722222222225</v>
      </c>
      <c r="AR17" s="64">
        <v>3.2884722222222225</v>
      </c>
      <c r="AS17" s="64">
        <v>3.2884722222222225</v>
      </c>
      <c r="AT17" s="64"/>
      <c r="AU17" s="64">
        <v>3.2884722222222225</v>
      </c>
      <c r="AW17">
        <f>IF(Table6[[#This Row],[VN'#4]]&gt;0,1,0)</f>
        <v>1</v>
      </c>
      <c r="AX17">
        <f>IF(Table6[[#This Row],[VN'#5]]&gt;0,1,0)</f>
        <v>1</v>
      </c>
    </row>
    <row r="18" spans="1:50">
      <c r="A18" s="41">
        <v>30425536</v>
      </c>
      <c r="B18" s="17" t="s">
        <v>105</v>
      </c>
      <c r="C18" s="17">
        <v>30375976</v>
      </c>
      <c r="D18" s="18" t="s">
        <v>73</v>
      </c>
      <c r="E18" s="19" t="s">
        <v>83</v>
      </c>
      <c r="F18" s="27">
        <v>1.419</v>
      </c>
      <c r="G18" s="22">
        <v>1</v>
      </c>
      <c r="H18" s="22" t="s">
        <v>97</v>
      </c>
      <c r="I18" s="23">
        <v>7.5</v>
      </c>
      <c r="J18" s="28" t="e">
        <v>#N/A</v>
      </c>
      <c r="K18" s="32">
        <v>20</v>
      </c>
      <c r="L18" s="22" t="s">
        <v>98</v>
      </c>
      <c r="M18" s="22"/>
      <c r="N18" s="22" t="s">
        <v>267</v>
      </c>
      <c r="O18" s="210">
        <f>IF(OR(PartRaw[[#This Row],[Diameter
(mm)]]=1,PartRaw[[#This Row],[Diameter
(mm)]]=1.1),400,500)</f>
        <v>400</v>
      </c>
      <c r="P18" s="22">
        <f>PartRaw[[#This Row],[POS1 Lotsize]]</f>
        <v>400</v>
      </c>
      <c r="Q18" s="22">
        <f>IF(PartRaw[[#This Row],[Diameter
(mm)]]=1,PartRaw[[#This Row],[POS1 Lotsize]]*3,PartRaw[[#This Row],[POS1 Lotsize]])</f>
        <v>1200</v>
      </c>
      <c r="R18" s="22"/>
      <c r="S18" s="22"/>
      <c r="T18" s="22"/>
      <c r="U18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18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18" s="22"/>
      <c r="X18" s="22"/>
      <c r="Y18" s="22"/>
      <c r="Z18" s="22"/>
      <c r="AA18" s="22"/>
      <c r="AB18" s="22"/>
      <c r="AC18" s="22"/>
      <c r="AG18" s="62" t="str">
        <f t="array" ref="AG18">IFERROR(INDEX(PartRaw[POS1 Group],MATCH(0,COUNTIF(Table5[[#Headers],[Group]]:AG17,PartRaw[POS1 Group]),0)),"")</f>
        <v>N-SF11/1.8/10</v>
      </c>
      <c r="AH18" s="11">
        <f>IFERROR(INDEX(PartRaw[],MATCH(Table5[[#This Row],[Group]],PartRaw[POS1 Group],0),10),0)</f>
        <v>0.02</v>
      </c>
      <c r="AI18" s="57">
        <f>IFERROR(INDEX(PartRaw[],MATCH(Table5[[#This Row],[Group]],PartRaw[POS1 Group],0),11),0)</f>
        <v>20</v>
      </c>
      <c r="AM18" s="64" t="s">
        <v>294</v>
      </c>
      <c r="AN18" s="64">
        <v>2.8416666666666668</v>
      </c>
      <c r="AO18" s="64">
        <v>2.8416666666666668</v>
      </c>
      <c r="AP18" s="64">
        <v>2.8416666666666668</v>
      </c>
      <c r="AQ18" s="64">
        <v>2.8416666666666668</v>
      </c>
      <c r="AR18" s="64">
        <v>2.8416666666666668</v>
      </c>
      <c r="AS18" s="64">
        <v>2.8416666666666668</v>
      </c>
      <c r="AT18" s="64"/>
      <c r="AU18" s="64">
        <v>2.8416666666666668</v>
      </c>
      <c r="AW18">
        <f>IF(Table6[[#This Row],[VN'#4]]&gt;0,1,0)</f>
        <v>1</v>
      </c>
      <c r="AX18">
        <f>IF(Table6[[#This Row],[VN'#5]]&gt;0,1,0)</f>
        <v>1</v>
      </c>
    </row>
    <row r="19" spans="1:50">
      <c r="A19" s="41">
        <v>30248728</v>
      </c>
      <c r="B19" s="17" t="s">
        <v>106</v>
      </c>
      <c r="C19" s="17">
        <v>60035457</v>
      </c>
      <c r="D19" s="18" t="s">
        <v>73</v>
      </c>
      <c r="E19" s="19" t="s">
        <v>83</v>
      </c>
      <c r="F19" s="20">
        <v>1.4</v>
      </c>
      <c r="G19" s="22">
        <v>1</v>
      </c>
      <c r="H19" s="22" t="s">
        <v>107</v>
      </c>
      <c r="I19" s="23">
        <v>8.5</v>
      </c>
      <c r="J19" s="24">
        <v>1.7925E-2</v>
      </c>
      <c r="K19" s="32">
        <v>20</v>
      </c>
      <c r="L19" s="22" t="s">
        <v>108</v>
      </c>
      <c r="M19" s="22"/>
      <c r="N19" s="22" t="s">
        <v>267</v>
      </c>
      <c r="O19" s="210">
        <f>IF(OR(PartRaw[[#This Row],[Diameter
(mm)]]=1,PartRaw[[#This Row],[Diameter
(mm)]]=1.1),400,500)</f>
        <v>400</v>
      </c>
      <c r="P19" s="22">
        <f>PartRaw[[#This Row],[POS1 Lotsize]]</f>
        <v>400</v>
      </c>
      <c r="Q19" s="22">
        <f>IF(PartRaw[[#This Row],[Diameter
(mm)]]=1,PartRaw[[#This Row],[POS1 Lotsize]]*3,PartRaw[[#This Row],[POS1 Lotsize]])</f>
        <v>1200</v>
      </c>
      <c r="R19" s="22"/>
      <c r="S19" s="22"/>
      <c r="T19" s="22"/>
      <c r="U19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19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19" s="22"/>
      <c r="X19" s="22"/>
      <c r="Y19" s="22"/>
      <c r="Z19" s="22"/>
      <c r="AA19" s="22"/>
      <c r="AB19" s="22"/>
      <c r="AC19" s="22"/>
      <c r="AG19" s="62" t="str">
        <f t="array" ref="AG19">IFERROR(INDEX(PartRaw[POS1 Group],MATCH(0,COUNTIF(Table5[[#Headers],[Group]]:AG18,PartRaw[POS1 Group]),0)),"")</f>
        <v>N-SF11/1.8/10.5</v>
      </c>
      <c r="AH19" s="11">
        <f>IFERROR(INDEX(PartRaw[],MATCH(Table5[[#This Row],[Group]],PartRaw[POS1 Group],0),10),0)</f>
        <v>1.434E-2</v>
      </c>
      <c r="AI19" s="57">
        <f>IFERROR(INDEX(PartRaw[],MATCH(Table5[[#This Row],[Group]],PartRaw[POS1 Group],0),11),0)</f>
        <v>20</v>
      </c>
      <c r="AM19" s="64" t="s">
        <v>295</v>
      </c>
      <c r="AN19" s="64">
        <v>3.2018333333333335</v>
      </c>
      <c r="AO19" s="64">
        <v>0</v>
      </c>
      <c r="AP19" s="64">
        <v>3.2018333333333335</v>
      </c>
      <c r="AQ19" s="64">
        <v>3.2018333333333335</v>
      </c>
      <c r="AR19" s="64">
        <v>3.2018333333333335</v>
      </c>
      <c r="AS19" s="64">
        <v>3.2018333333333335</v>
      </c>
      <c r="AT19" s="64"/>
      <c r="AU19" s="64">
        <v>0</v>
      </c>
      <c r="AW19">
        <f>IF(Table6[[#This Row],[VN'#4]]&gt;0,1,0)</f>
        <v>1</v>
      </c>
      <c r="AX19">
        <f>IF(Table6[[#This Row],[VN'#5]]&gt;0,1,0)</f>
        <v>1</v>
      </c>
    </row>
    <row r="20" spans="1:50">
      <c r="A20" s="41">
        <v>30256970</v>
      </c>
      <c r="B20" s="17" t="s">
        <v>109</v>
      </c>
      <c r="C20" s="17">
        <v>60035457</v>
      </c>
      <c r="D20" s="18" t="s">
        <v>73</v>
      </c>
      <c r="E20" s="19" t="s">
        <v>83</v>
      </c>
      <c r="F20" s="20">
        <v>1.4</v>
      </c>
      <c r="G20" s="22">
        <v>1</v>
      </c>
      <c r="H20" s="22" t="s">
        <v>107</v>
      </c>
      <c r="I20" s="23">
        <v>8.5</v>
      </c>
      <c r="J20" s="24">
        <v>1.7925E-2</v>
      </c>
      <c r="K20" s="32">
        <v>20</v>
      </c>
      <c r="L20" s="22" t="s">
        <v>108</v>
      </c>
      <c r="M20" s="22"/>
      <c r="N20" s="22" t="s">
        <v>267</v>
      </c>
      <c r="O20" s="210">
        <f>IF(OR(PartRaw[[#This Row],[Diameter
(mm)]]=1,PartRaw[[#This Row],[Diameter
(mm)]]=1.1),400,500)</f>
        <v>400</v>
      </c>
      <c r="P20" s="22">
        <f>PartRaw[[#This Row],[POS1 Lotsize]]</f>
        <v>400</v>
      </c>
      <c r="Q20" s="22">
        <f>IF(PartRaw[[#This Row],[Diameter
(mm)]]=1,PartRaw[[#This Row],[POS1 Lotsize]]*3,PartRaw[[#This Row],[POS1 Lotsize]])</f>
        <v>1200</v>
      </c>
      <c r="R20" s="22"/>
      <c r="S20" s="22"/>
      <c r="T20" s="22"/>
      <c r="U20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20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20" s="22"/>
      <c r="X20" s="22"/>
      <c r="Y20" s="22"/>
      <c r="Z20" s="22"/>
      <c r="AA20" s="22"/>
      <c r="AB20" s="22"/>
      <c r="AC20" s="22"/>
      <c r="AG20" s="62" t="str">
        <f t="array" ref="AG20">IFERROR(INDEX(PartRaw[POS1 Group],MATCH(0,COUNTIF(Table5[[#Headers],[Group]]:AG19,PartRaw[POS1 Group]),0)),"")</f>
        <v>N-SF11/1.8/11</v>
      </c>
      <c r="AH20" s="11">
        <f>IFERROR(INDEX(PartRaw[],MATCH(Table5[[#This Row],[Group]],PartRaw[POS1 Group],0),10),0)</f>
        <v>1.434E-2</v>
      </c>
      <c r="AI20" s="57">
        <f>IFERROR(INDEX(PartRaw[],MATCH(Table5[[#This Row],[Group]],PartRaw[POS1 Group],0),11),0)</f>
        <v>20</v>
      </c>
      <c r="AM20" s="64" t="s">
        <v>296</v>
      </c>
      <c r="AN20" s="64">
        <v>3.7299516666666666</v>
      </c>
      <c r="AO20" s="64">
        <v>3.7299516666666666</v>
      </c>
      <c r="AP20" s="64">
        <v>0</v>
      </c>
      <c r="AQ20" s="64">
        <v>0</v>
      </c>
      <c r="AR20" s="64">
        <v>3.7299516666666666</v>
      </c>
      <c r="AS20" s="64">
        <v>3.7299516666666666</v>
      </c>
      <c r="AT20" s="64"/>
      <c r="AU20" s="64">
        <v>3.7299516666666666</v>
      </c>
      <c r="AW20">
        <f>IF(Table6[[#This Row],[VN'#4]]&gt;0,1,0)</f>
        <v>0</v>
      </c>
      <c r="AX20">
        <f>IF(Table6[[#This Row],[VN'#5]]&gt;0,1,0)</f>
        <v>1</v>
      </c>
    </row>
    <row r="21" spans="1:50">
      <c r="A21" s="41">
        <v>30273331</v>
      </c>
      <c r="B21" s="17" t="s">
        <v>110</v>
      </c>
      <c r="C21" s="17">
        <v>60034788</v>
      </c>
      <c r="D21" s="18" t="s">
        <v>78</v>
      </c>
      <c r="E21" s="19" t="s">
        <v>79</v>
      </c>
      <c r="F21" s="20">
        <v>2.2999999999999998</v>
      </c>
      <c r="G21" s="22">
        <v>1.8</v>
      </c>
      <c r="H21" s="22" t="s">
        <v>111</v>
      </c>
      <c r="I21" s="23">
        <v>10.5</v>
      </c>
      <c r="J21" s="24">
        <v>1.434E-2</v>
      </c>
      <c r="K21" s="32">
        <v>20</v>
      </c>
      <c r="L21" s="22" t="s">
        <v>112</v>
      </c>
      <c r="M21" s="22"/>
      <c r="N21" s="22" t="s">
        <v>259</v>
      </c>
      <c r="O21" s="210">
        <f>IF(OR(PartRaw[[#This Row],[Diameter
(mm)]]=1,PartRaw[[#This Row],[Diameter
(mm)]]=1.1),400,500)</f>
        <v>500</v>
      </c>
      <c r="P21" s="22">
        <f>PartRaw[[#This Row],[POS1 Lotsize]]</f>
        <v>500</v>
      </c>
      <c r="Q21" s="22">
        <f>IF(PartRaw[[#This Row],[Diameter
(mm)]]=1,PartRaw[[#This Row],[POS1 Lotsize]]*3,PartRaw[[#This Row],[POS1 Lotsize]])</f>
        <v>500</v>
      </c>
      <c r="R21" s="22"/>
      <c r="S21" s="22"/>
      <c r="T21" s="22"/>
      <c r="U21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21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21" s="22"/>
      <c r="X21" s="22"/>
      <c r="Y21" s="22"/>
      <c r="Z21" s="22"/>
      <c r="AA21" s="22"/>
      <c r="AB21" s="22"/>
      <c r="AC21" s="22"/>
      <c r="AG21" s="62" t="str">
        <f t="array" ref="AG21">IFERROR(INDEX(PartRaw[POS1 Group],MATCH(0,COUNTIF(Table5[[#Headers],[Group]]:AG20,PartRaw[POS1 Group]),0)),"")</f>
        <v>N-SF11/1.8/12</v>
      </c>
      <c r="AH21" s="11">
        <f>IFERROR(INDEX(PartRaw[],MATCH(Table5[[#This Row],[Group]],PartRaw[POS1 Group],0),10),0)</f>
        <v>1.434E-2</v>
      </c>
      <c r="AI21" s="57">
        <f>IFERROR(INDEX(PartRaw[],MATCH(Table5[[#This Row],[Group]],PartRaw[POS1 Group],0),11),0)</f>
        <v>20</v>
      </c>
      <c r="AM21" s="64" t="s">
        <v>297</v>
      </c>
      <c r="AN21" s="64">
        <v>0</v>
      </c>
      <c r="AO21" s="64">
        <v>2.7</v>
      </c>
      <c r="AP21" s="64">
        <v>0</v>
      </c>
      <c r="AQ21" s="64">
        <v>0</v>
      </c>
      <c r="AR21" s="64">
        <v>0</v>
      </c>
      <c r="AS21" s="64">
        <v>2.7</v>
      </c>
      <c r="AT21" s="64"/>
      <c r="AU21" s="64">
        <v>0</v>
      </c>
      <c r="AW21">
        <f>IF(Table6[[#This Row],[VN'#4]]&gt;0,1,0)</f>
        <v>0</v>
      </c>
      <c r="AX21">
        <f>IF(Table6[[#This Row],[VN'#5]]&gt;0,1,0)</f>
        <v>0</v>
      </c>
    </row>
    <row r="22" spans="1:50">
      <c r="A22" s="41">
        <v>30356797</v>
      </c>
      <c r="B22" s="17" t="s">
        <v>113</v>
      </c>
      <c r="C22" s="17">
        <v>60035457</v>
      </c>
      <c r="D22" s="18" t="s">
        <v>73</v>
      </c>
      <c r="E22" s="19" t="s">
        <v>83</v>
      </c>
      <c r="F22" s="20">
        <v>1.4</v>
      </c>
      <c r="G22" s="22">
        <v>1</v>
      </c>
      <c r="H22" s="22" t="s">
        <v>107</v>
      </c>
      <c r="I22" s="23">
        <v>8.5</v>
      </c>
      <c r="J22" s="24">
        <v>1.7925E-2</v>
      </c>
      <c r="K22" s="32">
        <v>20</v>
      </c>
      <c r="L22" s="22" t="s">
        <v>108</v>
      </c>
      <c r="M22" s="22"/>
      <c r="N22" s="22" t="s">
        <v>269</v>
      </c>
      <c r="O22" s="210">
        <f>IF(OR(PartRaw[[#This Row],[Diameter
(mm)]]=1,PartRaw[[#This Row],[Diameter
(mm)]]=1.1),400,500)</f>
        <v>400</v>
      </c>
      <c r="P22" s="22">
        <f>PartRaw[[#This Row],[POS1 Lotsize]]</f>
        <v>400</v>
      </c>
      <c r="Q22" s="22">
        <f>IF(PartRaw[[#This Row],[Diameter
(mm)]]=1,PartRaw[[#This Row],[POS1 Lotsize]]*3,PartRaw[[#This Row],[POS1 Lotsize]])</f>
        <v>1200</v>
      </c>
      <c r="R22" s="22"/>
      <c r="S22" s="22"/>
      <c r="T22" s="22"/>
      <c r="U22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22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22" s="22"/>
      <c r="X22" s="22"/>
      <c r="Y22" s="22"/>
      <c r="Z22" s="22"/>
      <c r="AA22" s="22"/>
      <c r="AB22" s="22"/>
      <c r="AC22" s="22"/>
      <c r="AG22" s="62" t="str">
        <f t="array" ref="AG22">IFERROR(INDEX(PartRaw[POS1 Group],MATCH(0,COUNTIF(Table5[[#Headers],[Group]]:AG21,PartRaw[POS1 Group]),0)),"")</f>
        <v>N-SF11/1.8/14.5</v>
      </c>
      <c r="AH22" s="11">
        <f>IFERROR(INDEX(PartRaw[],MATCH(Table5[[#This Row],[Group]],PartRaw[POS1 Group],0),10),0)</f>
        <v>1.434E-2</v>
      </c>
      <c r="AI22" s="57">
        <f>IFERROR(INDEX(PartRaw[],MATCH(Table5[[#This Row],[Group]],PartRaw[POS1 Group],0),11),0)</f>
        <v>20</v>
      </c>
      <c r="AM22" s="64" t="s">
        <v>298</v>
      </c>
      <c r="AN22" s="64">
        <v>0</v>
      </c>
      <c r="AO22" s="64">
        <v>2.8</v>
      </c>
      <c r="AP22" s="64">
        <v>0</v>
      </c>
      <c r="AQ22" s="64">
        <v>0</v>
      </c>
      <c r="AR22" s="64">
        <v>0</v>
      </c>
      <c r="AS22" s="64">
        <v>2.8</v>
      </c>
      <c r="AT22" s="64"/>
      <c r="AU22" s="64">
        <v>0</v>
      </c>
      <c r="AW22">
        <f>IF(Table6[[#This Row],[VN'#4]]&gt;0,1,0)</f>
        <v>0</v>
      </c>
      <c r="AX22">
        <f>IF(Table6[[#This Row],[VN'#5]]&gt;0,1,0)</f>
        <v>0</v>
      </c>
    </row>
    <row r="23" spans="1:50">
      <c r="A23" s="41">
        <v>30391576</v>
      </c>
      <c r="B23" s="17" t="s">
        <v>114</v>
      </c>
      <c r="C23" s="17">
        <v>60035457</v>
      </c>
      <c r="D23" s="18" t="s">
        <v>73</v>
      </c>
      <c r="E23" s="19" t="s">
        <v>83</v>
      </c>
      <c r="F23" s="20">
        <v>1.4</v>
      </c>
      <c r="G23" s="22">
        <v>1</v>
      </c>
      <c r="H23" s="22" t="s">
        <v>107</v>
      </c>
      <c r="I23" s="23">
        <v>8.5</v>
      </c>
      <c r="J23" s="24">
        <v>1.7925E-2</v>
      </c>
      <c r="K23" s="32">
        <v>20</v>
      </c>
      <c r="L23" s="22" t="s">
        <v>108</v>
      </c>
      <c r="M23" s="22"/>
      <c r="N23" s="22" t="s">
        <v>269</v>
      </c>
      <c r="O23" s="210">
        <f>IF(OR(PartRaw[[#This Row],[Diameter
(mm)]]=1,PartRaw[[#This Row],[Diameter
(mm)]]=1.1),400,500)</f>
        <v>400</v>
      </c>
      <c r="P23" s="22">
        <f>PartRaw[[#This Row],[POS1 Lotsize]]</f>
        <v>400</v>
      </c>
      <c r="Q23" s="22">
        <f>IF(PartRaw[[#This Row],[Diameter
(mm)]]=1,PartRaw[[#This Row],[POS1 Lotsize]]*3,PartRaw[[#This Row],[POS1 Lotsize]])</f>
        <v>1200</v>
      </c>
      <c r="R23" s="22"/>
      <c r="S23" s="22"/>
      <c r="T23" s="22"/>
      <c r="U23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23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23" s="22"/>
      <c r="X23" s="22"/>
      <c r="Y23" s="22"/>
      <c r="Z23" s="22"/>
      <c r="AA23" s="22"/>
      <c r="AB23" s="22"/>
      <c r="AC23" s="22"/>
      <c r="AG23" s="62" t="str">
        <f t="array" ref="AG23">IFERROR(INDEX(PartRaw[POS1 Group],MATCH(0,COUNTIF(Table5[[#Headers],[Group]]:AG22,PartRaw[POS1 Group]),0)),"")</f>
        <v>SF11/1.8/14.5</v>
      </c>
      <c r="AH23" s="11">
        <f>IFERROR(INDEX(PartRaw[],MATCH(Table5[[#This Row],[Group]],PartRaw[POS1 Group],0),10),0)</f>
        <v>1.434E-2</v>
      </c>
      <c r="AI23" s="57">
        <f>IFERROR(INDEX(PartRaw[],MATCH(Table5[[#This Row],[Group]],PartRaw[POS1 Group],0),11),0)</f>
        <v>20</v>
      </c>
      <c r="AM23" s="64" t="s">
        <v>299</v>
      </c>
      <c r="AN23" s="64">
        <v>0</v>
      </c>
      <c r="AO23" s="64">
        <v>0</v>
      </c>
      <c r="AP23" s="64">
        <v>2.353015873015873</v>
      </c>
      <c r="AQ23" s="64">
        <v>0</v>
      </c>
      <c r="AR23" s="64">
        <v>0</v>
      </c>
      <c r="AS23" s="64">
        <v>2.353015873015873</v>
      </c>
      <c r="AT23" s="64"/>
      <c r="AU23" s="64">
        <v>0</v>
      </c>
      <c r="AW23">
        <f>IF(Table6[[#This Row],[VN'#4]]&gt;0,1,0)</f>
        <v>0</v>
      </c>
      <c r="AX23">
        <f>IF(Table6[[#This Row],[VN'#5]]&gt;0,1,0)</f>
        <v>0</v>
      </c>
    </row>
    <row r="24" spans="1:50">
      <c r="A24" s="41">
        <v>30274310</v>
      </c>
      <c r="B24" s="17" t="s">
        <v>115</v>
      </c>
      <c r="C24" s="17">
        <v>60035457</v>
      </c>
      <c r="D24" s="18" t="s">
        <v>78</v>
      </c>
      <c r="E24" s="19" t="s">
        <v>83</v>
      </c>
      <c r="F24" s="20">
        <v>1.2</v>
      </c>
      <c r="G24" s="22">
        <v>1</v>
      </c>
      <c r="H24" s="22" t="s">
        <v>80</v>
      </c>
      <c r="I24" s="23">
        <v>10.5</v>
      </c>
      <c r="J24" s="24">
        <v>1.7925E-2</v>
      </c>
      <c r="K24" s="32">
        <v>20</v>
      </c>
      <c r="L24" s="22" t="s">
        <v>116</v>
      </c>
      <c r="M24" s="22"/>
      <c r="N24" s="22" t="s">
        <v>259</v>
      </c>
      <c r="O24" s="210">
        <f>IF(OR(PartRaw[[#This Row],[Diameter
(mm)]]=1,PartRaw[[#This Row],[Diameter
(mm)]]=1.1),400,500)</f>
        <v>400</v>
      </c>
      <c r="P24" s="22">
        <f>PartRaw[[#This Row],[POS1 Lotsize]]</f>
        <v>400</v>
      </c>
      <c r="Q24" s="22">
        <f>IF(PartRaw[[#This Row],[Diameter
(mm)]]=1,PartRaw[[#This Row],[POS1 Lotsize]]*3,PartRaw[[#This Row],[POS1 Lotsize]])</f>
        <v>1200</v>
      </c>
      <c r="R24" s="22"/>
      <c r="S24" s="22"/>
      <c r="T24" s="22"/>
      <c r="U24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24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24" s="22"/>
      <c r="X24" s="22"/>
      <c r="Y24" s="22"/>
      <c r="Z24" s="22"/>
      <c r="AA24" s="22"/>
      <c r="AB24" s="22"/>
      <c r="AC24" s="22"/>
      <c r="AG24" s="62" t="str">
        <f t="array" ref="AG24">IFERROR(INDEX(PartRaw[POS1 Group],MATCH(0,COUNTIF(Table5[[#Headers],[Group]]:AG23,PartRaw[POS1 Group]),0)),"")</f>
        <v>N-SF11/1.8/15.5</v>
      </c>
      <c r="AH24" s="11">
        <f>IFERROR(INDEX(PartRaw[],MATCH(Table5[[#This Row],[Group]],PartRaw[POS1 Group],0),10),0)</f>
        <v>1.434E-2</v>
      </c>
      <c r="AI24" s="57">
        <f>IFERROR(INDEX(PartRaw[],MATCH(Table5[[#This Row],[Group]],PartRaw[POS1 Group],0),11),0)</f>
        <v>20</v>
      </c>
      <c r="AM24" s="64" t="s">
        <v>267</v>
      </c>
      <c r="AN24" s="64">
        <v>0</v>
      </c>
      <c r="AO24" s="64">
        <v>0</v>
      </c>
      <c r="AP24" s="64">
        <v>0</v>
      </c>
      <c r="AQ24" s="64">
        <v>2.4</v>
      </c>
      <c r="AR24" s="64">
        <v>2.4</v>
      </c>
      <c r="AS24" s="64">
        <v>2.4</v>
      </c>
      <c r="AT24" s="64"/>
      <c r="AU24" s="64">
        <v>0</v>
      </c>
      <c r="AW24">
        <f>IF(Table6[[#This Row],[VN'#4]]&gt;0,1,0)</f>
        <v>1</v>
      </c>
      <c r="AX24">
        <f>IF(Table6[[#This Row],[VN'#5]]&gt;0,1,0)</f>
        <v>1</v>
      </c>
    </row>
    <row r="25" spans="1:50">
      <c r="A25" s="41">
        <v>30293647</v>
      </c>
      <c r="B25" s="17" t="s">
        <v>117</v>
      </c>
      <c r="C25" s="17">
        <v>60035457</v>
      </c>
      <c r="D25" s="18" t="s">
        <v>78</v>
      </c>
      <c r="E25" s="19" t="s">
        <v>83</v>
      </c>
      <c r="F25" s="20">
        <v>1.2</v>
      </c>
      <c r="G25" s="22">
        <v>1</v>
      </c>
      <c r="H25" s="22" t="s">
        <v>80</v>
      </c>
      <c r="I25" s="23">
        <v>10.5</v>
      </c>
      <c r="J25" s="24">
        <v>1.7925E-2</v>
      </c>
      <c r="K25" s="32">
        <v>20</v>
      </c>
      <c r="L25" s="22" t="s">
        <v>116</v>
      </c>
      <c r="M25" s="22"/>
      <c r="N25" s="22" t="s">
        <v>259</v>
      </c>
      <c r="O25" s="210">
        <f>IF(OR(PartRaw[[#This Row],[Diameter
(mm)]]=1,PartRaw[[#This Row],[Diameter
(mm)]]=1.1),400,500)</f>
        <v>400</v>
      </c>
      <c r="P25" s="22">
        <f>PartRaw[[#This Row],[POS1 Lotsize]]</f>
        <v>400</v>
      </c>
      <c r="Q25" s="22">
        <f>IF(PartRaw[[#This Row],[Diameter
(mm)]]=1,PartRaw[[#This Row],[POS1 Lotsize]]*3,PartRaw[[#This Row],[POS1 Lotsize]])</f>
        <v>1200</v>
      </c>
      <c r="R25" s="22"/>
      <c r="S25" s="22"/>
      <c r="T25" s="22"/>
      <c r="U2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2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25" s="22"/>
      <c r="X25" s="22"/>
      <c r="Y25" s="22"/>
      <c r="Z25" s="22"/>
      <c r="AA25" s="22"/>
      <c r="AB25" s="22"/>
      <c r="AC25" s="22"/>
      <c r="AG25" s="62" t="str">
        <f t="array" ref="AG25">IFERROR(INDEX(PartRaw[POS1 Group],MATCH(0,COUNTIF(Table5[[#Headers],[Group]]:AG24,PartRaw[POS1 Group]),0)),"")</f>
        <v>N-SF11/1.8/15.8</v>
      </c>
      <c r="AH25" s="11">
        <f>IFERROR(INDEX(PartRaw[],MATCH(Table5[[#This Row],[Group]],PartRaw[POS1 Group],0),10),0)</f>
        <v>1.434E-2</v>
      </c>
      <c r="AI25" s="57">
        <f>IFERROR(INDEX(PartRaw[],MATCH(Table5[[#This Row],[Group]],PartRaw[POS1 Group],0),11),0)</f>
        <v>20</v>
      </c>
      <c r="AM25" s="64" t="s">
        <v>272</v>
      </c>
      <c r="AN25" s="64">
        <v>0</v>
      </c>
      <c r="AO25" s="64">
        <v>0</v>
      </c>
      <c r="AP25" s="64">
        <v>0</v>
      </c>
      <c r="AQ25" s="64">
        <v>2.4</v>
      </c>
      <c r="AR25" s="64">
        <v>2.4</v>
      </c>
      <c r="AS25" s="64">
        <v>2.4</v>
      </c>
      <c r="AT25" s="64"/>
      <c r="AU25" s="64">
        <v>0</v>
      </c>
      <c r="AW25">
        <f>IF(Table6[[#This Row],[VN'#4]]&gt;0,1,0)</f>
        <v>1</v>
      </c>
      <c r="AX25">
        <f>IF(Table6[[#This Row],[VN'#5]]&gt;0,1,0)</f>
        <v>1</v>
      </c>
    </row>
    <row r="26" spans="1:50">
      <c r="A26" s="41">
        <v>30297881</v>
      </c>
      <c r="B26" s="17" t="s">
        <v>118</v>
      </c>
      <c r="C26" s="17">
        <v>60035457</v>
      </c>
      <c r="D26" s="18" t="s">
        <v>78</v>
      </c>
      <c r="E26" s="19" t="s">
        <v>83</v>
      </c>
      <c r="F26" s="20">
        <v>1.2</v>
      </c>
      <c r="G26" s="22">
        <v>1</v>
      </c>
      <c r="H26" s="22" t="s">
        <v>80</v>
      </c>
      <c r="I26" s="23">
        <v>10.5</v>
      </c>
      <c r="J26" s="24">
        <v>1.7925E-2</v>
      </c>
      <c r="K26" s="32">
        <v>20</v>
      </c>
      <c r="L26" s="22" t="s">
        <v>116</v>
      </c>
      <c r="M26" s="22"/>
      <c r="N26" s="22" t="s">
        <v>259</v>
      </c>
      <c r="O26" s="210">
        <f>IF(OR(PartRaw[[#This Row],[Diameter
(mm)]]=1,PartRaw[[#This Row],[Diameter
(mm)]]=1.1),400,500)</f>
        <v>400</v>
      </c>
      <c r="P26" s="22">
        <f>PartRaw[[#This Row],[POS1 Lotsize]]</f>
        <v>400</v>
      </c>
      <c r="Q26" s="22">
        <f>IF(PartRaw[[#This Row],[Diameter
(mm)]]=1,PartRaw[[#This Row],[POS1 Lotsize]]*3,PartRaw[[#This Row],[POS1 Lotsize]])</f>
        <v>1200</v>
      </c>
      <c r="R26" s="22"/>
      <c r="S26" s="22"/>
      <c r="T26" s="22"/>
      <c r="U2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2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26" s="22"/>
      <c r="X26" s="22"/>
      <c r="Y26" s="22"/>
      <c r="Z26" s="22"/>
      <c r="AA26" s="22"/>
      <c r="AB26" s="22"/>
      <c r="AC26" s="22"/>
      <c r="AG26" s="62" t="str">
        <f t="array" ref="AG26">IFERROR(INDEX(PartRaw[POS1 Group],MATCH(0,COUNTIF(Table5[[#Headers],[Group]]:AG25,PartRaw[POS1 Group]),0)),"")</f>
        <v>N-SF11/1.8/16</v>
      </c>
      <c r="AH26" s="11">
        <f>IFERROR(INDEX(PartRaw[],MATCH(Table5[[#This Row],[Group]],PartRaw[POS1 Group],0),10),0)</f>
        <v>1.434E-2</v>
      </c>
      <c r="AI26" s="57">
        <f>IFERROR(INDEX(PartRaw[],MATCH(Table5[[#This Row],[Group]],PartRaw[POS1 Group],0),11),0)</f>
        <v>20</v>
      </c>
      <c r="AM26" s="64" t="s">
        <v>300</v>
      </c>
      <c r="AN26" s="64">
        <v>0</v>
      </c>
      <c r="AO26" s="64">
        <v>0</v>
      </c>
      <c r="AP26" s="64">
        <v>0</v>
      </c>
      <c r="AQ26" s="64">
        <v>2.4</v>
      </c>
      <c r="AR26" s="64">
        <v>0</v>
      </c>
      <c r="AS26" s="64">
        <v>2.4</v>
      </c>
      <c r="AT26" s="64"/>
      <c r="AU26" s="64">
        <v>0</v>
      </c>
      <c r="AW26">
        <f>IF(Table6[[#This Row],[VN'#4]]&gt;0,1,0)</f>
        <v>1</v>
      </c>
      <c r="AX26">
        <f>IF(Table6[[#This Row],[VN'#5]]&gt;0,1,0)</f>
        <v>0</v>
      </c>
    </row>
    <row r="27" spans="1:50">
      <c r="A27" s="41">
        <v>30103786</v>
      </c>
      <c r="B27" s="17" t="s">
        <v>119</v>
      </c>
      <c r="C27" s="17">
        <v>60035457</v>
      </c>
      <c r="D27" s="18" t="s">
        <v>73</v>
      </c>
      <c r="E27" s="19" t="s">
        <v>83</v>
      </c>
      <c r="F27" s="20">
        <v>1.2</v>
      </c>
      <c r="G27" s="22">
        <v>1</v>
      </c>
      <c r="H27" s="22" t="s">
        <v>80</v>
      </c>
      <c r="I27" s="23">
        <v>10.5</v>
      </c>
      <c r="J27" s="24">
        <v>1.7925E-2</v>
      </c>
      <c r="K27" s="32">
        <v>20</v>
      </c>
      <c r="L27" s="22" t="s">
        <v>116</v>
      </c>
      <c r="M27" s="22"/>
      <c r="N27" s="22" t="s">
        <v>267</v>
      </c>
      <c r="O27" s="210">
        <f>IF(OR(PartRaw[[#This Row],[Diameter
(mm)]]=1,PartRaw[[#This Row],[Diameter
(mm)]]=1.1),400,500)</f>
        <v>400</v>
      </c>
      <c r="P27" s="22">
        <f>PartRaw[[#This Row],[POS1 Lotsize]]</f>
        <v>400</v>
      </c>
      <c r="Q27" s="22">
        <f>IF(PartRaw[[#This Row],[Diameter
(mm)]]=1,PartRaw[[#This Row],[POS1 Lotsize]]*3,PartRaw[[#This Row],[POS1 Lotsize]])</f>
        <v>1200</v>
      </c>
      <c r="R27" s="22"/>
      <c r="S27" s="22"/>
      <c r="T27" s="22"/>
      <c r="U27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27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27" s="22"/>
      <c r="X27" s="22"/>
      <c r="Y27" s="22"/>
      <c r="Z27" s="22"/>
      <c r="AA27" s="22"/>
      <c r="AB27" s="22"/>
      <c r="AC27" s="22"/>
      <c r="AG27" s="62" t="str">
        <f t="array" ref="AG27">IFERROR(INDEX(PartRaw[POS1 Group],MATCH(0,COUNTIF(Table5[[#Headers],[Group]]:AG26,PartRaw[POS1 Group]),0)),"")</f>
        <v>N-SF11/1.8/16.5</v>
      </c>
      <c r="AH27" s="11">
        <f>IFERROR(INDEX(PartRaw[],MATCH(Table5[[#This Row],[Group]],PartRaw[POS1 Group],0),10),0)</f>
        <v>1.434E-2</v>
      </c>
      <c r="AI27" s="57">
        <f>IFERROR(INDEX(PartRaw[],MATCH(Table5[[#This Row],[Group]],PartRaw[POS1 Group],0),11),0)</f>
        <v>20</v>
      </c>
      <c r="AM27" s="64" t="s">
        <v>301</v>
      </c>
      <c r="AN27" s="64">
        <v>0</v>
      </c>
      <c r="AO27" s="64">
        <v>0</v>
      </c>
      <c r="AP27" s="64">
        <v>0</v>
      </c>
      <c r="AQ27" s="64">
        <v>2.4</v>
      </c>
      <c r="AR27" s="64">
        <v>0</v>
      </c>
      <c r="AS27" s="64">
        <v>2.4</v>
      </c>
      <c r="AT27" s="64"/>
      <c r="AU27" s="64">
        <v>0</v>
      </c>
      <c r="AW27">
        <f>IF(Table6[[#This Row],[VN'#4]]&gt;0,1,0)</f>
        <v>1</v>
      </c>
      <c r="AX27">
        <f>IF(Table6[[#This Row],[VN'#5]]&gt;0,1,0)</f>
        <v>0</v>
      </c>
    </row>
    <row r="28" spans="1:50">
      <c r="A28" s="41">
        <v>30248669</v>
      </c>
      <c r="B28" s="17" t="s">
        <v>120</v>
      </c>
      <c r="C28" s="17">
        <v>60035457</v>
      </c>
      <c r="D28" s="18" t="s">
        <v>73</v>
      </c>
      <c r="E28" s="19" t="s">
        <v>83</v>
      </c>
      <c r="F28" s="20">
        <v>1.2</v>
      </c>
      <c r="G28" s="22">
        <v>1</v>
      </c>
      <c r="H28" s="22" t="s">
        <v>80</v>
      </c>
      <c r="I28" s="23">
        <v>10.5</v>
      </c>
      <c r="J28" s="24">
        <v>1.7925E-2</v>
      </c>
      <c r="K28" s="32">
        <v>20</v>
      </c>
      <c r="L28" s="22" t="s">
        <v>116</v>
      </c>
      <c r="M28" s="22"/>
      <c r="N28" s="22" t="s">
        <v>267</v>
      </c>
      <c r="O28" s="210">
        <f>IF(OR(PartRaw[[#This Row],[Diameter
(mm)]]=1,PartRaw[[#This Row],[Diameter
(mm)]]=1.1),400,500)</f>
        <v>400</v>
      </c>
      <c r="P28" s="22">
        <f>PartRaw[[#This Row],[POS1 Lotsize]]</f>
        <v>400</v>
      </c>
      <c r="Q28" s="22">
        <f>IF(PartRaw[[#This Row],[Diameter
(mm)]]=1,PartRaw[[#This Row],[POS1 Lotsize]]*3,PartRaw[[#This Row],[POS1 Lotsize]])</f>
        <v>1200</v>
      </c>
      <c r="R28" s="22"/>
      <c r="S28" s="22"/>
      <c r="T28" s="22"/>
      <c r="U28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28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28" s="22"/>
      <c r="X28" s="22"/>
      <c r="Y28" s="22"/>
      <c r="Z28" s="22"/>
      <c r="AA28" s="22"/>
      <c r="AB28" s="22"/>
      <c r="AC28" s="22"/>
      <c r="AG28" s="62" t="str">
        <f t="array" ref="AG28">IFERROR(INDEX(PartRaw[POS1 Group],MATCH(0,COUNTIF(Table5[[#Headers],[Group]]:AG27,PartRaw[POS1 Group]),0)),"")</f>
        <v>N-SF11/1.8/17</v>
      </c>
      <c r="AH28" s="11">
        <f>IFERROR(INDEX(PartRaw[],MATCH(Table5[[#This Row],[Group]],PartRaw[POS1 Group],0),10),0)</f>
        <v>1.434E-2</v>
      </c>
      <c r="AI28" s="57">
        <f>IFERROR(INDEX(PartRaw[],MATCH(Table5[[#This Row],[Group]],PartRaw[POS1 Group],0),11),0)</f>
        <v>20</v>
      </c>
      <c r="AM28" s="64" t="s">
        <v>302</v>
      </c>
      <c r="AN28" s="64">
        <v>0</v>
      </c>
      <c r="AO28" s="64">
        <v>0</v>
      </c>
      <c r="AP28" s="64">
        <v>0</v>
      </c>
      <c r="AQ28" s="64">
        <v>2.4</v>
      </c>
      <c r="AR28" s="64">
        <v>2.4</v>
      </c>
      <c r="AS28" s="64">
        <v>2.4</v>
      </c>
      <c r="AT28" s="64"/>
      <c r="AU28" s="64">
        <v>2.4</v>
      </c>
      <c r="AW28">
        <f>IF(Table6[[#This Row],[VN'#4]]&gt;0,1,0)</f>
        <v>1</v>
      </c>
      <c r="AX28">
        <f>IF(Table6[[#This Row],[VN'#5]]&gt;0,1,0)</f>
        <v>1</v>
      </c>
    </row>
    <row r="29" spans="1:50">
      <c r="A29" s="41">
        <v>30256349</v>
      </c>
      <c r="B29" s="17" t="s">
        <v>121</v>
      </c>
      <c r="C29" s="17">
        <v>60035457</v>
      </c>
      <c r="D29" s="18" t="s">
        <v>73</v>
      </c>
      <c r="E29" s="19" t="s">
        <v>83</v>
      </c>
      <c r="F29" s="20">
        <v>1.2</v>
      </c>
      <c r="G29" s="22">
        <v>1</v>
      </c>
      <c r="H29" s="22" t="s">
        <v>80</v>
      </c>
      <c r="I29" s="23">
        <v>10.5</v>
      </c>
      <c r="J29" s="24">
        <v>1.7925E-2</v>
      </c>
      <c r="K29" s="32">
        <v>20</v>
      </c>
      <c r="L29" s="22" t="s">
        <v>116</v>
      </c>
      <c r="M29" s="22"/>
      <c r="N29" s="22" t="s">
        <v>267</v>
      </c>
      <c r="O29" s="210">
        <f>IF(OR(PartRaw[[#This Row],[Diameter
(mm)]]=1,PartRaw[[#This Row],[Diameter
(mm)]]=1.1),400,500)</f>
        <v>400</v>
      </c>
      <c r="P29" s="22">
        <f>PartRaw[[#This Row],[POS1 Lotsize]]</f>
        <v>400</v>
      </c>
      <c r="Q29" s="22">
        <f>IF(PartRaw[[#This Row],[Diameter
(mm)]]=1,PartRaw[[#This Row],[POS1 Lotsize]]*3,PartRaw[[#This Row],[POS1 Lotsize]])</f>
        <v>1200</v>
      </c>
      <c r="R29" s="22"/>
      <c r="S29" s="22"/>
      <c r="T29" s="22"/>
      <c r="U29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29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29" s="22"/>
      <c r="X29" s="22"/>
      <c r="Y29" s="22"/>
      <c r="Z29" s="22"/>
      <c r="AA29" s="22"/>
      <c r="AB29" s="22"/>
      <c r="AC29" s="22"/>
      <c r="AG29" s="62" t="str">
        <f t="array" ref="AG29">IFERROR(INDEX(PartRaw[POS1 Group],MATCH(0,COUNTIF(Table5[[#Headers],[Group]]:AG28,PartRaw[POS1 Group]),0)),"")</f>
        <v>N-SF11/1.8/17.5</v>
      </c>
      <c r="AH29" s="11">
        <f>IFERROR(INDEX(PartRaw[],MATCH(Table5[[#This Row],[Group]],PartRaw[POS1 Group],0),10),0)</f>
        <v>1.434E-2</v>
      </c>
      <c r="AI29" s="57">
        <f>IFERROR(INDEX(PartRaw[],MATCH(Table5[[#This Row],[Group]],PartRaw[POS1 Group],0),11),0)</f>
        <v>20</v>
      </c>
      <c r="AM29" s="64" t="s">
        <v>303</v>
      </c>
      <c r="AN29" s="64">
        <v>0</v>
      </c>
      <c r="AO29" s="64">
        <v>0</v>
      </c>
      <c r="AP29" s="64">
        <v>2.4</v>
      </c>
      <c r="AQ29" s="64">
        <v>2.4</v>
      </c>
      <c r="AR29" s="64">
        <v>2.4</v>
      </c>
      <c r="AS29" s="64">
        <v>2.4</v>
      </c>
      <c r="AT29" s="64"/>
      <c r="AU29" s="64">
        <v>0</v>
      </c>
      <c r="AW29">
        <f>IF(Table6[[#This Row],[VN'#4]]&gt;0,1,0)</f>
        <v>1</v>
      </c>
      <c r="AX29">
        <f>IF(Table6[[#This Row],[VN'#5]]&gt;0,1,0)</f>
        <v>1</v>
      </c>
    </row>
    <row r="30" spans="1:50">
      <c r="A30" s="41">
        <v>30256730</v>
      </c>
      <c r="B30" s="17" t="s">
        <v>122</v>
      </c>
      <c r="C30" s="17">
        <v>60035457</v>
      </c>
      <c r="D30" s="18" t="s">
        <v>73</v>
      </c>
      <c r="E30" s="19" t="s">
        <v>83</v>
      </c>
      <c r="F30" s="20">
        <v>1.2</v>
      </c>
      <c r="G30" s="22">
        <v>1</v>
      </c>
      <c r="H30" s="22" t="s">
        <v>80</v>
      </c>
      <c r="I30" s="23">
        <v>10.5</v>
      </c>
      <c r="J30" s="24">
        <v>1.7925E-2</v>
      </c>
      <c r="K30" s="32">
        <v>20</v>
      </c>
      <c r="L30" s="22" t="s">
        <v>116</v>
      </c>
      <c r="M30" s="22"/>
      <c r="N30" s="22" t="s">
        <v>267</v>
      </c>
      <c r="O30" s="210">
        <f>IF(OR(PartRaw[[#This Row],[Diameter
(mm)]]=1,PartRaw[[#This Row],[Diameter
(mm)]]=1.1),400,500)</f>
        <v>400</v>
      </c>
      <c r="P30" s="22">
        <f>PartRaw[[#This Row],[POS1 Lotsize]]</f>
        <v>400</v>
      </c>
      <c r="Q30" s="22">
        <f>IF(PartRaw[[#This Row],[Diameter
(mm)]]=1,PartRaw[[#This Row],[POS1 Lotsize]]*3,PartRaw[[#This Row],[POS1 Lotsize]])</f>
        <v>1200</v>
      </c>
      <c r="R30" s="22"/>
      <c r="S30" s="22"/>
      <c r="T30" s="22"/>
      <c r="U30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30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30" s="22"/>
      <c r="X30" s="22"/>
      <c r="Y30" s="22"/>
      <c r="Z30" s="22"/>
      <c r="AA30" s="22"/>
      <c r="AB30" s="22"/>
      <c r="AC30" s="22"/>
      <c r="AG30" s="62" t="str">
        <f t="array" ref="AG30">IFERROR(INDEX(PartRaw[POS1 Group],MATCH(0,COUNTIF(Table5[[#Headers],[Group]]:AG29,PartRaw[POS1 Group]),0)),"")</f>
        <v>SF11/1.8/17</v>
      </c>
      <c r="AH30" s="11">
        <f>IFERROR(INDEX(PartRaw[],MATCH(Table5[[#This Row],[Group]],PartRaw[POS1 Group],0),10),0)</f>
        <v>1.434E-2</v>
      </c>
      <c r="AI30" s="57">
        <f>IFERROR(INDEX(PartRaw[],MATCH(Table5[[#This Row],[Group]],PartRaw[POS1 Group],0),11),0)</f>
        <v>20</v>
      </c>
      <c r="AM30" s="64" t="s">
        <v>304</v>
      </c>
      <c r="AN30" s="64">
        <v>0</v>
      </c>
      <c r="AO30" s="64">
        <v>0</v>
      </c>
      <c r="AP30" s="64">
        <v>0</v>
      </c>
      <c r="AQ30" s="64">
        <v>3</v>
      </c>
      <c r="AR30" s="64">
        <v>0</v>
      </c>
      <c r="AS30" s="64">
        <v>3</v>
      </c>
      <c r="AT30" s="64"/>
      <c r="AU30" s="64">
        <v>0</v>
      </c>
      <c r="AW30">
        <f>IF(Table6[[#This Row],[VN'#4]]&gt;0,1,0)</f>
        <v>1</v>
      </c>
      <c r="AX30">
        <f>IF(Table6[[#This Row],[VN'#5]]&gt;0,1,0)</f>
        <v>0</v>
      </c>
    </row>
    <row r="31" spans="1:50">
      <c r="A31" s="41">
        <v>30255315</v>
      </c>
      <c r="B31" s="17" t="s">
        <v>123</v>
      </c>
      <c r="C31" s="17">
        <v>60035457</v>
      </c>
      <c r="D31" s="18" t="s">
        <v>73</v>
      </c>
      <c r="E31" s="19" t="s">
        <v>83</v>
      </c>
      <c r="F31" s="20">
        <v>1.2</v>
      </c>
      <c r="G31" s="22">
        <v>1</v>
      </c>
      <c r="H31" s="22" t="s">
        <v>80</v>
      </c>
      <c r="I31" s="23">
        <v>10.5</v>
      </c>
      <c r="J31" s="24">
        <v>1.7925E-2</v>
      </c>
      <c r="K31" s="32">
        <v>20</v>
      </c>
      <c r="L31" s="22" t="s">
        <v>116</v>
      </c>
      <c r="M31" s="22"/>
      <c r="N31" s="22" t="s">
        <v>267</v>
      </c>
      <c r="O31" s="210">
        <f>IF(OR(PartRaw[[#This Row],[Diameter
(mm)]]=1,PartRaw[[#This Row],[Diameter
(mm)]]=1.1),400,500)</f>
        <v>400</v>
      </c>
      <c r="P31" s="22">
        <f>PartRaw[[#This Row],[POS1 Lotsize]]</f>
        <v>400</v>
      </c>
      <c r="Q31" s="22">
        <f>IF(PartRaw[[#This Row],[Diameter
(mm)]]=1,PartRaw[[#This Row],[POS1 Lotsize]]*3,PartRaw[[#This Row],[POS1 Lotsize]])</f>
        <v>1200</v>
      </c>
      <c r="R31" s="22"/>
      <c r="S31" s="22"/>
      <c r="T31" s="22"/>
      <c r="U31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31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31" s="22"/>
      <c r="X31" s="22"/>
      <c r="Y31" s="22"/>
      <c r="Z31" s="22"/>
      <c r="AA31" s="22"/>
      <c r="AB31" s="22"/>
      <c r="AC31" s="22"/>
      <c r="AG31" s="62" t="str">
        <f t="array" ref="AG31">IFERROR(INDEX(PartRaw[POS1 Group],MATCH(0,COUNTIF(Table5[[#Headers],[Group]]:AG30,PartRaw[POS1 Group]),0)),"")</f>
        <v>N-BK7/1.1/19</v>
      </c>
      <c r="AH31" s="11">
        <f>IFERROR(INDEX(PartRaw[],MATCH(Table5[[#This Row],[Group]],PartRaw[POS1 Group],0),10),0)</f>
        <v>2.3900000000000001E-2</v>
      </c>
      <c r="AI31" s="57">
        <f>IFERROR(INDEX(PartRaw[],MATCH(Table5[[#This Row],[Group]],PartRaw[POS1 Group],0),11),0)</f>
        <v>20</v>
      </c>
      <c r="AM31" s="64" t="s">
        <v>305</v>
      </c>
      <c r="AN31" s="64">
        <v>0</v>
      </c>
      <c r="AO31" s="64">
        <v>0</v>
      </c>
      <c r="AP31" s="64">
        <v>0</v>
      </c>
      <c r="AQ31" s="64">
        <v>4</v>
      </c>
      <c r="AR31" s="64">
        <v>4</v>
      </c>
      <c r="AS31" s="64">
        <v>4</v>
      </c>
      <c r="AT31" s="64"/>
      <c r="AU31" s="64">
        <v>4</v>
      </c>
      <c r="AW31">
        <f>IF(Table6[[#This Row],[VN'#4]]&gt;0,1,0)</f>
        <v>1</v>
      </c>
      <c r="AX31">
        <f>IF(Table6[[#This Row],[VN'#5]]&gt;0,1,0)</f>
        <v>1</v>
      </c>
    </row>
    <row r="32" spans="1:50">
      <c r="A32" s="41">
        <v>30256914</v>
      </c>
      <c r="B32" s="17" t="s">
        <v>124</v>
      </c>
      <c r="C32" s="17">
        <v>60035457</v>
      </c>
      <c r="D32" s="18" t="s">
        <v>73</v>
      </c>
      <c r="E32" s="19" t="s">
        <v>83</v>
      </c>
      <c r="F32" s="20">
        <v>1.2</v>
      </c>
      <c r="G32" s="22">
        <v>1</v>
      </c>
      <c r="H32" s="22" t="s">
        <v>80</v>
      </c>
      <c r="I32" s="23">
        <v>10.5</v>
      </c>
      <c r="J32" s="24">
        <v>1.7925E-2</v>
      </c>
      <c r="K32" s="32">
        <v>20</v>
      </c>
      <c r="L32" s="22" t="s">
        <v>116</v>
      </c>
      <c r="M32" s="22"/>
      <c r="N32" s="22" t="s">
        <v>267</v>
      </c>
      <c r="O32" s="210">
        <f>IF(OR(PartRaw[[#This Row],[Diameter
(mm)]]=1,PartRaw[[#This Row],[Diameter
(mm)]]=1.1),400,500)</f>
        <v>400</v>
      </c>
      <c r="P32" s="22">
        <f>PartRaw[[#This Row],[POS1 Lotsize]]</f>
        <v>400</v>
      </c>
      <c r="Q32" s="22">
        <f>IF(PartRaw[[#This Row],[Diameter
(mm)]]=1,PartRaw[[#This Row],[POS1 Lotsize]]*3,PartRaw[[#This Row],[POS1 Lotsize]])</f>
        <v>1200</v>
      </c>
      <c r="R32" s="22"/>
      <c r="S32" s="22"/>
      <c r="T32" s="22"/>
      <c r="U32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32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32" s="22"/>
      <c r="X32" s="22"/>
      <c r="Y32" s="22"/>
      <c r="Z32" s="22"/>
      <c r="AA32" s="22"/>
      <c r="AB32" s="22"/>
      <c r="AC32" s="22"/>
      <c r="AG32" s="62" t="str">
        <f t="array" ref="AG32">IFERROR(INDEX(PartRaw[POS1 Group],MATCH(0,COUNTIF(Table5[[#Headers],[Group]]:AG31,PartRaw[POS1 Group]),0)),"")</f>
        <v>SF11/1.8/17.5</v>
      </c>
      <c r="AH32" s="11">
        <f>IFERROR(INDEX(PartRaw[],MATCH(Table5[[#This Row],[Group]],PartRaw[POS1 Group],0),10),0)</f>
        <v>1.434E-2</v>
      </c>
      <c r="AI32" s="57">
        <f>IFERROR(INDEX(PartRaw[],MATCH(Table5[[#This Row],[Group]],PartRaw[POS1 Group],0),11),0)</f>
        <v>20</v>
      </c>
      <c r="AM32" s="64" t="s">
        <v>306</v>
      </c>
      <c r="AN32" s="64">
        <v>0</v>
      </c>
      <c r="AO32" s="64">
        <v>0</v>
      </c>
      <c r="AP32" s="64">
        <v>0</v>
      </c>
      <c r="AQ32" s="64">
        <v>2.5</v>
      </c>
      <c r="AR32" s="64">
        <v>2.5</v>
      </c>
      <c r="AS32" s="64">
        <v>2.5</v>
      </c>
      <c r="AT32" s="64"/>
      <c r="AU32" s="64">
        <v>0</v>
      </c>
      <c r="AW32">
        <f>IF(Table6[[#This Row],[VN'#4]]&gt;0,1,0)</f>
        <v>1</v>
      </c>
      <c r="AX32">
        <f>IF(Table6[[#This Row],[VN'#5]]&gt;0,1,0)</f>
        <v>1</v>
      </c>
    </row>
    <row r="33" spans="1:50">
      <c r="A33" s="41">
        <v>30313323</v>
      </c>
      <c r="B33" s="17" t="s">
        <v>125</v>
      </c>
      <c r="C33" s="17">
        <v>60035457</v>
      </c>
      <c r="D33" s="18" t="s">
        <v>73</v>
      </c>
      <c r="E33" s="19" t="s">
        <v>83</v>
      </c>
      <c r="F33" s="20">
        <v>1.2</v>
      </c>
      <c r="G33" s="22">
        <v>1</v>
      </c>
      <c r="H33" s="22" t="s">
        <v>80</v>
      </c>
      <c r="I33" s="23">
        <v>10.5</v>
      </c>
      <c r="J33" s="24">
        <v>1.7925E-2</v>
      </c>
      <c r="K33" s="32">
        <v>20</v>
      </c>
      <c r="L33" s="22" t="s">
        <v>116</v>
      </c>
      <c r="M33" s="22"/>
      <c r="N33" s="22" t="s">
        <v>267</v>
      </c>
      <c r="O33" s="210">
        <f>IF(OR(PartRaw[[#This Row],[Diameter
(mm)]]=1,PartRaw[[#This Row],[Diameter
(mm)]]=1.1),400,500)</f>
        <v>400</v>
      </c>
      <c r="P33" s="22">
        <f>PartRaw[[#This Row],[POS1 Lotsize]]</f>
        <v>400</v>
      </c>
      <c r="Q33" s="22">
        <f>IF(PartRaw[[#This Row],[Diameter
(mm)]]=1,PartRaw[[#This Row],[POS1 Lotsize]]*3,PartRaw[[#This Row],[POS1 Lotsize]])</f>
        <v>1200</v>
      </c>
      <c r="R33" s="22"/>
      <c r="S33" s="22"/>
      <c r="T33" s="22"/>
      <c r="U33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15750</v>
      </c>
      <c r="V33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18900</v>
      </c>
      <c r="W33" s="22"/>
      <c r="X33" s="22"/>
      <c r="Y33" s="22"/>
      <c r="Z33" s="22"/>
      <c r="AA33" s="22"/>
      <c r="AB33" s="22"/>
      <c r="AC33" s="22"/>
      <c r="AG33" s="62" t="str">
        <f t="array" ref="AG33">IFERROR(INDEX(PartRaw[POS1 Group],MATCH(0,COUNTIF(Table5[[#Headers],[Group]]:AG32,PartRaw[POS1 Group]),0)),"")</f>
        <v>SF11/1.8/23.5</v>
      </c>
      <c r="AH33" s="11">
        <f>IFERROR(INDEX(PartRaw[],MATCH(Table5[[#This Row],[Group]],PartRaw[POS1 Group],0),10),0)</f>
        <v>1.434E-2</v>
      </c>
      <c r="AI33" s="57">
        <f>IFERROR(INDEX(PartRaw[],MATCH(Table5[[#This Row],[Group]],PartRaw[POS1 Group],0),11),0)</f>
        <v>20</v>
      </c>
      <c r="AM33" s="64" t="s">
        <v>307</v>
      </c>
      <c r="AN33" s="64">
        <v>2.7287777777777777</v>
      </c>
      <c r="AO33" s="64">
        <v>2.7287777777777777</v>
      </c>
      <c r="AP33" s="64">
        <v>2.7287777777777777</v>
      </c>
      <c r="AQ33" s="64">
        <v>0</v>
      </c>
      <c r="AR33" s="64">
        <v>0</v>
      </c>
      <c r="AS33" s="64">
        <v>2.7287777777777777</v>
      </c>
      <c r="AT33" s="64"/>
      <c r="AU33" s="64">
        <v>0</v>
      </c>
      <c r="AW33">
        <f>IF(Table6[[#This Row],[VN'#4]]&gt;0,1,0)</f>
        <v>0</v>
      </c>
      <c r="AX33">
        <f>IF(Table6[[#This Row],[VN'#5]]&gt;0,1,0)</f>
        <v>0</v>
      </c>
    </row>
    <row r="34" spans="1:50">
      <c r="A34" s="41">
        <v>30450275</v>
      </c>
      <c r="B34" s="17" t="s">
        <v>126</v>
      </c>
      <c r="C34" s="17">
        <v>30410642</v>
      </c>
      <c r="D34" s="18" t="s">
        <v>73</v>
      </c>
      <c r="E34" s="19" t="s">
        <v>83</v>
      </c>
      <c r="F34" s="20">
        <v>1</v>
      </c>
      <c r="G34" s="29">
        <v>1.2490000000000001</v>
      </c>
      <c r="H34" s="30" t="s">
        <v>127</v>
      </c>
      <c r="I34" s="31" t="e">
        <v>#N/A</v>
      </c>
      <c r="J34" s="24">
        <v>1.7925E-2</v>
      </c>
      <c r="K34" s="32">
        <v>20</v>
      </c>
      <c r="L34" s="214"/>
      <c r="M34" s="22"/>
      <c r="N34" s="22" t="s">
        <v>267</v>
      </c>
      <c r="O34" s="210">
        <f>IF(OR(PartRaw[[#This Row],[Diameter
(mm)]]=1,PartRaw[[#This Row],[Diameter
(mm)]]=1.1),400,500)</f>
        <v>500</v>
      </c>
      <c r="P34" s="22">
        <f>PartRaw[[#This Row],[POS1 Lotsize]]</f>
        <v>500</v>
      </c>
      <c r="Q34" s="22">
        <f>IF(PartRaw[[#This Row],[Diameter
(mm)]]=1,PartRaw[[#This Row],[POS1 Lotsize]]*3,PartRaw[[#This Row],[POS1 Lotsize]])</f>
        <v>500</v>
      </c>
      <c r="R34" s="22"/>
      <c r="S34" s="22"/>
      <c r="T34" s="22"/>
      <c r="U34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#VALUE!</v>
      </c>
      <c r="V34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#VALUE!</v>
      </c>
      <c r="W34" s="22"/>
      <c r="X34" s="22"/>
      <c r="Y34" s="22"/>
      <c r="Z34" s="22"/>
      <c r="AA34" s="22"/>
      <c r="AB34" s="22"/>
      <c r="AC34" s="22"/>
      <c r="AG34" s="62" t="str">
        <f t="array" ref="AG34">IFERROR(INDEX(PartRaw[POS1 Group],MATCH(0,COUNTIF(Table5[[#Headers],[Group]]:AG33,PartRaw[POS1 Group]),0)),"")</f>
        <v>N-SF11/1.8/18</v>
      </c>
      <c r="AH34" s="11">
        <f>IFERROR(INDEX(PartRaw[],MATCH(Table5[[#This Row],[Group]],PartRaw[POS1 Group],0),10),0)</f>
        <v>1.434E-2</v>
      </c>
      <c r="AI34" s="57">
        <f>IFERROR(INDEX(PartRaw[],MATCH(Table5[[#This Row],[Group]],PartRaw[POS1 Group],0),11),0)</f>
        <v>20</v>
      </c>
      <c r="AM34" s="64" t="s">
        <v>308</v>
      </c>
      <c r="AN34" s="64">
        <v>0</v>
      </c>
      <c r="AO34" s="64">
        <v>0</v>
      </c>
      <c r="AP34" s="64">
        <v>0</v>
      </c>
      <c r="AQ34" s="64">
        <v>2.5</v>
      </c>
      <c r="AR34" s="64">
        <v>2.5</v>
      </c>
      <c r="AS34" s="64">
        <v>2.5</v>
      </c>
      <c r="AT34" s="64"/>
      <c r="AU34" s="64">
        <v>0</v>
      </c>
      <c r="AW34">
        <f>IF(Table6[[#This Row],[VN'#4]]&gt;0,1,0)</f>
        <v>1</v>
      </c>
      <c r="AX34">
        <f>IF(Table6[[#This Row],[VN'#5]]&gt;0,1,0)</f>
        <v>1</v>
      </c>
    </row>
    <row r="35" spans="1:50">
      <c r="A35" s="41">
        <v>30390151</v>
      </c>
      <c r="B35" s="17" t="s">
        <v>128</v>
      </c>
      <c r="C35" s="17" t="s">
        <v>129</v>
      </c>
      <c r="D35" s="18" t="s">
        <v>73</v>
      </c>
      <c r="E35" s="19" t="s">
        <v>83</v>
      </c>
      <c r="F35" s="20">
        <v>3.5</v>
      </c>
      <c r="G35" s="22">
        <v>1.8</v>
      </c>
      <c r="H35" s="22" t="s">
        <v>130</v>
      </c>
      <c r="I35" s="23">
        <v>5.5</v>
      </c>
      <c r="J35" s="24">
        <v>0.02</v>
      </c>
      <c r="K35" s="32">
        <v>20</v>
      </c>
      <c r="L35" s="22" t="s">
        <v>131</v>
      </c>
      <c r="M35" s="22"/>
      <c r="N35" s="22" t="s">
        <v>270</v>
      </c>
      <c r="O35" s="210">
        <f>IF(OR(PartRaw[[#This Row],[Diameter
(mm)]]=1,PartRaw[[#This Row],[Diameter
(mm)]]=1.1),400,500)</f>
        <v>500</v>
      </c>
      <c r="P35" s="22">
        <f>PartRaw[[#This Row],[POS1 Lotsize]]</f>
        <v>500</v>
      </c>
      <c r="Q35" s="22">
        <f>IF(PartRaw[[#This Row],[Diameter
(mm)]]=1,PartRaw[[#This Row],[POS1 Lotsize]]*3,PartRaw[[#This Row],[POS1 Lotsize]])</f>
        <v>500</v>
      </c>
      <c r="R35" s="22"/>
      <c r="S35" s="22"/>
      <c r="T35" s="22"/>
      <c r="U3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3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35" s="22"/>
      <c r="X35" s="22"/>
      <c r="Y35" s="22"/>
      <c r="Z35" s="22"/>
      <c r="AA35" s="22"/>
      <c r="AB35" s="22"/>
      <c r="AC35" s="22"/>
      <c r="AG35" s="62" t="str">
        <f t="array" ref="AG35">IFERROR(INDEX(PartRaw[POS1 Group],MATCH(0,COUNTIF(Table5[[#Headers],[Group]]:AG34,PartRaw[POS1 Group]),0)),"")</f>
        <v>N-SF11/1.8/19</v>
      </c>
      <c r="AH35" s="11">
        <f>IFERROR(INDEX(PartRaw[],MATCH(Table5[[#This Row],[Group]],PartRaw[POS1 Group],0),10),0)</f>
        <v>1.434E-2</v>
      </c>
      <c r="AI35" s="57">
        <f>IFERROR(INDEX(PartRaw[],MATCH(Table5[[#This Row],[Group]],PartRaw[POS1 Group],0),11),0)</f>
        <v>20</v>
      </c>
      <c r="AM35" s="64" t="s">
        <v>309</v>
      </c>
      <c r="AN35" s="64">
        <v>0</v>
      </c>
      <c r="AO35" s="64">
        <v>0</v>
      </c>
      <c r="AP35" s="64">
        <v>0</v>
      </c>
      <c r="AQ35" s="64">
        <v>3.5</v>
      </c>
      <c r="AR35" s="64">
        <v>0</v>
      </c>
      <c r="AS35" s="64">
        <v>3.5</v>
      </c>
      <c r="AT35" s="64"/>
      <c r="AU35" s="64">
        <v>0</v>
      </c>
      <c r="AW35">
        <f>IF(Table6[[#This Row],[VN'#4]]&gt;0,1,0)</f>
        <v>1</v>
      </c>
      <c r="AX35">
        <f>IF(Table6[[#This Row],[VN'#5]]&gt;0,1,0)</f>
        <v>0</v>
      </c>
    </row>
    <row r="36" spans="1:50">
      <c r="A36" s="41">
        <v>30397974</v>
      </c>
      <c r="B36" s="17" t="s">
        <v>132</v>
      </c>
      <c r="C36" s="17" t="s">
        <v>129</v>
      </c>
      <c r="D36" s="18" t="s">
        <v>73</v>
      </c>
      <c r="E36" s="19" t="s">
        <v>83</v>
      </c>
      <c r="F36" s="20">
        <v>2.9</v>
      </c>
      <c r="G36" s="22">
        <v>1.8</v>
      </c>
      <c r="H36" s="22" t="s">
        <v>133</v>
      </c>
      <c r="I36" s="23">
        <v>9</v>
      </c>
      <c r="J36" s="24">
        <v>0.02</v>
      </c>
      <c r="K36" s="32">
        <v>20</v>
      </c>
      <c r="L36" s="22" t="s">
        <v>134</v>
      </c>
      <c r="M36" s="22"/>
      <c r="N36" s="22" t="s">
        <v>271</v>
      </c>
      <c r="O36" s="210">
        <f>IF(OR(PartRaw[[#This Row],[Diameter
(mm)]]=1,PartRaw[[#This Row],[Diameter
(mm)]]=1.1),400,500)</f>
        <v>500</v>
      </c>
      <c r="P36" s="22">
        <f>PartRaw[[#This Row],[POS1 Lotsize]]</f>
        <v>500</v>
      </c>
      <c r="Q36" s="22">
        <f>IF(PartRaw[[#This Row],[Diameter
(mm)]]=1,PartRaw[[#This Row],[POS1 Lotsize]]*3,PartRaw[[#This Row],[POS1 Lotsize]])</f>
        <v>500</v>
      </c>
      <c r="R36" s="22"/>
      <c r="S36" s="22"/>
      <c r="T36" s="22"/>
      <c r="U3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3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36" s="22"/>
      <c r="X36" s="22"/>
      <c r="Y36" s="22"/>
      <c r="Z36" s="22"/>
      <c r="AA36" s="22"/>
      <c r="AB36" s="22"/>
      <c r="AC36" s="22"/>
      <c r="AG36" s="62" t="str">
        <f t="array" ref="AG36">IFERROR(INDEX(PartRaw[POS1 Group],MATCH(0,COUNTIF(Table5[[#Headers],[Group]]:AG35,PartRaw[POS1 Group]),0)),"")</f>
        <v>N-SF11/1.8/23</v>
      </c>
      <c r="AH36" s="11">
        <f>IFERROR(INDEX(PartRaw[],MATCH(Table5[[#This Row],[Group]],PartRaw[POS1 Group],0),10),0)</f>
        <v>1.434E-2</v>
      </c>
      <c r="AI36" s="57">
        <f>IFERROR(INDEX(PartRaw[],MATCH(Table5[[#This Row],[Group]],PartRaw[POS1 Group],0),11),0)</f>
        <v>20</v>
      </c>
      <c r="AM36" s="64" t="s">
        <v>310</v>
      </c>
      <c r="AN36" s="64">
        <v>0</v>
      </c>
      <c r="AO36" s="64">
        <v>0</v>
      </c>
      <c r="AP36" s="64">
        <v>3</v>
      </c>
      <c r="AQ36" s="64">
        <v>3</v>
      </c>
      <c r="AR36" s="64">
        <v>3</v>
      </c>
      <c r="AS36" s="64">
        <v>3</v>
      </c>
      <c r="AT36" s="64"/>
      <c r="AU36" s="64">
        <v>3</v>
      </c>
      <c r="AW36">
        <f>IF(Table6[[#This Row],[VN'#4]]&gt;0,1,0)</f>
        <v>1</v>
      </c>
      <c r="AX36">
        <f>IF(Table6[[#This Row],[VN'#5]]&gt;0,1,0)</f>
        <v>1</v>
      </c>
    </row>
    <row r="37" spans="1:50">
      <c r="A37" s="41">
        <v>30390173</v>
      </c>
      <c r="B37" s="17" t="s">
        <v>135</v>
      </c>
      <c r="C37" s="17">
        <v>60038025</v>
      </c>
      <c r="D37" s="18" t="s">
        <v>73</v>
      </c>
      <c r="E37" s="19" t="s">
        <v>83</v>
      </c>
      <c r="F37" s="20">
        <v>2.5</v>
      </c>
      <c r="G37" s="22">
        <v>1.8</v>
      </c>
      <c r="H37" s="22" t="s">
        <v>136</v>
      </c>
      <c r="I37" s="23">
        <v>10</v>
      </c>
      <c r="J37" s="24">
        <v>0.02</v>
      </c>
      <c r="K37" s="32">
        <v>20</v>
      </c>
      <c r="L37" s="22" t="s">
        <v>137</v>
      </c>
      <c r="M37" s="22"/>
      <c r="N37" s="22" t="s">
        <v>271</v>
      </c>
      <c r="O37" s="210">
        <f>IF(OR(PartRaw[[#This Row],[Diameter
(mm)]]=1,PartRaw[[#This Row],[Diameter
(mm)]]=1.1),400,500)</f>
        <v>500</v>
      </c>
      <c r="P37" s="22">
        <f>PartRaw[[#This Row],[POS1 Lotsize]]</f>
        <v>500</v>
      </c>
      <c r="Q37" s="22">
        <f>IF(PartRaw[[#This Row],[Diameter
(mm)]]=1,PartRaw[[#This Row],[POS1 Lotsize]]*3,PartRaw[[#This Row],[POS1 Lotsize]])</f>
        <v>500</v>
      </c>
      <c r="R37" s="22"/>
      <c r="S37" s="22"/>
      <c r="T37" s="22"/>
      <c r="U37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37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37" s="22"/>
      <c r="X37" s="22"/>
      <c r="Y37" s="22"/>
      <c r="Z37" s="22"/>
      <c r="AA37" s="22"/>
      <c r="AB37" s="22"/>
      <c r="AC37" s="22"/>
      <c r="AG37" s="62" t="str">
        <f t="array" ref="AG37">IFERROR(INDEX(PartRaw[POS1 Group],MATCH(0,COUNTIF(Table5[[#Headers],[Group]]:AG36,PartRaw[POS1 Group]),0)),"")</f>
        <v>N-SF11/1.8/23.5</v>
      </c>
      <c r="AH37" s="11">
        <f>IFERROR(INDEX(PartRaw[],MATCH(Table5[[#This Row],[Group]],PartRaw[POS1 Group],0),10),0)</f>
        <v>1.434E-2</v>
      </c>
      <c r="AI37" s="57">
        <f>IFERROR(INDEX(PartRaw[],MATCH(Table5[[#This Row],[Group]],PartRaw[POS1 Group],0),11),0)</f>
        <v>20</v>
      </c>
      <c r="AM37" s="64" t="s">
        <v>311</v>
      </c>
      <c r="AN37" s="64">
        <v>0</v>
      </c>
      <c r="AO37" s="64">
        <v>0</v>
      </c>
      <c r="AP37" s="64">
        <v>0</v>
      </c>
      <c r="AQ37" s="64">
        <v>2.5</v>
      </c>
      <c r="AR37" s="64">
        <v>0</v>
      </c>
      <c r="AS37" s="64">
        <v>2.5</v>
      </c>
      <c r="AT37" s="64"/>
      <c r="AU37" s="64">
        <v>0</v>
      </c>
      <c r="AW37">
        <f>IF(Table6[[#This Row],[VN'#4]]&gt;0,1,0)</f>
        <v>1</v>
      </c>
      <c r="AX37">
        <f>IF(Table6[[#This Row],[VN'#5]]&gt;0,1,0)</f>
        <v>0</v>
      </c>
    </row>
    <row r="38" spans="1:50">
      <c r="A38" s="41">
        <v>30313242</v>
      </c>
      <c r="B38" s="17" t="s">
        <v>138</v>
      </c>
      <c r="C38" s="17">
        <v>60038025</v>
      </c>
      <c r="D38" s="18" t="s">
        <v>78</v>
      </c>
      <c r="E38" s="19" t="s">
        <v>83</v>
      </c>
      <c r="F38" s="20">
        <v>2.2999999999999998</v>
      </c>
      <c r="G38" s="22">
        <v>1.8</v>
      </c>
      <c r="H38" s="22" t="s">
        <v>111</v>
      </c>
      <c r="I38" s="23">
        <v>10.5</v>
      </c>
      <c r="J38" s="24">
        <v>1.434E-2</v>
      </c>
      <c r="K38" s="32">
        <v>20</v>
      </c>
      <c r="L38" s="22" t="s">
        <v>139</v>
      </c>
      <c r="M38" s="22"/>
      <c r="N38" s="22" t="s">
        <v>259</v>
      </c>
      <c r="O38" s="210">
        <f>IF(OR(PartRaw[[#This Row],[Diameter
(mm)]]=1,PartRaw[[#This Row],[Diameter
(mm)]]=1.1),400,500)</f>
        <v>500</v>
      </c>
      <c r="P38" s="22">
        <f>PartRaw[[#This Row],[POS1 Lotsize]]</f>
        <v>500</v>
      </c>
      <c r="Q38" s="22">
        <f>IF(PartRaw[[#This Row],[Diameter
(mm)]]=1,PartRaw[[#This Row],[POS1 Lotsize]]*3,PartRaw[[#This Row],[POS1 Lotsize]])</f>
        <v>500</v>
      </c>
      <c r="R38" s="22"/>
      <c r="S38" s="22"/>
      <c r="T38" s="22"/>
      <c r="U38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38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38" s="22"/>
      <c r="X38" s="22"/>
      <c r="Y38" s="22"/>
      <c r="Z38" s="22"/>
      <c r="AA38" s="22"/>
      <c r="AB38" s="22"/>
      <c r="AC38" s="22"/>
      <c r="AG38" s="62" t="str">
        <f t="array" ref="AG38">IFERROR(INDEX(PartRaw[POS1 Group],MATCH(0,COUNTIF(Table5[[#Headers],[Group]]:AG37,PartRaw[POS1 Group]),0)),"")</f>
        <v>N-SF11/1.8/17A</v>
      </c>
      <c r="AH38" s="11">
        <f>IFERROR(INDEX(PartRaw[],MATCH(Table5[[#This Row],[Group]],PartRaw[POS1 Group],0),10),0)</f>
        <v>1.434E-2</v>
      </c>
      <c r="AI38" s="57">
        <f>IFERROR(INDEX(PartRaw[],MATCH(Table5[[#This Row],[Group]],PartRaw[POS1 Group],0),11),0)</f>
        <v>20</v>
      </c>
      <c r="AM38" s="64" t="s">
        <v>312</v>
      </c>
      <c r="AN38" s="64">
        <v>0</v>
      </c>
      <c r="AO38" s="64">
        <v>3</v>
      </c>
      <c r="AP38" s="64">
        <v>0</v>
      </c>
      <c r="AQ38" s="64">
        <v>0</v>
      </c>
      <c r="AR38" s="64">
        <v>0</v>
      </c>
      <c r="AS38" s="64">
        <v>3</v>
      </c>
      <c r="AT38" s="64"/>
      <c r="AU38" s="64">
        <v>0</v>
      </c>
      <c r="AW38">
        <f>IF(Table6[[#This Row],[VN'#4]]&gt;0,1,0)</f>
        <v>0</v>
      </c>
      <c r="AX38">
        <f>IF(Table6[[#This Row],[VN'#5]]&gt;0,1,0)</f>
        <v>0</v>
      </c>
    </row>
    <row r="39" spans="1:50">
      <c r="A39" s="41">
        <v>30352483</v>
      </c>
      <c r="B39" s="17" t="s">
        <v>140</v>
      </c>
      <c r="C39" s="17">
        <v>60038025</v>
      </c>
      <c r="D39" s="18" t="s">
        <v>73</v>
      </c>
      <c r="E39" s="19" t="s">
        <v>83</v>
      </c>
      <c r="F39" s="25">
        <v>2.12</v>
      </c>
      <c r="G39" s="22">
        <v>1.8</v>
      </c>
      <c r="H39" s="22" t="s">
        <v>141</v>
      </c>
      <c r="I39" s="23">
        <v>11</v>
      </c>
      <c r="J39" s="24">
        <v>1.434E-2</v>
      </c>
      <c r="K39" s="32">
        <v>20</v>
      </c>
      <c r="L39" s="22" t="s">
        <v>142</v>
      </c>
      <c r="M39" s="22"/>
      <c r="N39" s="22" t="s">
        <v>267</v>
      </c>
      <c r="O39" s="210">
        <f>IF(OR(PartRaw[[#This Row],[Diameter
(mm)]]=1,PartRaw[[#This Row],[Diameter
(mm)]]=1.1),400,500)</f>
        <v>500</v>
      </c>
      <c r="P39" s="22">
        <f>PartRaw[[#This Row],[POS1 Lotsize]]</f>
        <v>500</v>
      </c>
      <c r="Q39" s="22">
        <f>IF(PartRaw[[#This Row],[Diameter
(mm)]]=1,PartRaw[[#This Row],[POS1 Lotsize]]*3,PartRaw[[#This Row],[POS1 Lotsize]])</f>
        <v>500</v>
      </c>
      <c r="R39" s="22"/>
      <c r="S39" s="22"/>
      <c r="T39" s="22"/>
      <c r="U39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39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39" s="22"/>
      <c r="X39" s="22"/>
      <c r="Y39" s="22"/>
      <c r="Z39" s="22"/>
      <c r="AA39" s="22"/>
      <c r="AB39" s="22"/>
      <c r="AC39" s="22"/>
      <c r="AG39" s="62" t="str">
        <f t="array" ref="AG39">IFERROR(INDEX(PartRaw[POS1 Group],MATCH(0,COUNTIF(Table5[[#Headers],[Group]]:AG38,PartRaw[POS1 Group]),0)),"")</f>
        <v/>
      </c>
      <c r="AH39" s="11">
        <f>IFERROR(INDEX(PartRaw[],MATCH(Table5[[#This Row],[Group]],PartRaw[POS1 Group],0),10),0)</f>
        <v>0</v>
      </c>
      <c r="AI39" s="57">
        <f>IFERROR(INDEX(PartRaw[],MATCH(Table5[[#This Row],[Group]],PartRaw[POS1 Group],0),11),0)</f>
        <v>0</v>
      </c>
      <c r="AM39" s="64" t="s">
        <v>313</v>
      </c>
      <c r="AN39" s="64">
        <v>0</v>
      </c>
      <c r="AO39" s="64">
        <v>0</v>
      </c>
      <c r="AP39" s="64">
        <v>0</v>
      </c>
      <c r="AQ39" s="64">
        <v>3.5</v>
      </c>
      <c r="AR39" s="64">
        <v>3.5</v>
      </c>
      <c r="AS39" s="64">
        <v>3.5</v>
      </c>
      <c r="AT39" s="64"/>
      <c r="AU39" s="64">
        <v>0</v>
      </c>
      <c r="AW39">
        <f>IF(Table6[[#This Row],[VN'#4]]&gt;0,1,0)</f>
        <v>1</v>
      </c>
      <c r="AX39">
        <f>IF(Table6[[#This Row],[VN'#5]]&gt;0,1,0)</f>
        <v>1</v>
      </c>
    </row>
    <row r="40" spans="1:50">
      <c r="A40" s="41">
        <v>30331073</v>
      </c>
      <c r="B40" s="17" t="s">
        <v>143</v>
      </c>
      <c r="C40" s="17">
        <v>60038047</v>
      </c>
      <c r="D40" s="18" t="s">
        <v>73</v>
      </c>
      <c r="E40" s="19" t="s">
        <v>83</v>
      </c>
      <c r="F40" s="20">
        <v>1.9</v>
      </c>
      <c r="G40" s="22">
        <v>1.8</v>
      </c>
      <c r="H40" s="22" t="s">
        <v>144</v>
      </c>
      <c r="I40" s="23">
        <v>12</v>
      </c>
      <c r="J40" s="24">
        <v>1.434E-2</v>
      </c>
      <c r="K40" s="32">
        <v>20</v>
      </c>
      <c r="L40" s="22" t="s">
        <v>145</v>
      </c>
      <c r="M40" s="22"/>
      <c r="N40" s="22" t="s">
        <v>267</v>
      </c>
      <c r="O40" s="210">
        <f>IF(OR(PartRaw[[#This Row],[Diameter
(mm)]]=1,PartRaw[[#This Row],[Diameter
(mm)]]=1.1),400,500)</f>
        <v>500</v>
      </c>
      <c r="P40" s="22">
        <f>PartRaw[[#This Row],[POS1 Lotsize]]</f>
        <v>500</v>
      </c>
      <c r="Q40" s="22">
        <f>IF(PartRaw[[#This Row],[Diameter
(mm)]]=1,PartRaw[[#This Row],[POS1 Lotsize]]*3,PartRaw[[#This Row],[POS1 Lotsize]])</f>
        <v>500</v>
      </c>
      <c r="R40" s="22"/>
      <c r="S40" s="22"/>
      <c r="T40" s="22"/>
      <c r="U40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40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40" s="22"/>
      <c r="X40" s="22"/>
      <c r="Y40" s="22"/>
      <c r="Z40" s="22"/>
      <c r="AA40" s="22"/>
      <c r="AB40" s="22"/>
      <c r="AC40" s="22"/>
      <c r="AG40" s="62" t="str">
        <f t="array" ref="AG40">IFERROR(INDEX(PartRaw[POS1 Group],MATCH(0,COUNTIF(Table5[[#Headers],[Group]]:AG39,PartRaw[POS1 Group]),0)),"")</f>
        <v/>
      </c>
      <c r="AH40" s="11">
        <f>IFERROR(INDEX(PartRaw[],MATCH(Table5[[#This Row],[Group]],PartRaw[POS1 Group],0),10),0)</f>
        <v>0</v>
      </c>
      <c r="AI40" s="57">
        <f>IFERROR(INDEX(PartRaw[],MATCH(Table5[[#This Row],[Group]],PartRaw[POS1 Group],0),11),0)</f>
        <v>0</v>
      </c>
      <c r="AM40" s="64" t="s">
        <v>314</v>
      </c>
      <c r="AN40" s="64">
        <v>0</v>
      </c>
      <c r="AO40" s="64">
        <v>2.8</v>
      </c>
      <c r="AP40" s="64">
        <v>0</v>
      </c>
      <c r="AQ40" s="64">
        <v>0</v>
      </c>
      <c r="AR40" s="64">
        <v>0</v>
      </c>
      <c r="AS40" s="64">
        <v>2.8</v>
      </c>
      <c r="AT40" s="64"/>
      <c r="AU40" s="64">
        <v>0</v>
      </c>
      <c r="AW40">
        <f>IF(Table6[[#This Row],[VN'#4]]&gt;0,1,0)</f>
        <v>0</v>
      </c>
      <c r="AX40">
        <f>IF(Table6[[#This Row],[VN'#5]]&gt;0,1,0)</f>
        <v>0</v>
      </c>
    </row>
    <row r="41" spans="1:50">
      <c r="A41" s="41">
        <v>30274712</v>
      </c>
      <c r="B41" s="17" t="s">
        <v>146</v>
      </c>
      <c r="C41" s="17">
        <v>60038025</v>
      </c>
      <c r="D41" s="18" t="s">
        <v>73</v>
      </c>
      <c r="E41" s="19" t="s">
        <v>83</v>
      </c>
      <c r="F41" s="25">
        <v>2.0499999999999998</v>
      </c>
      <c r="G41" s="22">
        <v>1.8</v>
      </c>
      <c r="H41" s="22" t="s">
        <v>147</v>
      </c>
      <c r="I41" s="23">
        <v>12</v>
      </c>
      <c r="J41" s="24">
        <v>1.434E-2</v>
      </c>
      <c r="K41" s="32">
        <v>20</v>
      </c>
      <c r="L41" s="22" t="s">
        <v>145</v>
      </c>
      <c r="M41" s="22"/>
      <c r="N41" s="22" t="s">
        <v>272</v>
      </c>
      <c r="O41" s="210">
        <f>IF(OR(PartRaw[[#This Row],[Diameter
(mm)]]=1,PartRaw[[#This Row],[Diameter
(mm)]]=1.1),400,500)</f>
        <v>500</v>
      </c>
      <c r="P41" s="22">
        <f>PartRaw[[#This Row],[POS1 Lotsize]]</f>
        <v>500</v>
      </c>
      <c r="Q41" s="22">
        <f>IF(PartRaw[[#This Row],[Diameter
(mm)]]=1,PartRaw[[#This Row],[POS1 Lotsize]]*3,PartRaw[[#This Row],[POS1 Lotsize]])</f>
        <v>500</v>
      </c>
      <c r="R41" s="22"/>
      <c r="S41" s="22"/>
      <c r="T41" s="22"/>
      <c r="U41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41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41" s="22"/>
      <c r="X41" s="22"/>
      <c r="Y41" s="22"/>
      <c r="Z41" s="22"/>
      <c r="AA41" s="22"/>
      <c r="AB41" s="22"/>
      <c r="AC41" s="22"/>
      <c r="AG41" s="62" t="str">
        <f t="array" ref="AG41">IFERROR(INDEX(PartRaw[POS1 Group],MATCH(0,COUNTIF(Table5[[#Headers],[Group]]:AG40,PartRaw[POS1 Group]),0)),"")</f>
        <v/>
      </c>
      <c r="AH41" s="11">
        <f>IFERROR(INDEX(PartRaw[],MATCH(Table5[[#This Row],[Group]],PartRaw[POS1 Group],0),10),0)</f>
        <v>0</v>
      </c>
      <c r="AI41" s="57">
        <f>IFERROR(INDEX(PartRaw[],MATCH(Table5[[#This Row],[Group]],PartRaw[POS1 Group],0),11),0)</f>
        <v>0</v>
      </c>
      <c r="AM41" s="64" t="s">
        <v>315</v>
      </c>
      <c r="AN41" s="64">
        <v>0</v>
      </c>
      <c r="AO41" s="64">
        <v>0</v>
      </c>
      <c r="AP41" s="64">
        <v>2.7</v>
      </c>
      <c r="AQ41" s="64">
        <v>0</v>
      </c>
      <c r="AR41" s="64">
        <v>0</v>
      </c>
      <c r="AS41" s="64">
        <v>2.7</v>
      </c>
      <c r="AT41" s="64"/>
      <c r="AU41" s="64">
        <v>0</v>
      </c>
      <c r="AW41">
        <f>IF(Table6[[#This Row],[VN'#4]]&gt;0,1,0)</f>
        <v>0</v>
      </c>
      <c r="AX41">
        <f>IF(Table6[[#This Row],[VN'#5]]&gt;0,1,0)</f>
        <v>0</v>
      </c>
    </row>
    <row r="42" spans="1:50">
      <c r="A42" s="41">
        <v>30346325</v>
      </c>
      <c r="B42" s="17" t="s">
        <v>148</v>
      </c>
      <c r="C42" s="17">
        <v>60038047</v>
      </c>
      <c r="D42" s="18" t="s">
        <v>73</v>
      </c>
      <c r="E42" s="19" t="s">
        <v>83</v>
      </c>
      <c r="F42" s="20">
        <v>1.8</v>
      </c>
      <c r="G42" s="22">
        <v>1.8</v>
      </c>
      <c r="H42" s="22" t="s">
        <v>149</v>
      </c>
      <c r="I42" s="23">
        <v>14.5</v>
      </c>
      <c r="J42" s="24">
        <v>1.434E-2</v>
      </c>
      <c r="K42" s="32">
        <v>20</v>
      </c>
      <c r="L42" s="22" t="s">
        <v>150</v>
      </c>
      <c r="M42" s="22"/>
      <c r="N42" s="22" t="s">
        <v>267</v>
      </c>
      <c r="O42" s="210">
        <f>IF(OR(PartRaw[[#This Row],[Diameter
(mm)]]=1,PartRaw[[#This Row],[Diameter
(mm)]]=1.1),400,500)</f>
        <v>500</v>
      </c>
      <c r="P42" s="22">
        <f>PartRaw[[#This Row],[POS1 Lotsize]]</f>
        <v>500</v>
      </c>
      <c r="Q42" s="22">
        <f>IF(PartRaw[[#This Row],[Diameter
(mm)]]=1,PartRaw[[#This Row],[POS1 Lotsize]]*3,PartRaw[[#This Row],[POS1 Lotsize]])</f>
        <v>500</v>
      </c>
      <c r="R42" s="22"/>
      <c r="S42" s="22"/>
      <c r="T42" s="22"/>
      <c r="U42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42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42" s="22"/>
      <c r="X42" s="22"/>
      <c r="Y42" s="22"/>
      <c r="Z42" s="22"/>
      <c r="AA42" s="22"/>
      <c r="AB42" s="22"/>
      <c r="AC42" s="22"/>
      <c r="AG42" s="62" t="str">
        <f t="array" ref="AG42">IFERROR(INDEX(PartRaw[POS1 Group],MATCH(0,COUNTIF(Table5[[#Headers],[Group]]:AG41,PartRaw[POS1 Group]),0)),"")</f>
        <v/>
      </c>
      <c r="AH42" s="11">
        <f>IFERROR(INDEX(PartRaw[],MATCH(Table5[[#This Row],[Group]],PartRaw[POS1 Group],0),10),0)</f>
        <v>0</v>
      </c>
      <c r="AI42" s="57">
        <f>IFERROR(INDEX(PartRaw[],MATCH(Table5[[#This Row],[Group]],PartRaw[POS1 Group],0),11),0)</f>
        <v>0</v>
      </c>
      <c r="AM42" s="64" t="s">
        <v>316</v>
      </c>
      <c r="AN42" s="64">
        <v>0</v>
      </c>
      <c r="AO42" s="64">
        <v>0</v>
      </c>
      <c r="AP42" s="64">
        <v>0</v>
      </c>
      <c r="AQ42" s="64">
        <v>3</v>
      </c>
      <c r="AR42" s="64">
        <v>3</v>
      </c>
      <c r="AS42" s="64">
        <v>3</v>
      </c>
      <c r="AT42" s="64"/>
      <c r="AU42" s="64">
        <v>0</v>
      </c>
      <c r="AW42">
        <f>IF(Table6[[#This Row],[VN'#4]]&gt;0,1,0)</f>
        <v>1</v>
      </c>
      <c r="AX42">
        <f>IF(Table6[[#This Row],[VN'#5]]&gt;0,1,0)</f>
        <v>1</v>
      </c>
    </row>
    <row r="43" spans="1:50">
      <c r="A43" s="41">
        <v>30313264</v>
      </c>
      <c r="B43" s="17" t="s">
        <v>151</v>
      </c>
      <c r="C43" s="17">
        <v>60038036</v>
      </c>
      <c r="D43" s="18" t="s">
        <v>78</v>
      </c>
      <c r="E43" s="19" t="s">
        <v>83</v>
      </c>
      <c r="F43" s="20">
        <v>1.8</v>
      </c>
      <c r="G43" s="22">
        <v>1.8</v>
      </c>
      <c r="H43" s="22" t="s">
        <v>149</v>
      </c>
      <c r="I43" s="23">
        <v>14.5</v>
      </c>
      <c r="J43" s="24">
        <v>1.434E-2</v>
      </c>
      <c r="K43" s="32">
        <v>20</v>
      </c>
      <c r="L43" s="22" t="s">
        <v>150</v>
      </c>
      <c r="M43" s="22"/>
      <c r="N43" s="22" t="s">
        <v>259</v>
      </c>
      <c r="O43" s="210">
        <f>IF(OR(PartRaw[[#This Row],[Diameter
(mm)]]=1,PartRaw[[#This Row],[Diameter
(mm)]]=1.1),400,500)</f>
        <v>500</v>
      </c>
      <c r="P43" s="22">
        <f>PartRaw[[#This Row],[POS1 Lotsize]]</f>
        <v>500</v>
      </c>
      <c r="Q43" s="22">
        <f>IF(PartRaw[[#This Row],[Diameter
(mm)]]=1,PartRaw[[#This Row],[POS1 Lotsize]]*3,PartRaw[[#This Row],[POS1 Lotsize]])</f>
        <v>500</v>
      </c>
      <c r="R43" s="22"/>
      <c r="S43" s="22"/>
      <c r="T43" s="22"/>
      <c r="U43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43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43" s="22"/>
      <c r="X43" s="22"/>
      <c r="Y43" s="22"/>
      <c r="Z43" s="22"/>
      <c r="AA43" s="22"/>
      <c r="AB43" s="22"/>
      <c r="AC43" s="22"/>
      <c r="AG43" s="62" t="str">
        <f t="array" ref="AG43">IFERROR(INDEX(PartRaw[POS1 Group],MATCH(0,COUNTIF(Table5[[#Headers],[Group]]:AG42,PartRaw[POS1 Group]),0)),"")</f>
        <v/>
      </c>
      <c r="AH43" s="11">
        <f>IFERROR(INDEX(PartRaw[],MATCH(Table5[[#This Row],[Group]],PartRaw[POS1 Group],0),10),0)</f>
        <v>0</v>
      </c>
      <c r="AI43" s="57">
        <f>IFERROR(INDEX(PartRaw[],MATCH(Table5[[#This Row],[Group]],PartRaw[POS1 Group],0),11),0)</f>
        <v>0</v>
      </c>
      <c r="AM43" s="64" t="s">
        <v>317</v>
      </c>
      <c r="AN43" s="64">
        <v>0</v>
      </c>
      <c r="AO43" s="64">
        <v>0</v>
      </c>
      <c r="AP43" s="64">
        <v>0</v>
      </c>
      <c r="AQ43" s="64">
        <v>3</v>
      </c>
      <c r="AR43" s="64">
        <v>3</v>
      </c>
      <c r="AS43" s="64">
        <v>3</v>
      </c>
      <c r="AT43" s="64"/>
      <c r="AU43" s="64">
        <v>3</v>
      </c>
      <c r="AW43">
        <f>IF(Table6[[#This Row],[VN'#4]]&gt;0,1,0)</f>
        <v>1</v>
      </c>
      <c r="AX43">
        <f>IF(Table6[[#This Row],[VN'#5]]&gt;0,1,0)</f>
        <v>1</v>
      </c>
    </row>
    <row r="44" spans="1:50">
      <c r="A44" s="41">
        <v>30313345</v>
      </c>
      <c r="B44" s="17" t="s">
        <v>152</v>
      </c>
      <c r="C44" s="17">
        <v>60038047</v>
      </c>
      <c r="D44" s="18" t="s">
        <v>78</v>
      </c>
      <c r="E44" s="19" t="s">
        <v>83</v>
      </c>
      <c r="F44" s="20">
        <v>1.8</v>
      </c>
      <c r="G44" s="22">
        <v>1.8</v>
      </c>
      <c r="H44" s="22" t="s">
        <v>149</v>
      </c>
      <c r="I44" s="23">
        <v>14.5</v>
      </c>
      <c r="J44" s="24">
        <v>1.434E-2</v>
      </c>
      <c r="K44" s="32">
        <v>20</v>
      </c>
      <c r="L44" s="22" t="s">
        <v>150</v>
      </c>
      <c r="M44" s="22"/>
      <c r="N44" s="22" t="s">
        <v>259</v>
      </c>
      <c r="O44" s="210">
        <f>IF(OR(PartRaw[[#This Row],[Diameter
(mm)]]=1,PartRaw[[#This Row],[Diameter
(mm)]]=1.1),400,500)</f>
        <v>500</v>
      </c>
      <c r="P44" s="22">
        <f>PartRaw[[#This Row],[POS1 Lotsize]]</f>
        <v>500</v>
      </c>
      <c r="Q44" s="22">
        <f>IF(PartRaw[[#This Row],[Diameter
(mm)]]=1,PartRaw[[#This Row],[POS1 Lotsize]]*3,PartRaw[[#This Row],[POS1 Lotsize]])</f>
        <v>500</v>
      </c>
      <c r="R44" s="22"/>
      <c r="S44" s="22"/>
      <c r="T44" s="22"/>
      <c r="U44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44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44" s="22"/>
      <c r="X44" s="22"/>
      <c r="Y44" s="22"/>
      <c r="Z44" s="22"/>
      <c r="AA44" s="22"/>
      <c r="AB44" s="22"/>
      <c r="AC44" s="22"/>
      <c r="AG44" s="62" t="str">
        <f t="array" ref="AG44">IFERROR(INDEX(PartRaw[POS1 Group],MATCH(0,COUNTIF(Table5[[#Headers],[Group]]:AG43,PartRaw[POS1 Group]),0)),"")</f>
        <v/>
      </c>
      <c r="AH44" s="11">
        <f>IFERROR(INDEX(PartRaw[],MATCH(Table5[[#This Row],[Group]],PartRaw[POS1 Group],0),10),0)</f>
        <v>0</v>
      </c>
      <c r="AI44" s="57">
        <f>IFERROR(INDEX(PartRaw[],MATCH(Table5[[#This Row],[Group]],PartRaw[POS1 Group],0),11),0)</f>
        <v>0</v>
      </c>
      <c r="AM44" s="64" t="s">
        <v>318</v>
      </c>
      <c r="AN44" s="64">
        <v>0</v>
      </c>
      <c r="AO44" s="64">
        <v>0</v>
      </c>
      <c r="AP44" s="64">
        <v>0</v>
      </c>
      <c r="AQ44" s="64">
        <v>0</v>
      </c>
      <c r="AR44" s="64">
        <v>3</v>
      </c>
      <c r="AS44" s="64">
        <v>3</v>
      </c>
      <c r="AT44" s="64"/>
      <c r="AU44" s="64">
        <v>0</v>
      </c>
      <c r="AW44">
        <f>IF(Table6[[#This Row],[VN'#4]]&gt;0,1,0)</f>
        <v>0</v>
      </c>
      <c r="AX44">
        <f>IF(Table6[[#This Row],[VN'#5]]&gt;0,1,0)</f>
        <v>1</v>
      </c>
    </row>
    <row r="45" spans="1:50">
      <c r="A45" s="41">
        <v>30103731</v>
      </c>
      <c r="B45" s="17" t="s">
        <v>153</v>
      </c>
      <c r="C45" s="17">
        <v>60034777</v>
      </c>
      <c r="D45" s="18" t="s">
        <v>78</v>
      </c>
      <c r="E45" s="19" t="s">
        <v>79</v>
      </c>
      <c r="F45" s="20">
        <v>1.8</v>
      </c>
      <c r="G45" s="22">
        <v>1.8</v>
      </c>
      <c r="H45" s="22" t="s">
        <v>149</v>
      </c>
      <c r="I45" s="23">
        <v>14.5</v>
      </c>
      <c r="J45" s="24">
        <v>1.434E-2</v>
      </c>
      <c r="K45" s="32">
        <v>20</v>
      </c>
      <c r="L45" s="22" t="s">
        <v>154</v>
      </c>
      <c r="M45" s="22"/>
      <c r="N45" s="22" t="s">
        <v>259</v>
      </c>
      <c r="O45" s="210">
        <f>IF(OR(PartRaw[[#This Row],[Diameter
(mm)]]=1,PartRaw[[#This Row],[Diameter
(mm)]]=1.1),400,500)</f>
        <v>500</v>
      </c>
      <c r="P45" s="22">
        <f>PartRaw[[#This Row],[POS1 Lotsize]]</f>
        <v>500</v>
      </c>
      <c r="Q45" s="22">
        <f>IF(PartRaw[[#This Row],[Diameter
(mm)]]=1,PartRaw[[#This Row],[POS1 Lotsize]]*3,PartRaw[[#This Row],[POS1 Lotsize]])</f>
        <v>500</v>
      </c>
      <c r="R45" s="22"/>
      <c r="S45" s="22"/>
      <c r="T45" s="22"/>
      <c r="U4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4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45" s="22"/>
      <c r="X45" s="22"/>
      <c r="Y45" s="22"/>
      <c r="Z45" s="22"/>
      <c r="AA45" s="22"/>
      <c r="AB45" s="22"/>
      <c r="AC45" s="22"/>
      <c r="AG45" s="62" t="str">
        <f t="array" ref="AG45">IFERROR(INDEX(PartRaw[POS1 Group],MATCH(0,COUNTIF(Table5[[#Headers],[Group]]:AG44,PartRaw[POS1 Group]),0)),"")</f>
        <v/>
      </c>
      <c r="AH45" s="11">
        <f>IFERROR(INDEX(PartRaw[],MATCH(Table5[[#This Row],[Group]],PartRaw[POS1 Group],0),10),0)</f>
        <v>0</v>
      </c>
      <c r="AI45" s="57">
        <f>IFERROR(INDEX(PartRaw[],MATCH(Table5[[#This Row],[Group]],PartRaw[POS1 Group],0),11),0)</f>
        <v>0</v>
      </c>
      <c r="AM45" s="64" t="s">
        <v>319</v>
      </c>
      <c r="AN45" s="64">
        <v>0</v>
      </c>
      <c r="AO45" s="64">
        <v>0</v>
      </c>
      <c r="AP45" s="64">
        <v>0</v>
      </c>
      <c r="AQ45" s="64">
        <v>0</v>
      </c>
      <c r="AR45" s="64">
        <v>3</v>
      </c>
      <c r="AS45" s="64">
        <v>3</v>
      </c>
      <c r="AT45" s="64"/>
      <c r="AU45" s="64">
        <v>0</v>
      </c>
      <c r="AW45">
        <f>IF(Table6[[#This Row],[VN'#4]]&gt;0,1,0)</f>
        <v>0</v>
      </c>
      <c r="AX45">
        <f>IF(Table6[[#This Row],[VN'#5]]&gt;0,1,0)</f>
        <v>1</v>
      </c>
    </row>
    <row r="46" spans="1:50">
      <c r="A46" s="41">
        <v>30313286</v>
      </c>
      <c r="B46" s="17" t="s">
        <v>155</v>
      </c>
      <c r="C46" s="17">
        <v>60038047</v>
      </c>
      <c r="D46" s="18" t="s">
        <v>78</v>
      </c>
      <c r="E46" s="19" t="s">
        <v>83</v>
      </c>
      <c r="F46" s="20">
        <v>1.8</v>
      </c>
      <c r="G46" s="22">
        <v>1.8</v>
      </c>
      <c r="H46" s="22" t="s">
        <v>149</v>
      </c>
      <c r="I46" s="23">
        <v>14.5</v>
      </c>
      <c r="J46" s="24">
        <v>1.434E-2</v>
      </c>
      <c r="K46" s="32">
        <v>20</v>
      </c>
      <c r="L46" s="22" t="s">
        <v>150</v>
      </c>
      <c r="M46" s="22"/>
      <c r="N46" s="22" t="s">
        <v>259</v>
      </c>
      <c r="O46" s="210">
        <f>IF(OR(PartRaw[[#This Row],[Diameter
(mm)]]=1,PartRaw[[#This Row],[Diameter
(mm)]]=1.1),400,500)</f>
        <v>500</v>
      </c>
      <c r="P46" s="22">
        <f>PartRaw[[#This Row],[POS1 Lotsize]]</f>
        <v>500</v>
      </c>
      <c r="Q46" s="22">
        <f>IF(PartRaw[[#This Row],[Diameter
(mm)]]=1,PartRaw[[#This Row],[POS1 Lotsize]]*3,PartRaw[[#This Row],[POS1 Lotsize]])</f>
        <v>500</v>
      </c>
      <c r="R46" s="22"/>
      <c r="S46" s="22"/>
      <c r="T46" s="22"/>
      <c r="U4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4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46" s="22"/>
      <c r="X46" s="22"/>
      <c r="Y46" s="22"/>
      <c r="Z46" s="22"/>
      <c r="AA46" s="22"/>
      <c r="AB46" s="22"/>
      <c r="AC46" s="22"/>
      <c r="AG46" s="62" t="str">
        <f t="array" ref="AG46">IFERROR(INDEX(PartRaw[POS1 Group],MATCH(0,COUNTIF(Table5[[#Headers],[Group]]:AG45,PartRaw[POS1 Group]),0)),"")</f>
        <v/>
      </c>
      <c r="AH46" s="11">
        <f>IFERROR(INDEX(PartRaw[],MATCH(Table5[[#This Row],[Group]],PartRaw[POS1 Group],0),10),0)</f>
        <v>0</v>
      </c>
      <c r="AI46" s="57">
        <f>IFERROR(INDEX(PartRaw[],MATCH(Table5[[#This Row],[Group]],PartRaw[POS1 Group],0),11),0)</f>
        <v>0</v>
      </c>
      <c r="AM46" s="64" t="s">
        <v>320</v>
      </c>
      <c r="AN46" s="64">
        <v>3.1180555555555554</v>
      </c>
      <c r="AO46" s="64">
        <v>0</v>
      </c>
      <c r="AP46" s="64">
        <v>0</v>
      </c>
      <c r="AQ46" s="64">
        <v>0</v>
      </c>
      <c r="AR46" s="64">
        <v>0</v>
      </c>
      <c r="AS46" s="64">
        <v>3.1180555555555554</v>
      </c>
      <c r="AT46" s="64"/>
      <c r="AU46" s="64">
        <v>0</v>
      </c>
      <c r="AW46">
        <f>IF(Table6[[#This Row],[VN'#4]]&gt;0,1,0)</f>
        <v>0</v>
      </c>
      <c r="AX46">
        <f>IF(Table6[[#This Row],[VN'#5]]&gt;0,1,0)</f>
        <v>0</v>
      </c>
    </row>
    <row r="47" spans="1:50">
      <c r="A47" s="41">
        <v>30256534</v>
      </c>
      <c r="B47" s="17" t="s">
        <v>156</v>
      </c>
      <c r="C47" s="17">
        <v>60034191</v>
      </c>
      <c r="D47" s="18" t="s">
        <v>78</v>
      </c>
      <c r="E47" s="19" t="s">
        <v>79</v>
      </c>
      <c r="F47" s="25">
        <v>1.45</v>
      </c>
      <c r="G47" s="22">
        <v>1</v>
      </c>
      <c r="H47" s="22" t="s">
        <v>94</v>
      </c>
      <c r="I47" s="23">
        <v>7</v>
      </c>
      <c r="J47" s="24">
        <v>1.7925E-2</v>
      </c>
      <c r="K47" s="32">
        <v>20</v>
      </c>
      <c r="L47" s="22" t="s">
        <v>154</v>
      </c>
      <c r="M47" s="22"/>
      <c r="N47" s="22" t="s">
        <v>259</v>
      </c>
      <c r="O47" s="210">
        <f>IF(OR(PartRaw[[#This Row],[Diameter
(mm)]]=1,PartRaw[[#This Row],[Diameter
(mm)]]=1.1),400,500)</f>
        <v>400</v>
      </c>
      <c r="P47" s="22">
        <f>PartRaw[[#This Row],[POS1 Lotsize]]</f>
        <v>400</v>
      </c>
      <c r="Q47" s="22">
        <f>IF(PartRaw[[#This Row],[Diameter
(mm)]]=1,PartRaw[[#This Row],[POS1 Lotsize]]*3,PartRaw[[#This Row],[POS1 Lotsize]])</f>
        <v>1200</v>
      </c>
      <c r="R47" s="22"/>
      <c r="S47" s="22"/>
      <c r="T47" s="22"/>
      <c r="U47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47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47" s="22"/>
      <c r="X47" s="22"/>
      <c r="Y47" s="22"/>
      <c r="Z47" s="22"/>
      <c r="AA47" s="22"/>
      <c r="AB47" s="22"/>
      <c r="AC47" s="22"/>
      <c r="AG47" s="62" t="str">
        <f t="array" ref="AG47">IFERROR(INDEX(PartRaw[POS1 Group],MATCH(0,COUNTIF(Table5[[#Headers],[Group]]:AG46,PartRaw[POS1 Group]),0)),"")</f>
        <v/>
      </c>
      <c r="AH47" s="11">
        <f>IFERROR(INDEX(PartRaw[],MATCH(Table5[[#This Row],[Group]],PartRaw[POS1 Group],0),10),0)</f>
        <v>0</v>
      </c>
      <c r="AI47" s="57">
        <f>IFERROR(INDEX(PartRaw[],MATCH(Table5[[#This Row],[Group]],PartRaw[POS1 Group],0),11),0)</f>
        <v>0</v>
      </c>
      <c r="AM47" s="64" t="s">
        <v>321</v>
      </c>
      <c r="AN47" s="64">
        <v>0</v>
      </c>
      <c r="AO47" s="64">
        <v>0</v>
      </c>
      <c r="AP47" s="64">
        <v>0</v>
      </c>
      <c r="AQ47" s="64">
        <v>0</v>
      </c>
      <c r="AR47" s="64">
        <v>3.5</v>
      </c>
      <c r="AS47" s="64">
        <v>3.5</v>
      </c>
      <c r="AT47" s="64"/>
      <c r="AU47" s="64">
        <v>0</v>
      </c>
      <c r="AW47">
        <f>IF(Table6[[#This Row],[VN'#4]]&gt;0,1,0)</f>
        <v>0</v>
      </c>
      <c r="AX47">
        <f>IF(Table6[[#This Row],[VN'#5]]&gt;0,1,0)</f>
        <v>1</v>
      </c>
    </row>
    <row r="48" spans="1:50">
      <c r="A48" s="41">
        <v>30256752</v>
      </c>
      <c r="B48" s="17" t="s">
        <v>157</v>
      </c>
      <c r="C48" s="17">
        <v>60038047</v>
      </c>
      <c r="D48" s="18" t="s">
        <v>73</v>
      </c>
      <c r="E48" s="19" t="s">
        <v>83</v>
      </c>
      <c r="F48" s="20">
        <v>1.8</v>
      </c>
      <c r="G48" s="22">
        <v>1.8</v>
      </c>
      <c r="H48" s="22" t="s">
        <v>149</v>
      </c>
      <c r="I48" s="23">
        <v>14.5</v>
      </c>
      <c r="J48" s="24">
        <v>1.434E-2</v>
      </c>
      <c r="K48" s="32">
        <v>20</v>
      </c>
      <c r="L48" s="22" t="s">
        <v>150</v>
      </c>
      <c r="M48" s="22"/>
      <c r="N48" s="22" t="s">
        <v>267</v>
      </c>
      <c r="O48" s="210">
        <f>IF(OR(PartRaw[[#This Row],[Diameter
(mm)]]=1,PartRaw[[#This Row],[Diameter
(mm)]]=1.1),400,500)</f>
        <v>500</v>
      </c>
      <c r="P48" s="22">
        <f>PartRaw[[#This Row],[POS1 Lotsize]]</f>
        <v>500</v>
      </c>
      <c r="Q48" s="22">
        <f>IF(PartRaw[[#This Row],[Diameter
(mm)]]=1,PartRaw[[#This Row],[POS1 Lotsize]]*3,PartRaw[[#This Row],[POS1 Lotsize]])</f>
        <v>500</v>
      </c>
      <c r="R48" s="22"/>
      <c r="S48" s="22"/>
      <c r="T48" s="22"/>
      <c r="U48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48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48" s="22"/>
      <c r="X48" s="22"/>
      <c r="Y48" s="22"/>
      <c r="Z48" s="22"/>
      <c r="AA48" s="22"/>
      <c r="AB48" s="22"/>
      <c r="AC48" s="22"/>
      <c r="AG48" s="62" t="str">
        <f t="array" ref="AG48">IFERROR(INDEX(PartRaw[POS1 Group],MATCH(0,COUNTIF(Table5[[#Headers],[Group]]:AG47,PartRaw[POS1 Group]),0)),"")</f>
        <v/>
      </c>
      <c r="AH48" s="11">
        <f>IFERROR(INDEX(PartRaw[],MATCH(Table5[[#This Row],[Group]],PartRaw[POS1 Group],0),10),0)</f>
        <v>0</v>
      </c>
      <c r="AI48" s="57">
        <f>IFERROR(INDEX(PartRaw[],MATCH(Table5[[#This Row],[Group]],PartRaw[POS1 Group],0),11),0)</f>
        <v>0</v>
      </c>
      <c r="AM48" s="64" t="s">
        <v>322</v>
      </c>
      <c r="AN48" s="64">
        <v>0</v>
      </c>
      <c r="AO48" s="64">
        <v>0</v>
      </c>
      <c r="AP48" s="64">
        <v>0</v>
      </c>
      <c r="AQ48" s="64">
        <v>0</v>
      </c>
      <c r="AR48" s="64">
        <v>3.5</v>
      </c>
      <c r="AS48" s="64">
        <v>3.5</v>
      </c>
      <c r="AT48" s="64"/>
      <c r="AU48" s="64">
        <v>0</v>
      </c>
      <c r="AW48">
        <f>IF(Table6[[#This Row],[VN'#4]]&gt;0,1,0)</f>
        <v>0</v>
      </c>
      <c r="AX48">
        <f>IF(Table6[[#This Row],[VN'#5]]&gt;0,1,0)</f>
        <v>1</v>
      </c>
    </row>
    <row r="49" spans="1:50">
      <c r="A49" s="41">
        <v>30103753</v>
      </c>
      <c r="B49" s="17" t="s">
        <v>158</v>
      </c>
      <c r="C49" s="17">
        <v>60038047</v>
      </c>
      <c r="D49" s="18" t="s">
        <v>73</v>
      </c>
      <c r="E49" s="19" t="s">
        <v>83</v>
      </c>
      <c r="F49" s="20">
        <v>1.8</v>
      </c>
      <c r="G49" s="22">
        <v>1.8</v>
      </c>
      <c r="H49" s="22" t="s">
        <v>149</v>
      </c>
      <c r="I49" s="23">
        <v>14.5</v>
      </c>
      <c r="J49" s="24">
        <v>1.434E-2</v>
      </c>
      <c r="K49" s="32">
        <v>20</v>
      </c>
      <c r="L49" s="22" t="s">
        <v>150</v>
      </c>
      <c r="M49" s="22"/>
      <c r="N49" s="22" t="s">
        <v>267</v>
      </c>
      <c r="O49" s="210">
        <f>IF(OR(PartRaw[[#This Row],[Diameter
(mm)]]=1,PartRaw[[#This Row],[Diameter
(mm)]]=1.1),400,500)</f>
        <v>500</v>
      </c>
      <c r="P49" s="22">
        <f>PartRaw[[#This Row],[POS1 Lotsize]]</f>
        <v>500</v>
      </c>
      <c r="Q49" s="22">
        <f>IF(PartRaw[[#This Row],[Diameter
(mm)]]=1,PartRaw[[#This Row],[POS1 Lotsize]]*3,PartRaw[[#This Row],[POS1 Lotsize]])</f>
        <v>500</v>
      </c>
      <c r="R49" s="22"/>
      <c r="S49" s="22"/>
      <c r="T49" s="22"/>
      <c r="U49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49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49" s="22"/>
      <c r="X49" s="22"/>
      <c r="Y49" s="22"/>
      <c r="Z49" s="22"/>
      <c r="AA49" s="22"/>
      <c r="AB49" s="22"/>
      <c r="AC49" s="22"/>
      <c r="AG49" s="62" t="str">
        <f t="array" ref="AG49">IFERROR(INDEX(PartRaw[POS1 Group],MATCH(0,COUNTIF(Table5[[#Headers],[Group]]:AG48,PartRaw[POS1 Group]),0)),"")</f>
        <v/>
      </c>
      <c r="AH49" s="11">
        <f>IFERROR(INDEX(PartRaw[],MATCH(Table5[[#This Row],[Group]],PartRaw[POS1 Group],0),10),0)</f>
        <v>0</v>
      </c>
      <c r="AI49" s="57">
        <f>IFERROR(INDEX(PartRaw[],MATCH(Table5[[#This Row],[Group]],PartRaw[POS1 Group],0),11),0)</f>
        <v>0</v>
      </c>
      <c r="AM49" s="64" t="s">
        <v>323</v>
      </c>
      <c r="AN49" s="64">
        <v>0</v>
      </c>
      <c r="AO49" s="64">
        <v>0</v>
      </c>
      <c r="AP49" s="64">
        <v>0</v>
      </c>
      <c r="AQ49" s="64">
        <v>0</v>
      </c>
      <c r="AR49" s="64">
        <v>3.5</v>
      </c>
      <c r="AS49" s="64">
        <v>3.5</v>
      </c>
      <c r="AT49" s="64"/>
      <c r="AU49" s="64">
        <v>0</v>
      </c>
      <c r="AW49">
        <f>IF(Table6[[#This Row],[VN'#4]]&gt;0,1,0)</f>
        <v>0</v>
      </c>
      <c r="AX49">
        <f>IF(Table6[[#This Row],[VN'#5]]&gt;0,1,0)</f>
        <v>1</v>
      </c>
    </row>
    <row r="50" spans="1:50">
      <c r="A50" s="41">
        <v>30255599</v>
      </c>
      <c r="B50" s="17" t="s">
        <v>159</v>
      </c>
      <c r="C50" s="17">
        <v>60038036</v>
      </c>
      <c r="D50" s="18" t="s">
        <v>73</v>
      </c>
      <c r="E50" s="19" t="s">
        <v>83</v>
      </c>
      <c r="F50" s="20">
        <v>1.8</v>
      </c>
      <c r="G50" s="22">
        <v>1.8</v>
      </c>
      <c r="H50" s="22" t="s">
        <v>149</v>
      </c>
      <c r="I50" s="23">
        <v>14.5</v>
      </c>
      <c r="J50" s="24">
        <v>1.434E-2</v>
      </c>
      <c r="K50" s="32">
        <v>20</v>
      </c>
      <c r="L50" s="22" t="s">
        <v>150</v>
      </c>
      <c r="M50" s="22"/>
      <c r="N50" s="22" t="s">
        <v>267</v>
      </c>
      <c r="O50" s="210">
        <f>IF(OR(PartRaw[[#This Row],[Diameter
(mm)]]=1,PartRaw[[#This Row],[Diameter
(mm)]]=1.1),400,500)</f>
        <v>500</v>
      </c>
      <c r="P50" s="22">
        <f>PartRaw[[#This Row],[POS1 Lotsize]]</f>
        <v>500</v>
      </c>
      <c r="Q50" s="22">
        <f>IF(PartRaw[[#This Row],[Diameter
(mm)]]=1,PartRaw[[#This Row],[POS1 Lotsize]]*3,PartRaw[[#This Row],[POS1 Lotsize]])</f>
        <v>500</v>
      </c>
      <c r="R50" s="22"/>
      <c r="S50" s="22"/>
      <c r="T50" s="22"/>
      <c r="U50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50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50" s="22"/>
      <c r="X50" s="22"/>
      <c r="Y50" s="22"/>
      <c r="Z50" s="22"/>
      <c r="AA50" s="22"/>
      <c r="AB50" s="22"/>
      <c r="AC50" s="22"/>
      <c r="AG50" s="63" t="str">
        <f t="array" ref="AG50">IFERROR(INDEX(PartRaw[POS1 Group],MATCH(0,COUNTIF(Table5[[#Headers],[Group]]:AG49,PartRaw[POS1 Group]),0)),"")</f>
        <v/>
      </c>
      <c r="AH50" s="51">
        <f>IFERROR(INDEX(PartRaw[],MATCH(Table5[[#This Row],[Group]],PartRaw[POS1 Group],0),10),0)</f>
        <v>0</v>
      </c>
      <c r="AI50" s="58">
        <f>IFERROR(INDEX(PartRaw[],MATCH(Table5[[#This Row],[Group]],PartRaw[POS1 Group],0),11),0)</f>
        <v>0</v>
      </c>
      <c r="AM50" s="64" t="s">
        <v>274</v>
      </c>
      <c r="AN50" s="64">
        <v>0</v>
      </c>
      <c r="AO50" s="64">
        <v>0</v>
      </c>
      <c r="AP50" s="64">
        <v>0</v>
      </c>
      <c r="AQ50" s="64">
        <v>2.5</v>
      </c>
      <c r="AR50" s="64">
        <v>2.5</v>
      </c>
      <c r="AS50" s="64">
        <v>2.5</v>
      </c>
      <c r="AT50" s="64"/>
      <c r="AU50" s="64">
        <v>0</v>
      </c>
      <c r="AW50">
        <f>IF(Table6[[#This Row],[VN'#4]]&gt;0,1,0)</f>
        <v>1</v>
      </c>
      <c r="AX50">
        <f>IF(Table6[[#This Row],[VN'#5]]&gt;0,1,0)</f>
        <v>1</v>
      </c>
    </row>
    <row r="51" spans="1:50">
      <c r="A51" s="41">
        <v>30274790</v>
      </c>
      <c r="B51" s="17" t="s">
        <v>160</v>
      </c>
      <c r="C51" s="17">
        <v>60038036</v>
      </c>
      <c r="D51" s="18" t="s">
        <v>73</v>
      </c>
      <c r="E51" s="19" t="s">
        <v>83</v>
      </c>
      <c r="F51" s="20">
        <v>1.8</v>
      </c>
      <c r="G51" s="22">
        <v>1.8</v>
      </c>
      <c r="H51" s="22" t="s">
        <v>149</v>
      </c>
      <c r="I51" s="23">
        <v>14.5</v>
      </c>
      <c r="J51" s="24">
        <v>1.434E-2</v>
      </c>
      <c r="K51" s="32">
        <v>20</v>
      </c>
      <c r="L51" s="22" t="s">
        <v>150</v>
      </c>
      <c r="M51" s="22"/>
      <c r="N51" s="22" t="s">
        <v>271</v>
      </c>
      <c r="O51" s="210">
        <f>IF(OR(PartRaw[[#This Row],[Diameter
(mm)]]=1,PartRaw[[#This Row],[Diameter
(mm)]]=1.1),400,500)</f>
        <v>500</v>
      </c>
      <c r="P51" s="22">
        <f>PartRaw[[#This Row],[POS1 Lotsize]]</f>
        <v>500</v>
      </c>
      <c r="Q51" s="22">
        <f>IF(PartRaw[[#This Row],[Diameter
(mm)]]=1,PartRaw[[#This Row],[POS1 Lotsize]]*3,PartRaw[[#This Row],[POS1 Lotsize]])</f>
        <v>500</v>
      </c>
      <c r="R51" s="22"/>
      <c r="S51" s="22"/>
      <c r="T51" s="22"/>
      <c r="U51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51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51" s="22"/>
      <c r="X51" s="22"/>
      <c r="Y51" s="22"/>
      <c r="Z51" s="22"/>
      <c r="AA51" s="22"/>
      <c r="AB51" s="22"/>
      <c r="AC51" s="22"/>
      <c r="AM51" s="64" t="s">
        <v>271</v>
      </c>
      <c r="AN51" s="64">
        <v>0</v>
      </c>
      <c r="AO51" s="64">
        <v>0</v>
      </c>
      <c r="AP51" s="64">
        <v>0</v>
      </c>
      <c r="AQ51" s="64">
        <v>2.5</v>
      </c>
      <c r="AR51" s="64">
        <v>2.5</v>
      </c>
      <c r="AS51" s="64">
        <v>2.5</v>
      </c>
      <c r="AT51" s="64"/>
      <c r="AU51" s="64">
        <v>0</v>
      </c>
      <c r="AW51">
        <f>IF(Table6[[#This Row],[VN'#4]]&gt;0,1,0)</f>
        <v>1</v>
      </c>
      <c r="AX51">
        <f>IF(Table6[[#This Row],[VN'#5]]&gt;0,1,0)</f>
        <v>1</v>
      </c>
    </row>
    <row r="52" spans="1:50">
      <c r="A52" s="41">
        <v>30274815</v>
      </c>
      <c r="B52" s="17" t="s">
        <v>161</v>
      </c>
      <c r="C52" s="17">
        <v>60038047</v>
      </c>
      <c r="D52" s="18" t="s">
        <v>73</v>
      </c>
      <c r="E52" s="19" t="s">
        <v>83</v>
      </c>
      <c r="F52" s="20">
        <v>1.8</v>
      </c>
      <c r="G52" s="22">
        <v>1.8</v>
      </c>
      <c r="H52" s="22" t="s">
        <v>149</v>
      </c>
      <c r="I52" s="23">
        <v>14.5</v>
      </c>
      <c r="J52" s="24">
        <v>1.434E-2</v>
      </c>
      <c r="K52" s="32">
        <v>20</v>
      </c>
      <c r="L52" s="22" t="s">
        <v>150</v>
      </c>
      <c r="M52" s="22"/>
      <c r="N52" s="22" t="s">
        <v>271</v>
      </c>
      <c r="O52" s="210">
        <f>IF(OR(PartRaw[[#This Row],[Diameter
(mm)]]=1,PartRaw[[#This Row],[Diameter
(mm)]]=1.1),400,500)</f>
        <v>500</v>
      </c>
      <c r="P52" s="22">
        <f>PartRaw[[#This Row],[POS1 Lotsize]]</f>
        <v>500</v>
      </c>
      <c r="Q52" s="22">
        <f>IF(PartRaw[[#This Row],[Diameter
(mm)]]=1,PartRaw[[#This Row],[POS1 Lotsize]]*3,PartRaw[[#This Row],[POS1 Lotsize]])</f>
        <v>500</v>
      </c>
      <c r="R52" s="22"/>
      <c r="S52" s="22"/>
      <c r="T52" s="22"/>
      <c r="U52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52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52" s="22"/>
      <c r="X52" s="22"/>
      <c r="Y52" s="22"/>
      <c r="Z52" s="22"/>
      <c r="AA52" s="22"/>
      <c r="AB52" s="22"/>
      <c r="AC52" s="22"/>
      <c r="AM52" s="64" t="s">
        <v>268</v>
      </c>
      <c r="AN52" s="64">
        <v>0</v>
      </c>
      <c r="AO52" s="64">
        <v>0</v>
      </c>
      <c r="AP52" s="64">
        <v>0</v>
      </c>
      <c r="AQ52" s="64">
        <v>2.5</v>
      </c>
      <c r="AR52" s="64">
        <v>2.5</v>
      </c>
      <c r="AS52" s="64">
        <v>2.5</v>
      </c>
      <c r="AT52" s="64"/>
      <c r="AU52" s="64">
        <v>0</v>
      </c>
      <c r="AW52">
        <f>IF(Table6[[#This Row],[VN'#4]]&gt;0,1,0)</f>
        <v>1</v>
      </c>
      <c r="AX52">
        <f>IF(Table6[[#This Row],[VN'#5]]&gt;0,1,0)</f>
        <v>1</v>
      </c>
    </row>
    <row r="53" spans="1:50">
      <c r="A53" s="41">
        <v>30256855</v>
      </c>
      <c r="B53" s="17" t="s">
        <v>162</v>
      </c>
      <c r="C53" s="17">
        <v>60038047</v>
      </c>
      <c r="D53" s="18" t="s">
        <v>73</v>
      </c>
      <c r="E53" s="19" t="s">
        <v>83</v>
      </c>
      <c r="F53" s="20">
        <v>1.8</v>
      </c>
      <c r="G53" s="22">
        <v>1.8</v>
      </c>
      <c r="H53" s="22" t="s">
        <v>149</v>
      </c>
      <c r="I53" s="23">
        <v>14.5</v>
      </c>
      <c r="J53" s="24">
        <v>1.434E-2</v>
      </c>
      <c r="K53" s="32">
        <v>20</v>
      </c>
      <c r="L53" s="22" t="s">
        <v>150</v>
      </c>
      <c r="M53" s="22"/>
      <c r="N53" s="22" t="s">
        <v>267</v>
      </c>
      <c r="O53" s="210">
        <f>IF(OR(PartRaw[[#This Row],[Diameter
(mm)]]=1,PartRaw[[#This Row],[Diameter
(mm)]]=1.1),400,500)</f>
        <v>500</v>
      </c>
      <c r="P53" s="22">
        <f>PartRaw[[#This Row],[POS1 Lotsize]]</f>
        <v>500</v>
      </c>
      <c r="Q53" s="22">
        <f>IF(PartRaw[[#This Row],[Diameter
(mm)]]=1,PartRaw[[#This Row],[POS1 Lotsize]]*3,PartRaw[[#This Row],[POS1 Lotsize]])</f>
        <v>500</v>
      </c>
      <c r="R53" s="22"/>
      <c r="S53" s="22"/>
      <c r="T53" s="22"/>
      <c r="U53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53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53" s="22"/>
      <c r="X53" s="22"/>
      <c r="Y53" s="22"/>
      <c r="Z53" s="22"/>
      <c r="AA53" s="22"/>
      <c r="AB53" s="22"/>
      <c r="AC53" s="22"/>
      <c r="AM53" s="64" t="s">
        <v>266</v>
      </c>
      <c r="AN53" s="64">
        <v>0</v>
      </c>
      <c r="AO53" s="64">
        <v>0</v>
      </c>
      <c r="AP53" s="64">
        <v>0</v>
      </c>
      <c r="AQ53" s="64">
        <v>2.5</v>
      </c>
      <c r="AR53" s="64">
        <v>2.5</v>
      </c>
      <c r="AS53" s="64">
        <v>2.5</v>
      </c>
      <c r="AT53" s="64"/>
      <c r="AU53" s="64">
        <v>0</v>
      </c>
      <c r="AW53">
        <f>IF(Table6[[#This Row],[VN'#4]]&gt;0,1,0)</f>
        <v>1</v>
      </c>
      <c r="AX53">
        <f>IF(Table6[[#This Row],[VN'#5]]&gt;0,1,0)</f>
        <v>1</v>
      </c>
    </row>
    <row r="54" spans="1:50">
      <c r="A54" s="41">
        <v>30342930</v>
      </c>
      <c r="B54" s="17" t="s">
        <v>163</v>
      </c>
      <c r="C54" s="17">
        <v>60038047</v>
      </c>
      <c r="D54" s="18" t="s">
        <v>78</v>
      </c>
      <c r="E54" s="19" t="s">
        <v>83</v>
      </c>
      <c r="F54" s="20">
        <v>1.8</v>
      </c>
      <c r="G54" s="22">
        <v>1.8</v>
      </c>
      <c r="H54" s="22" t="s">
        <v>149</v>
      </c>
      <c r="I54" s="23">
        <v>14.5</v>
      </c>
      <c r="J54" s="24">
        <v>1.434E-2</v>
      </c>
      <c r="K54" s="32">
        <v>20</v>
      </c>
      <c r="L54" s="22" t="s">
        <v>150</v>
      </c>
      <c r="M54" s="22"/>
      <c r="N54" s="22" t="s">
        <v>259</v>
      </c>
      <c r="O54" s="210">
        <f>IF(OR(PartRaw[[#This Row],[Diameter
(mm)]]=1,PartRaw[[#This Row],[Diameter
(mm)]]=1.1),400,500)</f>
        <v>500</v>
      </c>
      <c r="P54" s="22">
        <f>PartRaw[[#This Row],[POS1 Lotsize]]</f>
        <v>500</v>
      </c>
      <c r="Q54" s="22">
        <f>IF(PartRaw[[#This Row],[Diameter
(mm)]]=1,PartRaw[[#This Row],[POS1 Lotsize]]*3,PartRaw[[#This Row],[POS1 Lotsize]])</f>
        <v>500</v>
      </c>
      <c r="R54" s="22"/>
      <c r="S54" s="22"/>
      <c r="T54" s="22"/>
      <c r="U54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54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54" s="22"/>
      <c r="X54" s="22"/>
      <c r="Y54" s="22"/>
      <c r="Z54" s="22"/>
      <c r="AA54" s="22"/>
      <c r="AB54" s="22"/>
      <c r="AC54" s="22"/>
      <c r="AM54" s="64" t="s">
        <v>324</v>
      </c>
      <c r="AN54" s="64">
        <v>0</v>
      </c>
      <c r="AO54" s="64">
        <v>0</v>
      </c>
      <c r="AP54" s="64">
        <v>0</v>
      </c>
      <c r="AQ54" s="64">
        <v>0</v>
      </c>
      <c r="AR54" s="64">
        <v>3.5</v>
      </c>
      <c r="AS54" s="64">
        <v>3.5</v>
      </c>
      <c r="AT54" s="64"/>
      <c r="AU54" s="64">
        <v>0</v>
      </c>
      <c r="AW54">
        <f>IF(Table6[[#This Row],[VN'#4]]&gt;0,1,0)</f>
        <v>0</v>
      </c>
      <c r="AX54">
        <f>IF(Table6[[#This Row],[VN'#5]]&gt;0,1,0)</f>
        <v>1</v>
      </c>
    </row>
    <row r="55" spans="1:50">
      <c r="A55" s="41">
        <v>30397952</v>
      </c>
      <c r="B55" s="17" t="s">
        <v>164</v>
      </c>
      <c r="C55" s="17">
        <v>60038036</v>
      </c>
      <c r="D55" s="18" t="s">
        <v>73</v>
      </c>
      <c r="E55" s="19" t="s">
        <v>83</v>
      </c>
      <c r="F55" s="20">
        <v>1.8</v>
      </c>
      <c r="G55" s="22">
        <v>1.8</v>
      </c>
      <c r="H55" s="22" t="s">
        <v>149</v>
      </c>
      <c r="I55" s="23">
        <v>14.5</v>
      </c>
      <c r="J55" s="24">
        <v>1.434E-2</v>
      </c>
      <c r="K55" s="32">
        <v>20</v>
      </c>
      <c r="L55" s="22" t="s">
        <v>150</v>
      </c>
      <c r="M55" s="22"/>
      <c r="N55" s="22" t="s">
        <v>271</v>
      </c>
      <c r="O55" s="210">
        <f>IF(OR(PartRaw[[#This Row],[Diameter
(mm)]]=1,PartRaw[[#This Row],[Diameter
(mm)]]=1.1),400,500)</f>
        <v>500</v>
      </c>
      <c r="P55" s="22">
        <f>PartRaw[[#This Row],[POS1 Lotsize]]</f>
        <v>500</v>
      </c>
      <c r="Q55" s="22">
        <f>IF(PartRaw[[#This Row],[Diameter
(mm)]]=1,PartRaw[[#This Row],[POS1 Lotsize]]*3,PartRaw[[#This Row],[POS1 Lotsize]])</f>
        <v>500</v>
      </c>
      <c r="R55" s="22"/>
      <c r="S55" s="22"/>
      <c r="T55" s="22"/>
      <c r="U5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5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55" s="22"/>
      <c r="X55" s="22"/>
      <c r="Y55" s="22"/>
      <c r="Z55" s="22"/>
      <c r="AA55" s="22"/>
      <c r="AB55" s="22"/>
      <c r="AC55" s="22"/>
      <c r="AM55" s="64" t="s">
        <v>325</v>
      </c>
      <c r="AN55" s="64">
        <v>3.2816944444444447</v>
      </c>
      <c r="AO55" s="64">
        <v>3.2816944444444447</v>
      </c>
      <c r="AP55" s="64">
        <v>0</v>
      </c>
      <c r="AQ55" s="64">
        <v>0</v>
      </c>
      <c r="AR55" s="64">
        <v>0</v>
      </c>
      <c r="AS55" s="64">
        <v>3.2816944444444447</v>
      </c>
      <c r="AT55" s="64"/>
      <c r="AU55" s="64">
        <v>0</v>
      </c>
      <c r="AW55">
        <f>IF(Table6[[#This Row],[VN'#4]]&gt;0,1,0)</f>
        <v>0</v>
      </c>
      <c r="AX55">
        <f>IF(Table6[[#This Row],[VN'#5]]&gt;0,1,0)</f>
        <v>0</v>
      </c>
    </row>
    <row r="56" spans="1:50">
      <c r="A56" s="41">
        <v>30432721</v>
      </c>
      <c r="B56" s="17" t="s">
        <v>165</v>
      </c>
      <c r="C56" s="17">
        <v>60038047</v>
      </c>
      <c r="D56" s="18" t="s">
        <v>73</v>
      </c>
      <c r="E56" s="19" t="s">
        <v>83</v>
      </c>
      <c r="F56" s="20">
        <v>1.8</v>
      </c>
      <c r="G56" s="22">
        <v>1.8</v>
      </c>
      <c r="H56" s="22" t="s">
        <v>149</v>
      </c>
      <c r="I56" s="23">
        <v>14.5</v>
      </c>
      <c r="J56" s="24">
        <v>1.434E-2</v>
      </c>
      <c r="K56" s="32">
        <v>20</v>
      </c>
      <c r="L56" s="22" t="s">
        <v>150</v>
      </c>
      <c r="M56" s="22"/>
      <c r="N56" s="22" t="s">
        <v>267</v>
      </c>
      <c r="O56" s="210">
        <f>IF(OR(PartRaw[[#This Row],[Diameter
(mm)]]=1,PartRaw[[#This Row],[Diameter
(mm)]]=1.1),400,500)</f>
        <v>500</v>
      </c>
      <c r="P56" s="22">
        <f>PartRaw[[#This Row],[POS1 Lotsize]]</f>
        <v>500</v>
      </c>
      <c r="Q56" s="22">
        <f>IF(PartRaw[[#This Row],[Diameter
(mm)]]=1,PartRaw[[#This Row],[POS1 Lotsize]]*3,PartRaw[[#This Row],[POS1 Lotsize]])</f>
        <v>500</v>
      </c>
      <c r="R56" s="22"/>
      <c r="S56" s="22"/>
      <c r="T56" s="22"/>
      <c r="U5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5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56" s="22"/>
      <c r="X56" s="22"/>
      <c r="Y56" s="22"/>
      <c r="Z56" s="22"/>
      <c r="AA56" s="22"/>
      <c r="AB56" s="22"/>
      <c r="AC56" s="22"/>
      <c r="AM56" s="64" t="s">
        <v>326</v>
      </c>
      <c r="AN56" s="64">
        <v>3.2132222222222224</v>
      </c>
      <c r="AO56" s="64">
        <v>3.2132222222222224</v>
      </c>
      <c r="AP56" s="64">
        <v>0</v>
      </c>
      <c r="AQ56" s="64">
        <v>0</v>
      </c>
      <c r="AR56" s="64">
        <v>0</v>
      </c>
      <c r="AS56" s="64">
        <v>3.2132222222222224</v>
      </c>
      <c r="AT56" s="64"/>
      <c r="AU56" s="64">
        <v>0</v>
      </c>
      <c r="AW56">
        <f>IF(Table6[[#This Row],[VN'#4]]&gt;0,1,0)</f>
        <v>0</v>
      </c>
      <c r="AX56">
        <f>IF(Table6[[#This Row],[VN'#5]]&gt;0,1,0)</f>
        <v>0</v>
      </c>
    </row>
    <row r="57" spans="1:50">
      <c r="A57" s="41">
        <v>30445521</v>
      </c>
      <c r="B57" s="17" t="s">
        <v>166</v>
      </c>
      <c r="C57" s="17">
        <v>60038047</v>
      </c>
      <c r="D57" s="18" t="s">
        <v>73</v>
      </c>
      <c r="E57" s="19" t="s">
        <v>83</v>
      </c>
      <c r="F57" s="20">
        <v>1.8</v>
      </c>
      <c r="G57" s="22">
        <v>1.8</v>
      </c>
      <c r="H57" s="22" t="s">
        <v>149</v>
      </c>
      <c r="I57" s="23">
        <v>14.5</v>
      </c>
      <c r="J57" s="24">
        <v>1.434E-2</v>
      </c>
      <c r="K57" s="32">
        <v>20</v>
      </c>
      <c r="L57" s="22" t="s">
        <v>150</v>
      </c>
      <c r="M57" s="22"/>
      <c r="N57" s="22" t="s">
        <v>271</v>
      </c>
      <c r="O57" s="210">
        <f>IF(OR(PartRaw[[#This Row],[Diameter
(mm)]]=1,PartRaw[[#This Row],[Diameter
(mm)]]=1.1),400,500)</f>
        <v>500</v>
      </c>
      <c r="P57" s="22">
        <f>PartRaw[[#This Row],[POS1 Lotsize]]</f>
        <v>500</v>
      </c>
      <c r="Q57" s="22">
        <f>IF(PartRaw[[#This Row],[Diameter
(mm)]]=1,PartRaw[[#This Row],[POS1 Lotsize]]*3,PartRaw[[#This Row],[POS1 Lotsize]])</f>
        <v>500</v>
      </c>
      <c r="R57" s="22"/>
      <c r="S57" s="22"/>
      <c r="T57" s="22"/>
      <c r="U57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57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57" s="22"/>
      <c r="X57" s="22"/>
      <c r="Y57" s="22"/>
      <c r="Z57" s="22"/>
      <c r="AA57" s="22"/>
      <c r="AB57" s="22"/>
      <c r="AC57" s="22"/>
      <c r="AM57" s="64" t="s">
        <v>327</v>
      </c>
      <c r="AN57" s="64">
        <v>3.1660277777777779</v>
      </c>
      <c r="AO57" s="64">
        <v>0</v>
      </c>
      <c r="AP57" s="64">
        <v>0</v>
      </c>
      <c r="AQ57" s="64">
        <v>0</v>
      </c>
      <c r="AR57" s="64">
        <v>0</v>
      </c>
      <c r="AS57" s="64">
        <v>3.1660277777777779</v>
      </c>
      <c r="AT57" s="64"/>
      <c r="AU57" s="64">
        <v>0</v>
      </c>
      <c r="AW57">
        <f>IF(Table6[[#This Row],[VN'#4]]&gt;0,1,0)</f>
        <v>0</v>
      </c>
      <c r="AX57">
        <f>IF(Table6[[#This Row],[VN'#5]]&gt;0,1,0)</f>
        <v>0</v>
      </c>
    </row>
    <row r="58" spans="1:50">
      <c r="A58" s="41">
        <v>30342952</v>
      </c>
      <c r="B58" s="17" t="s">
        <v>167</v>
      </c>
      <c r="C58" s="17">
        <v>60038047</v>
      </c>
      <c r="D58" s="18" t="s">
        <v>73</v>
      </c>
      <c r="E58" s="19" t="s">
        <v>83</v>
      </c>
      <c r="F58" s="25">
        <v>1.75</v>
      </c>
      <c r="G58" s="22">
        <v>1.8</v>
      </c>
      <c r="H58" s="22" t="s">
        <v>168</v>
      </c>
      <c r="I58" s="23">
        <v>15.5</v>
      </c>
      <c r="J58" s="24">
        <v>1.434E-2</v>
      </c>
      <c r="K58" s="32">
        <v>20</v>
      </c>
      <c r="L58" s="22" t="s">
        <v>169</v>
      </c>
      <c r="M58" s="22"/>
      <c r="N58" s="22" t="s">
        <v>267</v>
      </c>
      <c r="O58" s="210">
        <f>IF(OR(PartRaw[[#This Row],[Diameter
(mm)]]=1,PartRaw[[#This Row],[Diameter
(mm)]]=1.1),400,500)</f>
        <v>500</v>
      </c>
      <c r="P58" s="22">
        <f>PartRaw[[#This Row],[POS1 Lotsize]]</f>
        <v>500</v>
      </c>
      <c r="Q58" s="22">
        <f>IF(PartRaw[[#This Row],[Diameter
(mm)]]=1,PartRaw[[#This Row],[POS1 Lotsize]]*3,PartRaw[[#This Row],[POS1 Lotsize]])</f>
        <v>500</v>
      </c>
      <c r="R58" s="22"/>
      <c r="S58" s="22"/>
      <c r="T58" s="22"/>
      <c r="U58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58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58" s="22"/>
      <c r="X58" s="22"/>
      <c r="Y58" s="22"/>
      <c r="Z58" s="22"/>
      <c r="AA58" s="22"/>
      <c r="AB58" s="22"/>
      <c r="AC58" s="22"/>
      <c r="AM58" s="64" t="s">
        <v>328</v>
      </c>
      <c r="AN58" s="64">
        <v>4</v>
      </c>
      <c r="AO58" s="64">
        <v>0</v>
      </c>
      <c r="AP58" s="64">
        <v>0</v>
      </c>
      <c r="AQ58" s="64">
        <v>4</v>
      </c>
      <c r="AR58" s="64">
        <v>0</v>
      </c>
      <c r="AS58" s="64">
        <v>4</v>
      </c>
      <c r="AT58" s="64"/>
      <c r="AU58" s="64">
        <v>4</v>
      </c>
      <c r="AW58">
        <f>IF(Table6[[#This Row],[VN'#4]]&gt;0,1,0)</f>
        <v>1</v>
      </c>
      <c r="AX58">
        <f>IF(Table6[[#This Row],[VN'#5]]&gt;0,1,0)</f>
        <v>0</v>
      </c>
    </row>
    <row r="59" spans="1:50">
      <c r="A59" s="41">
        <v>30296226</v>
      </c>
      <c r="B59" s="17" t="s">
        <v>170</v>
      </c>
      <c r="C59" s="17">
        <v>60038047</v>
      </c>
      <c r="D59" s="18" t="s">
        <v>73</v>
      </c>
      <c r="E59" s="19" t="s">
        <v>83</v>
      </c>
      <c r="F59" s="26">
        <v>1.665</v>
      </c>
      <c r="G59" s="22">
        <v>1.8</v>
      </c>
      <c r="H59" s="22" t="s">
        <v>171</v>
      </c>
      <c r="I59" s="23">
        <v>15.8</v>
      </c>
      <c r="J59" s="24">
        <v>1.434E-2</v>
      </c>
      <c r="K59" s="32">
        <v>20</v>
      </c>
      <c r="L59" s="22" t="s">
        <v>172</v>
      </c>
      <c r="M59" s="22"/>
      <c r="N59" s="22" t="s">
        <v>267</v>
      </c>
      <c r="O59" s="210">
        <f>IF(OR(PartRaw[[#This Row],[Diameter
(mm)]]=1,PartRaw[[#This Row],[Diameter
(mm)]]=1.1),400,500)</f>
        <v>500</v>
      </c>
      <c r="P59" s="22">
        <f>PartRaw[[#This Row],[POS1 Lotsize]]</f>
        <v>500</v>
      </c>
      <c r="Q59" s="22">
        <f>IF(PartRaw[[#This Row],[Diameter
(mm)]]=1,PartRaw[[#This Row],[POS1 Lotsize]]*3,PartRaw[[#This Row],[POS1 Lotsize]])</f>
        <v>500</v>
      </c>
      <c r="R59" s="22"/>
      <c r="S59" s="22"/>
      <c r="T59" s="22"/>
      <c r="U59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59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59" s="22"/>
      <c r="X59" s="22"/>
      <c r="Y59" s="22"/>
      <c r="Z59" s="22"/>
      <c r="AA59" s="22"/>
      <c r="AB59" s="22"/>
      <c r="AC59" s="22"/>
      <c r="AM59" s="64" t="s">
        <v>329</v>
      </c>
      <c r="AN59" s="64">
        <v>2.9505555555555554</v>
      </c>
      <c r="AO59" s="64">
        <v>0</v>
      </c>
      <c r="AP59" s="64">
        <v>0</v>
      </c>
      <c r="AQ59" s="64">
        <v>2.9505555555555554</v>
      </c>
      <c r="AR59" s="64">
        <v>2.9505555555555554</v>
      </c>
      <c r="AS59" s="64">
        <v>2.9505555555555554</v>
      </c>
      <c r="AT59" s="64"/>
      <c r="AU59" s="64">
        <v>0</v>
      </c>
      <c r="AW59">
        <f>IF(Table6[[#This Row],[VN'#4]]&gt;0,1,0)</f>
        <v>1</v>
      </c>
      <c r="AX59">
        <f>IF(Table6[[#This Row],[VN'#5]]&gt;0,1,0)</f>
        <v>1</v>
      </c>
    </row>
    <row r="60" spans="1:50">
      <c r="A60" s="41">
        <v>30294545</v>
      </c>
      <c r="B60" s="17" t="s">
        <v>173</v>
      </c>
      <c r="C60" s="17">
        <v>60038047</v>
      </c>
      <c r="D60" s="18" t="s">
        <v>73</v>
      </c>
      <c r="E60" s="19" t="s">
        <v>83</v>
      </c>
      <c r="F60" s="26">
        <v>1.665</v>
      </c>
      <c r="G60" s="22">
        <v>1.8</v>
      </c>
      <c r="H60" s="22" t="s">
        <v>171</v>
      </c>
      <c r="I60" s="23">
        <v>15.8</v>
      </c>
      <c r="J60" s="24">
        <v>1.434E-2</v>
      </c>
      <c r="K60" s="32">
        <v>20</v>
      </c>
      <c r="L60" s="22" t="s">
        <v>172</v>
      </c>
      <c r="M60" s="22"/>
      <c r="N60" s="22" t="s">
        <v>267</v>
      </c>
      <c r="O60" s="210">
        <f>IF(OR(PartRaw[[#This Row],[Diameter
(mm)]]=1,PartRaw[[#This Row],[Diameter
(mm)]]=1.1),400,500)</f>
        <v>500</v>
      </c>
      <c r="P60" s="22">
        <f>PartRaw[[#This Row],[POS1 Lotsize]]</f>
        <v>500</v>
      </c>
      <c r="Q60" s="22">
        <f>IF(PartRaw[[#This Row],[Diameter
(mm)]]=1,PartRaw[[#This Row],[POS1 Lotsize]]*3,PartRaw[[#This Row],[POS1 Lotsize]])</f>
        <v>500</v>
      </c>
      <c r="R60" s="22"/>
      <c r="S60" s="22"/>
      <c r="T60" s="22"/>
      <c r="U60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60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60" s="22"/>
      <c r="X60" s="22"/>
      <c r="Y60" s="22"/>
      <c r="Z60" s="22"/>
      <c r="AA60" s="22"/>
      <c r="AB60" s="22"/>
      <c r="AC60" s="22"/>
      <c r="AM60" s="64" t="s">
        <v>330</v>
      </c>
      <c r="AN60" s="64">
        <v>3.0130277777777779</v>
      </c>
      <c r="AO60" s="64">
        <v>0</v>
      </c>
      <c r="AP60" s="64">
        <v>0</v>
      </c>
      <c r="AQ60" s="64">
        <v>0</v>
      </c>
      <c r="AR60" s="64">
        <v>0</v>
      </c>
      <c r="AS60" s="64">
        <v>3.0130277777777779</v>
      </c>
      <c r="AT60" s="64"/>
      <c r="AU60" s="64">
        <v>0</v>
      </c>
      <c r="AW60">
        <f>IF(Table6[[#This Row],[VN'#4]]&gt;0,1,0)</f>
        <v>0</v>
      </c>
      <c r="AX60">
        <f>IF(Table6[[#This Row],[VN'#5]]&gt;0,1,0)</f>
        <v>0</v>
      </c>
    </row>
    <row r="61" spans="1:50">
      <c r="A61" s="41">
        <v>30131613</v>
      </c>
      <c r="B61" s="17" t="s">
        <v>174</v>
      </c>
      <c r="C61" s="17">
        <v>60034777</v>
      </c>
      <c r="D61" s="18" t="s">
        <v>78</v>
      </c>
      <c r="E61" s="19" t="s">
        <v>79</v>
      </c>
      <c r="F61" s="20">
        <v>1.8</v>
      </c>
      <c r="G61" s="22">
        <v>1.8</v>
      </c>
      <c r="H61" s="22" t="s">
        <v>149</v>
      </c>
      <c r="I61" s="23">
        <v>14.5</v>
      </c>
      <c r="J61" s="24">
        <v>1.434E-2</v>
      </c>
      <c r="K61" s="32">
        <v>20</v>
      </c>
      <c r="L61" s="22" t="s">
        <v>154</v>
      </c>
      <c r="M61" s="22"/>
      <c r="N61" s="22" t="s">
        <v>259</v>
      </c>
      <c r="O61" s="210">
        <f>IF(OR(PartRaw[[#This Row],[Diameter
(mm)]]=1,PartRaw[[#This Row],[Diameter
(mm)]]=1.1),400,500)</f>
        <v>500</v>
      </c>
      <c r="P61" s="22">
        <f>PartRaw[[#This Row],[POS1 Lotsize]]</f>
        <v>500</v>
      </c>
      <c r="Q61" s="22">
        <f>IF(PartRaw[[#This Row],[Diameter
(mm)]]=1,PartRaw[[#This Row],[POS1 Lotsize]]*3,PartRaw[[#This Row],[POS1 Lotsize]])</f>
        <v>500</v>
      </c>
      <c r="R61" s="22"/>
      <c r="S61" s="22"/>
      <c r="T61" s="22"/>
      <c r="U61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61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61" s="22"/>
      <c r="X61" s="22"/>
      <c r="Y61" s="22"/>
      <c r="Z61" s="22"/>
      <c r="AA61" s="22"/>
      <c r="AB61" s="22"/>
      <c r="AC61" s="22"/>
      <c r="AM61" s="64" t="s">
        <v>331</v>
      </c>
      <c r="AN61" s="64">
        <v>3.2930555555555552</v>
      </c>
      <c r="AO61" s="64">
        <v>3.2930555555555552</v>
      </c>
      <c r="AP61" s="64">
        <v>0</v>
      </c>
      <c r="AQ61" s="64">
        <v>3.2930555555555552</v>
      </c>
      <c r="AR61" s="64">
        <v>3.2930555555555552</v>
      </c>
      <c r="AS61" s="64">
        <v>3.2930555555555552</v>
      </c>
      <c r="AT61" s="64"/>
      <c r="AU61" s="64">
        <v>3.2930555555555552</v>
      </c>
      <c r="AW61">
        <f>IF(Table6[[#This Row],[VN'#4]]&gt;0,1,0)</f>
        <v>1</v>
      </c>
      <c r="AX61">
        <f>IF(Table6[[#This Row],[VN'#5]]&gt;0,1,0)</f>
        <v>1</v>
      </c>
    </row>
    <row r="62" spans="1:50">
      <c r="A62" s="41">
        <v>30293061</v>
      </c>
      <c r="B62" s="17" t="s">
        <v>175</v>
      </c>
      <c r="C62" s="17">
        <v>60038047</v>
      </c>
      <c r="D62" s="18" t="s">
        <v>73</v>
      </c>
      <c r="E62" s="19" t="s">
        <v>83</v>
      </c>
      <c r="F62" s="26">
        <v>1.5740000000000001</v>
      </c>
      <c r="G62" s="22">
        <v>1.8</v>
      </c>
      <c r="H62" s="22" t="s">
        <v>176</v>
      </c>
      <c r="I62" s="23">
        <v>16</v>
      </c>
      <c r="J62" s="24">
        <v>1.434E-2</v>
      </c>
      <c r="K62" s="32">
        <v>20</v>
      </c>
      <c r="L62" s="22" t="s">
        <v>177</v>
      </c>
      <c r="M62" s="22"/>
      <c r="N62" s="22" t="s">
        <v>267</v>
      </c>
      <c r="O62" s="210">
        <f>IF(OR(PartRaw[[#This Row],[Diameter
(mm)]]=1,PartRaw[[#This Row],[Diameter
(mm)]]=1.1),400,500)</f>
        <v>500</v>
      </c>
      <c r="P62" s="22">
        <f>PartRaw[[#This Row],[POS1 Lotsize]]</f>
        <v>500</v>
      </c>
      <c r="Q62" s="22">
        <f>IF(PartRaw[[#This Row],[Diameter
(mm)]]=1,PartRaw[[#This Row],[POS1 Lotsize]]*3,PartRaw[[#This Row],[POS1 Lotsize]])</f>
        <v>500</v>
      </c>
      <c r="R62" s="22"/>
      <c r="S62" s="22"/>
      <c r="T62" s="22"/>
      <c r="U62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62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62" s="22"/>
      <c r="X62" s="22"/>
      <c r="Y62" s="22"/>
      <c r="Z62" s="22"/>
      <c r="AA62" s="22"/>
      <c r="AB62" s="22"/>
      <c r="AC62" s="22"/>
      <c r="AM62" s="64" t="s">
        <v>332</v>
      </c>
      <c r="AN62" s="64">
        <v>0</v>
      </c>
      <c r="AO62" s="64">
        <v>0</v>
      </c>
      <c r="AP62" s="64">
        <v>0</v>
      </c>
      <c r="AQ62" s="64">
        <v>0</v>
      </c>
      <c r="AR62" s="64">
        <v>3</v>
      </c>
      <c r="AS62" s="64">
        <v>3</v>
      </c>
      <c r="AT62" s="64"/>
      <c r="AU62" s="64">
        <v>0</v>
      </c>
      <c r="AW62">
        <f>IF(Table6[[#This Row],[VN'#4]]&gt;0,1,0)</f>
        <v>0</v>
      </c>
      <c r="AX62">
        <f>IF(Table6[[#This Row],[VN'#5]]&gt;0,1,0)</f>
        <v>1</v>
      </c>
    </row>
    <row r="63" spans="1:50">
      <c r="A63" s="41">
        <v>30231566</v>
      </c>
      <c r="B63" s="17" t="s">
        <v>178</v>
      </c>
      <c r="C63" s="17">
        <v>60034777</v>
      </c>
      <c r="D63" s="18" t="s">
        <v>78</v>
      </c>
      <c r="E63" s="19" t="s">
        <v>79</v>
      </c>
      <c r="F63" s="20">
        <v>1.8</v>
      </c>
      <c r="G63" s="22">
        <v>1.8</v>
      </c>
      <c r="H63" s="22" t="s">
        <v>149</v>
      </c>
      <c r="I63" s="23">
        <v>14.5</v>
      </c>
      <c r="J63" s="24">
        <v>1.434E-2</v>
      </c>
      <c r="K63" s="32">
        <v>20</v>
      </c>
      <c r="L63" s="22" t="s">
        <v>154</v>
      </c>
      <c r="M63" s="22"/>
      <c r="N63" s="22" t="s">
        <v>259</v>
      </c>
      <c r="O63" s="210">
        <f>IF(OR(PartRaw[[#This Row],[Diameter
(mm)]]=1,PartRaw[[#This Row],[Diameter
(mm)]]=1.1),400,500)</f>
        <v>500</v>
      </c>
      <c r="P63" s="22">
        <f>PartRaw[[#This Row],[POS1 Lotsize]]</f>
        <v>500</v>
      </c>
      <c r="Q63" s="22">
        <f>IF(PartRaw[[#This Row],[Diameter
(mm)]]=1,PartRaw[[#This Row],[POS1 Lotsize]]*3,PartRaw[[#This Row],[POS1 Lotsize]])</f>
        <v>500</v>
      </c>
      <c r="R63" s="22"/>
      <c r="S63" s="22"/>
      <c r="T63" s="22"/>
      <c r="U63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63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63" s="22"/>
      <c r="X63" s="22"/>
      <c r="Y63" s="22"/>
      <c r="Z63" s="22"/>
      <c r="AA63" s="22"/>
      <c r="AB63" s="22"/>
      <c r="AC63" s="22"/>
      <c r="AM63" s="64" t="s">
        <v>333</v>
      </c>
      <c r="AN63" s="64">
        <v>0</v>
      </c>
      <c r="AO63" s="64">
        <v>0</v>
      </c>
      <c r="AP63" s="64">
        <v>0</v>
      </c>
      <c r="AQ63" s="64">
        <v>8</v>
      </c>
      <c r="AR63" s="64">
        <v>0</v>
      </c>
      <c r="AS63" s="64">
        <v>8</v>
      </c>
      <c r="AT63" s="64"/>
      <c r="AU63" s="64">
        <v>0</v>
      </c>
      <c r="AW63">
        <f>IF(Table6[[#This Row],[VN'#4]]&gt;0,1,0)</f>
        <v>1</v>
      </c>
      <c r="AX63">
        <f>IF(Table6[[#This Row],[VN'#5]]&gt;0,1,0)</f>
        <v>0</v>
      </c>
    </row>
    <row r="64" spans="1:50">
      <c r="A64" s="41">
        <v>30274697</v>
      </c>
      <c r="B64" s="17" t="s">
        <v>179</v>
      </c>
      <c r="C64" s="17">
        <v>60034777</v>
      </c>
      <c r="D64" s="18" t="s">
        <v>73</v>
      </c>
      <c r="E64" s="19" t="s">
        <v>79</v>
      </c>
      <c r="F64" s="20">
        <v>1.8</v>
      </c>
      <c r="G64" s="22">
        <v>1.8</v>
      </c>
      <c r="H64" s="22" t="s">
        <v>149</v>
      </c>
      <c r="I64" s="23">
        <v>14.5</v>
      </c>
      <c r="J64" s="24">
        <v>1.434E-2</v>
      </c>
      <c r="K64" s="32">
        <v>20</v>
      </c>
      <c r="L64" s="22" t="s">
        <v>154</v>
      </c>
      <c r="M64" s="22"/>
      <c r="N64" s="22" t="s">
        <v>272</v>
      </c>
      <c r="O64" s="210">
        <f>IF(OR(PartRaw[[#This Row],[Diameter
(mm)]]=1,PartRaw[[#This Row],[Diameter
(mm)]]=1.1),400,500)</f>
        <v>500</v>
      </c>
      <c r="P64" s="22">
        <f>PartRaw[[#This Row],[POS1 Lotsize]]</f>
        <v>500</v>
      </c>
      <c r="Q64" s="22">
        <f>IF(PartRaw[[#This Row],[Diameter
(mm)]]=1,PartRaw[[#This Row],[POS1 Lotsize]]*3,PartRaw[[#This Row],[POS1 Lotsize]])</f>
        <v>500</v>
      </c>
      <c r="R64" s="22"/>
      <c r="S64" s="22"/>
      <c r="T64" s="22"/>
      <c r="U64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64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64" s="22"/>
      <c r="X64" s="22"/>
      <c r="Y64" s="22"/>
      <c r="Z64" s="22"/>
      <c r="AA64" s="22"/>
      <c r="AB64" s="22"/>
      <c r="AC64" s="22"/>
      <c r="AM64" s="64" t="s">
        <v>334</v>
      </c>
      <c r="AN64" s="64">
        <v>0</v>
      </c>
      <c r="AO64" s="64">
        <v>3.5</v>
      </c>
      <c r="AP64" s="64">
        <v>0</v>
      </c>
      <c r="AQ64" s="64">
        <v>0</v>
      </c>
      <c r="AR64" s="64">
        <v>0</v>
      </c>
      <c r="AS64" s="64">
        <v>3.5</v>
      </c>
      <c r="AT64" s="64"/>
      <c r="AU64" s="64">
        <v>0</v>
      </c>
      <c r="AW64">
        <f>IF(Table6[[#This Row],[VN'#4]]&gt;0,1,0)</f>
        <v>0</v>
      </c>
      <c r="AX64">
        <f>IF(Table6[[#This Row],[VN'#5]]&gt;0,1,0)</f>
        <v>0</v>
      </c>
    </row>
    <row r="65" spans="1:50">
      <c r="A65" s="41">
        <v>30293108</v>
      </c>
      <c r="B65" s="17" t="s">
        <v>180</v>
      </c>
      <c r="C65" s="17">
        <v>60038047</v>
      </c>
      <c r="D65" s="18" t="s">
        <v>73</v>
      </c>
      <c r="E65" s="19" t="s">
        <v>83</v>
      </c>
      <c r="F65" s="26">
        <v>1.5740000000000001</v>
      </c>
      <c r="G65" s="22">
        <v>1.8</v>
      </c>
      <c r="H65" s="22" t="s">
        <v>176</v>
      </c>
      <c r="I65" s="23">
        <v>16</v>
      </c>
      <c r="J65" s="24">
        <v>1.434E-2</v>
      </c>
      <c r="K65" s="32">
        <v>20</v>
      </c>
      <c r="L65" s="22" t="s">
        <v>177</v>
      </c>
      <c r="M65" s="22"/>
      <c r="N65" s="22" t="s">
        <v>267</v>
      </c>
      <c r="O65" s="210">
        <f>IF(OR(PartRaw[[#This Row],[Diameter
(mm)]]=1,PartRaw[[#This Row],[Diameter
(mm)]]=1.1),400,500)</f>
        <v>500</v>
      </c>
      <c r="P65" s="22">
        <f>PartRaw[[#This Row],[POS1 Lotsize]]</f>
        <v>500</v>
      </c>
      <c r="Q65" s="22">
        <f>IF(PartRaw[[#This Row],[Diameter
(mm)]]=1,PartRaw[[#This Row],[POS1 Lotsize]]*3,PartRaw[[#This Row],[POS1 Lotsize]])</f>
        <v>500</v>
      </c>
      <c r="R65" s="22"/>
      <c r="S65" s="22"/>
      <c r="T65" s="22"/>
      <c r="U6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6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65" s="22"/>
      <c r="X65" s="22"/>
      <c r="Y65" s="22"/>
      <c r="Z65" s="22"/>
      <c r="AA65" s="22"/>
      <c r="AB65" s="22"/>
      <c r="AC65" s="22"/>
      <c r="AM65" s="64" t="s">
        <v>335</v>
      </c>
      <c r="AN65" s="64">
        <v>0</v>
      </c>
      <c r="AO65" s="64">
        <v>0</v>
      </c>
      <c r="AP65" s="64">
        <v>0</v>
      </c>
      <c r="AQ65" s="64">
        <v>0</v>
      </c>
      <c r="AR65" s="64">
        <v>4</v>
      </c>
      <c r="AS65" s="64">
        <v>4</v>
      </c>
      <c r="AT65" s="64"/>
      <c r="AU65" s="64">
        <v>0</v>
      </c>
      <c r="AW65">
        <f>IF(Table6[[#This Row],[VN'#4]]&gt;0,1,0)</f>
        <v>0</v>
      </c>
      <c r="AX65">
        <f>IF(Table6[[#This Row],[VN'#5]]&gt;0,1,0)</f>
        <v>1</v>
      </c>
    </row>
    <row r="66" spans="1:50">
      <c r="A66" s="41">
        <v>30293083</v>
      </c>
      <c r="B66" s="17" t="s">
        <v>181</v>
      </c>
      <c r="C66" s="17">
        <v>60038047</v>
      </c>
      <c r="D66" s="18" t="s">
        <v>73</v>
      </c>
      <c r="E66" s="19" t="s">
        <v>83</v>
      </c>
      <c r="F66" s="20">
        <v>1.5</v>
      </c>
      <c r="G66" s="22">
        <v>1.8</v>
      </c>
      <c r="H66" s="22" t="s">
        <v>182</v>
      </c>
      <c r="I66" s="23">
        <v>16.5</v>
      </c>
      <c r="J66" s="24">
        <v>1.434E-2</v>
      </c>
      <c r="K66" s="32">
        <v>20</v>
      </c>
      <c r="L66" s="22" t="s">
        <v>183</v>
      </c>
      <c r="M66" s="22"/>
      <c r="N66" s="22" t="s">
        <v>267</v>
      </c>
      <c r="O66" s="210">
        <f>IF(OR(PartRaw[[#This Row],[Diameter
(mm)]]=1,PartRaw[[#This Row],[Diameter
(mm)]]=1.1),400,500)</f>
        <v>500</v>
      </c>
      <c r="P66" s="22">
        <f>PartRaw[[#This Row],[POS1 Lotsize]]</f>
        <v>500</v>
      </c>
      <c r="Q66" s="22">
        <f>IF(PartRaw[[#This Row],[Diameter
(mm)]]=1,PartRaw[[#This Row],[POS1 Lotsize]]*3,PartRaw[[#This Row],[POS1 Lotsize]])</f>
        <v>500</v>
      </c>
      <c r="R66" s="22"/>
      <c r="S66" s="22"/>
      <c r="T66" s="22"/>
      <c r="U6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6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66" s="22"/>
      <c r="X66" s="22"/>
      <c r="Y66" s="22"/>
      <c r="Z66" s="22"/>
      <c r="AA66" s="22"/>
      <c r="AB66" s="22"/>
      <c r="AC66" s="22"/>
      <c r="AM66" s="64" t="s">
        <v>336</v>
      </c>
      <c r="AN66" s="64">
        <v>0</v>
      </c>
      <c r="AO66" s="64">
        <v>0</v>
      </c>
      <c r="AP66" s="64">
        <v>0</v>
      </c>
      <c r="AQ66" s="64">
        <v>0</v>
      </c>
      <c r="AR66" s="64">
        <v>5</v>
      </c>
      <c r="AS66" s="64">
        <v>5</v>
      </c>
      <c r="AT66" s="64"/>
      <c r="AU66" s="64">
        <v>0</v>
      </c>
      <c r="AW66">
        <f>IF(Table6[[#This Row],[VN'#4]]&gt;0,1,0)</f>
        <v>0</v>
      </c>
      <c r="AX66">
        <f>IF(Table6[[#This Row],[VN'#5]]&gt;0,1,0)</f>
        <v>1</v>
      </c>
    </row>
    <row r="67" spans="1:50">
      <c r="A67" s="41">
        <v>30296086</v>
      </c>
      <c r="B67" s="17" t="s">
        <v>184</v>
      </c>
      <c r="C67" s="17">
        <v>60038036</v>
      </c>
      <c r="D67" s="18" t="s">
        <v>73</v>
      </c>
      <c r="E67" s="19" t="s">
        <v>83</v>
      </c>
      <c r="F67" s="20">
        <v>1.5</v>
      </c>
      <c r="G67" s="22">
        <v>1.8</v>
      </c>
      <c r="H67" s="22" t="s">
        <v>182</v>
      </c>
      <c r="I67" s="23">
        <v>16.5</v>
      </c>
      <c r="J67" s="24">
        <v>1.434E-2</v>
      </c>
      <c r="K67" s="32">
        <v>20</v>
      </c>
      <c r="L67" s="22" t="s">
        <v>183</v>
      </c>
      <c r="M67" s="22"/>
      <c r="N67" s="22" t="s">
        <v>267</v>
      </c>
      <c r="O67" s="210">
        <f>IF(OR(PartRaw[[#This Row],[Diameter
(mm)]]=1,PartRaw[[#This Row],[Diameter
(mm)]]=1.1),400,500)</f>
        <v>500</v>
      </c>
      <c r="P67" s="22">
        <f>PartRaw[[#This Row],[POS1 Lotsize]]</f>
        <v>500</v>
      </c>
      <c r="Q67" s="22">
        <f>IF(PartRaw[[#This Row],[Diameter
(mm)]]=1,PartRaw[[#This Row],[POS1 Lotsize]]*3,PartRaw[[#This Row],[POS1 Lotsize]])</f>
        <v>500</v>
      </c>
      <c r="R67" s="22"/>
      <c r="S67" s="22"/>
      <c r="T67" s="22"/>
      <c r="U67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67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67" s="22"/>
      <c r="X67" s="22"/>
      <c r="Y67" s="22"/>
      <c r="Z67" s="22"/>
      <c r="AA67" s="22"/>
      <c r="AB67" s="22"/>
      <c r="AC67" s="22"/>
      <c r="AM67" s="64" t="s">
        <v>337</v>
      </c>
      <c r="AN67" s="64">
        <v>2.7936666666666667</v>
      </c>
      <c r="AO67" s="64">
        <v>2.7936666666666667</v>
      </c>
      <c r="AP67" s="64">
        <v>0</v>
      </c>
      <c r="AQ67" s="64">
        <v>0</v>
      </c>
      <c r="AR67" s="64">
        <v>0</v>
      </c>
      <c r="AS67" s="64">
        <v>2.7936666666666667</v>
      </c>
      <c r="AT67" s="64"/>
      <c r="AU67" s="64">
        <v>0</v>
      </c>
      <c r="AW67">
        <f>IF(Table6[[#This Row],[VN'#4]]&gt;0,1,0)</f>
        <v>0</v>
      </c>
      <c r="AX67">
        <f>IF(Table6[[#This Row],[VN'#5]]&gt;0,1,0)</f>
        <v>0</v>
      </c>
    </row>
    <row r="68" spans="1:50">
      <c r="A68" s="41">
        <v>30276367</v>
      </c>
      <c r="B68" s="17" t="s">
        <v>185</v>
      </c>
      <c r="C68" s="17">
        <v>60038036</v>
      </c>
      <c r="D68" s="18" t="s">
        <v>73</v>
      </c>
      <c r="E68" s="19" t="s">
        <v>83</v>
      </c>
      <c r="F68" s="26">
        <v>1.4359999999999999</v>
      </c>
      <c r="G68" s="22">
        <v>1.8</v>
      </c>
      <c r="H68" s="22" t="s">
        <v>186</v>
      </c>
      <c r="I68" s="23">
        <v>17</v>
      </c>
      <c r="J68" s="24">
        <v>1.434E-2</v>
      </c>
      <c r="K68" s="32">
        <v>20</v>
      </c>
      <c r="L68" s="22" t="s">
        <v>187</v>
      </c>
      <c r="M68" s="22"/>
      <c r="N68" s="22" t="s">
        <v>267</v>
      </c>
      <c r="O68" s="210">
        <f>IF(OR(PartRaw[[#This Row],[Diameter
(mm)]]=1,PartRaw[[#This Row],[Diameter
(mm)]]=1.1),400,500)</f>
        <v>500</v>
      </c>
      <c r="P68" s="22">
        <f>PartRaw[[#This Row],[POS1 Lotsize]]</f>
        <v>500</v>
      </c>
      <c r="Q68" s="22">
        <f>IF(PartRaw[[#This Row],[Diameter
(mm)]]=1,PartRaw[[#This Row],[POS1 Lotsize]]*3,PartRaw[[#This Row],[POS1 Lotsize]])</f>
        <v>500</v>
      </c>
      <c r="R68" s="22"/>
      <c r="S68" s="22"/>
      <c r="T68" s="22"/>
      <c r="U68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68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68" s="22"/>
      <c r="X68" s="22"/>
      <c r="Y68" s="22"/>
      <c r="Z68" s="22"/>
      <c r="AA68" s="22"/>
      <c r="AB68" s="22"/>
      <c r="AC68" s="22"/>
      <c r="AM68" s="64" t="s">
        <v>338</v>
      </c>
      <c r="AN68" s="64">
        <v>0</v>
      </c>
      <c r="AO68" s="64">
        <v>0</v>
      </c>
      <c r="AP68" s="64">
        <v>0</v>
      </c>
      <c r="AQ68" s="64">
        <v>0</v>
      </c>
      <c r="AR68" s="64">
        <v>4</v>
      </c>
      <c r="AS68" s="64">
        <v>4</v>
      </c>
      <c r="AT68" s="64"/>
      <c r="AU68" s="64">
        <v>0</v>
      </c>
      <c r="AW68">
        <f>IF(Table6[[#This Row],[VN'#4]]&gt;0,1,0)</f>
        <v>0</v>
      </c>
      <c r="AX68">
        <f>IF(Table6[[#This Row],[VN'#5]]&gt;0,1,0)</f>
        <v>1</v>
      </c>
    </row>
    <row r="69" spans="1:50">
      <c r="A69" s="41">
        <v>30285347</v>
      </c>
      <c r="B69" s="17" t="s">
        <v>188</v>
      </c>
      <c r="C69" s="17">
        <v>60038036</v>
      </c>
      <c r="D69" s="18" t="s">
        <v>73</v>
      </c>
      <c r="E69" s="19" t="s">
        <v>83</v>
      </c>
      <c r="F69" s="26">
        <v>1.4359999999999999</v>
      </c>
      <c r="G69" s="22">
        <v>1.8</v>
      </c>
      <c r="H69" s="22" t="s">
        <v>186</v>
      </c>
      <c r="I69" s="23">
        <v>17</v>
      </c>
      <c r="J69" s="24">
        <v>1.434E-2</v>
      </c>
      <c r="K69" s="32">
        <v>20</v>
      </c>
      <c r="L69" s="22" t="s">
        <v>187</v>
      </c>
      <c r="M69" s="22"/>
      <c r="N69" s="22" t="s">
        <v>267</v>
      </c>
      <c r="O69" s="210">
        <f>IF(OR(PartRaw[[#This Row],[Diameter
(mm)]]=1,PartRaw[[#This Row],[Diameter
(mm)]]=1.1),400,500)</f>
        <v>500</v>
      </c>
      <c r="P69" s="22">
        <f>PartRaw[[#This Row],[POS1 Lotsize]]</f>
        <v>500</v>
      </c>
      <c r="Q69" s="22">
        <f>IF(PartRaw[[#This Row],[Diameter
(mm)]]=1,PartRaw[[#This Row],[POS1 Lotsize]]*3,PartRaw[[#This Row],[POS1 Lotsize]])</f>
        <v>500</v>
      </c>
      <c r="R69" s="22"/>
      <c r="S69" s="22"/>
      <c r="T69" s="22"/>
      <c r="U69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69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69" s="22"/>
      <c r="X69" s="22"/>
      <c r="Y69" s="22"/>
      <c r="Z69" s="22"/>
      <c r="AA69" s="22"/>
      <c r="AB69" s="22"/>
      <c r="AC69" s="22"/>
      <c r="AM69" s="64" t="s">
        <v>339</v>
      </c>
      <c r="AN69" s="64">
        <v>0</v>
      </c>
      <c r="AO69" s="64">
        <v>0</v>
      </c>
      <c r="AP69" s="64">
        <v>0</v>
      </c>
      <c r="AQ69" s="64">
        <v>10</v>
      </c>
      <c r="AR69" s="64">
        <v>0</v>
      </c>
      <c r="AS69" s="64">
        <v>10</v>
      </c>
      <c r="AT69" s="64"/>
      <c r="AU69" s="64">
        <v>0</v>
      </c>
      <c r="AW69">
        <f>IF(Table6[[#This Row],[VN'#4]]&gt;0,1,0)</f>
        <v>1</v>
      </c>
      <c r="AX69">
        <f>IF(Table6[[#This Row],[VN'#5]]&gt;0,1,0)</f>
        <v>0</v>
      </c>
    </row>
    <row r="70" spans="1:50">
      <c r="A70" s="41">
        <v>30255865</v>
      </c>
      <c r="B70" s="17" t="s">
        <v>189</v>
      </c>
      <c r="C70" s="17">
        <v>60038036</v>
      </c>
      <c r="D70" s="18" t="s">
        <v>78</v>
      </c>
      <c r="E70" s="19" t="s">
        <v>83</v>
      </c>
      <c r="F70" s="25">
        <v>1.45</v>
      </c>
      <c r="G70" s="22">
        <v>1.8</v>
      </c>
      <c r="H70" s="22" t="s">
        <v>190</v>
      </c>
      <c r="I70" s="23">
        <v>17</v>
      </c>
      <c r="J70" s="24">
        <v>1.434E-2</v>
      </c>
      <c r="K70" s="32">
        <v>20</v>
      </c>
      <c r="L70" s="22" t="s">
        <v>187</v>
      </c>
      <c r="M70" s="22"/>
      <c r="N70" s="22" t="s">
        <v>259</v>
      </c>
      <c r="O70" s="210">
        <f>IF(OR(PartRaw[[#This Row],[Diameter
(mm)]]=1,PartRaw[[#This Row],[Diameter
(mm)]]=1.1),400,500)</f>
        <v>500</v>
      </c>
      <c r="P70" s="22">
        <f>PartRaw[[#This Row],[POS1 Lotsize]]</f>
        <v>500</v>
      </c>
      <c r="Q70" s="22">
        <f>IF(PartRaw[[#This Row],[Diameter
(mm)]]=1,PartRaw[[#This Row],[POS1 Lotsize]]*3,PartRaw[[#This Row],[POS1 Lotsize]])</f>
        <v>500</v>
      </c>
      <c r="R70" s="22"/>
      <c r="S70" s="22"/>
      <c r="T70" s="22"/>
      <c r="U70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70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70" s="22"/>
      <c r="X70" s="22"/>
      <c r="Y70" s="22"/>
      <c r="Z70" s="22"/>
      <c r="AA70" s="22"/>
      <c r="AB70" s="22"/>
      <c r="AC70" s="22"/>
      <c r="AM70" s="64" t="s">
        <v>340</v>
      </c>
      <c r="AN70" s="64">
        <v>0</v>
      </c>
      <c r="AO70" s="64">
        <v>0</v>
      </c>
      <c r="AP70" s="64">
        <v>0</v>
      </c>
      <c r="AQ70" s="64">
        <v>0</v>
      </c>
      <c r="AR70" s="64">
        <v>5.5</v>
      </c>
      <c r="AS70" s="64">
        <v>5.5</v>
      </c>
      <c r="AT70" s="64"/>
      <c r="AU70" s="64">
        <v>0</v>
      </c>
      <c r="AW70">
        <f>IF(Table6[[#This Row],[VN'#4]]&gt;0,1,0)</f>
        <v>0</v>
      </c>
      <c r="AX70">
        <f>IF(Table6[[#This Row],[VN'#5]]&gt;0,1,0)</f>
        <v>1</v>
      </c>
    </row>
    <row r="71" spans="1:50">
      <c r="A71" s="41">
        <v>30266951</v>
      </c>
      <c r="B71" s="17" t="s">
        <v>191</v>
      </c>
      <c r="C71" s="17">
        <v>60038036</v>
      </c>
      <c r="D71" s="18" t="s">
        <v>73</v>
      </c>
      <c r="E71" s="19" t="s">
        <v>83</v>
      </c>
      <c r="F71" s="25">
        <v>1.45</v>
      </c>
      <c r="G71" s="22">
        <v>1.8</v>
      </c>
      <c r="H71" s="22" t="s">
        <v>190</v>
      </c>
      <c r="I71" s="23">
        <v>17</v>
      </c>
      <c r="J71" s="24">
        <v>1.434E-2</v>
      </c>
      <c r="K71" s="32">
        <v>20</v>
      </c>
      <c r="L71" s="22" t="s">
        <v>187</v>
      </c>
      <c r="M71" s="22"/>
      <c r="N71" s="22" t="s">
        <v>267</v>
      </c>
      <c r="O71" s="210">
        <f>IF(OR(PartRaw[[#This Row],[Diameter
(mm)]]=1,PartRaw[[#This Row],[Diameter
(mm)]]=1.1),400,500)</f>
        <v>500</v>
      </c>
      <c r="P71" s="22">
        <f>PartRaw[[#This Row],[POS1 Lotsize]]</f>
        <v>500</v>
      </c>
      <c r="Q71" s="22">
        <f>IF(PartRaw[[#This Row],[Diameter
(mm)]]=1,PartRaw[[#This Row],[POS1 Lotsize]]*3,PartRaw[[#This Row],[POS1 Lotsize]])</f>
        <v>500</v>
      </c>
      <c r="R71" s="22"/>
      <c r="S71" s="22"/>
      <c r="T71" s="22"/>
      <c r="U71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71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71" s="22"/>
      <c r="X71" s="22"/>
      <c r="Y71" s="22"/>
      <c r="Z71" s="22"/>
      <c r="AA71" s="22"/>
      <c r="AB71" s="22"/>
      <c r="AC71" s="22"/>
      <c r="AM71" s="64" t="s">
        <v>341</v>
      </c>
      <c r="AN71" s="64">
        <v>0</v>
      </c>
      <c r="AO71" s="64">
        <v>0</v>
      </c>
      <c r="AP71" s="64">
        <v>0</v>
      </c>
      <c r="AQ71" s="64">
        <v>2.4</v>
      </c>
      <c r="AR71" s="64">
        <v>2.4</v>
      </c>
      <c r="AS71" s="64">
        <v>2.4</v>
      </c>
      <c r="AT71" s="64"/>
      <c r="AU71" s="64">
        <v>0</v>
      </c>
      <c r="AW71">
        <f>IF(Table6[[#This Row],[VN'#4]]&gt;0,1,0)</f>
        <v>1</v>
      </c>
      <c r="AX71">
        <f>IF(Table6[[#This Row],[VN'#5]]&gt;0,1,0)</f>
        <v>1</v>
      </c>
    </row>
    <row r="72" spans="1:50">
      <c r="A72" s="41">
        <v>30391417</v>
      </c>
      <c r="B72" s="17" t="s">
        <v>192</v>
      </c>
      <c r="C72" s="17">
        <v>60034777</v>
      </c>
      <c r="D72" s="18" t="s">
        <v>73</v>
      </c>
      <c r="E72" s="19" t="s">
        <v>79</v>
      </c>
      <c r="F72" s="20">
        <v>1.8</v>
      </c>
      <c r="G72" s="22">
        <v>1.8</v>
      </c>
      <c r="H72" s="22" t="s">
        <v>149</v>
      </c>
      <c r="I72" s="23">
        <v>14.5</v>
      </c>
      <c r="J72" s="24">
        <v>1.434E-2</v>
      </c>
      <c r="K72" s="32">
        <v>20</v>
      </c>
      <c r="L72" s="22" t="s">
        <v>154</v>
      </c>
      <c r="M72" s="22"/>
      <c r="N72" s="22" t="s">
        <v>273</v>
      </c>
      <c r="O72" s="210">
        <f>IF(OR(PartRaw[[#This Row],[Diameter
(mm)]]=1,PartRaw[[#This Row],[Diameter
(mm)]]=1.1),400,500)</f>
        <v>500</v>
      </c>
      <c r="P72" s="22">
        <f>PartRaw[[#This Row],[POS1 Lotsize]]</f>
        <v>500</v>
      </c>
      <c r="Q72" s="22">
        <f>IF(PartRaw[[#This Row],[Diameter
(mm)]]=1,PartRaw[[#This Row],[POS1 Lotsize]]*3,PartRaw[[#This Row],[POS1 Lotsize]])</f>
        <v>500</v>
      </c>
      <c r="R72" s="22"/>
      <c r="S72" s="22"/>
      <c r="T72" s="22"/>
      <c r="U72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72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72" s="22"/>
      <c r="X72" s="22"/>
      <c r="Y72" s="22"/>
      <c r="Z72" s="22"/>
      <c r="AA72" s="22"/>
      <c r="AB72" s="22"/>
      <c r="AC72" s="22"/>
      <c r="AM72" s="64" t="s">
        <v>342</v>
      </c>
      <c r="AN72" s="64">
        <v>3.7544444444444443</v>
      </c>
      <c r="AO72" s="64">
        <v>3.7544444444444443</v>
      </c>
      <c r="AP72" s="64">
        <v>0</v>
      </c>
      <c r="AQ72" s="64">
        <v>0</v>
      </c>
      <c r="AR72" s="64">
        <v>0</v>
      </c>
      <c r="AS72" s="64">
        <v>3.7544444444444443</v>
      </c>
      <c r="AT72" s="64"/>
      <c r="AU72" s="64">
        <v>0</v>
      </c>
      <c r="AW72">
        <f>IF(Table6[[#This Row],[VN'#4]]&gt;0,1,0)</f>
        <v>0</v>
      </c>
      <c r="AX72">
        <f>IF(Table6[[#This Row],[VN'#5]]&gt;0,1,0)</f>
        <v>0</v>
      </c>
    </row>
    <row r="73" spans="1:50">
      <c r="A73" s="41">
        <v>30285185</v>
      </c>
      <c r="B73" s="17" t="s">
        <v>193</v>
      </c>
      <c r="C73" s="17">
        <v>60038036</v>
      </c>
      <c r="D73" s="18" t="s">
        <v>73</v>
      </c>
      <c r="E73" s="19" t="s">
        <v>83</v>
      </c>
      <c r="F73" s="25">
        <v>1.45</v>
      </c>
      <c r="G73" s="22">
        <v>1.8</v>
      </c>
      <c r="H73" s="22" t="s">
        <v>190</v>
      </c>
      <c r="I73" s="23">
        <v>17</v>
      </c>
      <c r="J73" s="24">
        <v>1.434E-2</v>
      </c>
      <c r="K73" s="32">
        <v>20</v>
      </c>
      <c r="L73" s="22" t="s">
        <v>187</v>
      </c>
      <c r="M73" s="22"/>
      <c r="N73" s="22" t="s">
        <v>274</v>
      </c>
      <c r="O73" s="210">
        <f>IF(OR(PartRaw[[#This Row],[Diameter
(mm)]]=1,PartRaw[[#This Row],[Diameter
(mm)]]=1.1),400,500)</f>
        <v>500</v>
      </c>
      <c r="P73" s="22">
        <f>PartRaw[[#This Row],[POS1 Lotsize]]</f>
        <v>500</v>
      </c>
      <c r="Q73" s="22">
        <f>IF(PartRaw[[#This Row],[Diameter
(mm)]]=1,PartRaw[[#This Row],[POS1 Lotsize]]*3,PartRaw[[#This Row],[POS1 Lotsize]])</f>
        <v>500</v>
      </c>
      <c r="R73" s="22"/>
      <c r="S73" s="22"/>
      <c r="T73" s="22"/>
      <c r="U73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73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73" s="22"/>
      <c r="X73" s="22"/>
      <c r="Y73" s="22"/>
      <c r="Z73" s="22"/>
      <c r="AA73" s="22"/>
      <c r="AB73" s="22"/>
      <c r="AC73" s="22"/>
      <c r="AM73" s="64" t="s">
        <v>343</v>
      </c>
      <c r="AN73" s="64">
        <v>0</v>
      </c>
      <c r="AO73" s="64">
        <v>0</v>
      </c>
      <c r="AP73" s="64">
        <v>0</v>
      </c>
      <c r="AQ73" s="64">
        <v>0</v>
      </c>
      <c r="AR73" s="64">
        <v>5.5</v>
      </c>
      <c r="AS73" s="64">
        <v>5.5</v>
      </c>
      <c r="AT73" s="64"/>
      <c r="AU73" s="64">
        <v>0</v>
      </c>
      <c r="AW73">
        <f>IF(Table6[[#This Row],[VN'#4]]&gt;0,1,0)</f>
        <v>0</v>
      </c>
      <c r="AX73">
        <f>IF(Table6[[#This Row],[VN'#5]]&gt;0,1,0)</f>
        <v>1</v>
      </c>
    </row>
    <row r="74" spans="1:50">
      <c r="A74" s="41">
        <v>30103801</v>
      </c>
      <c r="B74" s="17" t="s">
        <v>194</v>
      </c>
      <c r="C74" s="17">
        <v>60038036</v>
      </c>
      <c r="D74" s="18" t="s">
        <v>73</v>
      </c>
      <c r="E74" s="19" t="s">
        <v>83</v>
      </c>
      <c r="F74" s="26">
        <v>1.4750000000000001</v>
      </c>
      <c r="G74" s="22">
        <v>1.8</v>
      </c>
      <c r="H74" s="22" t="s">
        <v>195</v>
      </c>
      <c r="I74" s="23">
        <v>17</v>
      </c>
      <c r="J74" s="24">
        <v>1.434E-2</v>
      </c>
      <c r="K74" s="32">
        <v>20</v>
      </c>
      <c r="L74" s="22" t="s">
        <v>187</v>
      </c>
      <c r="M74" s="22"/>
      <c r="N74" s="22" t="s">
        <v>267</v>
      </c>
      <c r="O74" s="210">
        <f>IF(OR(PartRaw[[#This Row],[Diameter
(mm)]]=1,PartRaw[[#This Row],[Diameter
(mm)]]=1.1),400,500)</f>
        <v>500</v>
      </c>
      <c r="P74" s="22">
        <f>PartRaw[[#This Row],[POS1 Lotsize]]</f>
        <v>500</v>
      </c>
      <c r="Q74" s="22">
        <f>IF(PartRaw[[#This Row],[Diameter
(mm)]]=1,PartRaw[[#This Row],[POS1 Lotsize]]*3,PartRaw[[#This Row],[POS1 Lotsize]])</f>
        <v>500</v>
      </c>
      <c r="R74" s="22"/>
      <c r="S74" s="22"/>
      <c r="T74" s="22"/>
      <c r="U74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74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74" s="22"/>
      <c r="X74" s="22"/>
      <c r="Y74" s="22"/>
      <c r="Z74" s="22"/>
      <c r="AA74" s="22"/>
      <c r="AB74" s="22"/>
      <c r="AC74" s="22"/>
      <c r="AM74" s="64" t="s">
        <v>344</v>
      </c>
      <c r="AN74" s="64">
        <v>0</v>
      </c>
      <c r="AO74" s="64">
        <v>0</v>
      </c>
      <c r="AP74" s="64">
        <v>0</v>
      </c>
      <c r="AQ74" s="64">
        <v>4</v>
      </c>
      <c r="AR74" s="64">
        <v>4</v>
      </c>
      <c r="AS74" s="64">
        <v>4</v>
      </c>
      <c r="AT74" s="64"/>
      <c r="AU74" s="64">
        <v>0</v>
      </c>
      <c r="AW74">
        <f>IF(Table6[[#This Row],[VN'#4]]&gt;0,1,0)</f>
        <v>1</v>
      </c>
      <c r="AX74">
        <f>IF(Table6[[#This Row],[VN'#5]]&gt;0,1,0)</f>
        <v>1</v>
      </c>
    </row>
    <row r="75" spans="1:50">
      <c r="A75" s="41">
        <v>30274734</v>
      </c>
      <c r="B75" s="17" t="s">
        <v>196</v>
      </c>
      <c r="C75" s="17">
        <v>60038036</v>
      </c>
      <c r="D75" s="18" t="s">
        <v>73</v>
      </c>
      <c r="E75" s="19" t="s">
        <v>83</v>
      </c>
      <c r="F75" s="25">
        <v>1.45</v>
      </c>
      <c r="G75" s="22">
        <v>1.8</v>
      </c>
      <c r="H75" s="22" t="s">
        <v>190</v>
      </c>
      <c r="I75" s="23">
        <v>17</v>
      </c>
      <c r="J75" s="24">
        <v>1.434E-2</v>
      </c>
      <c r="K75" s="32">
        <v>20</v>
      </c>
      <c r="L75" s="22" t="s">
        <v>187</v>
      </c>
      <c r="M75" s="22"/>
      <c r="N75" s="22" t="s">
        <v>271</v>
      </c>
      <c r="O75" s="210">
        <f>IF(OR(PartRaw[[#This Row],[Diameter
(mm)]]=1,PartRaw[[#This Row],[Diameter
(mm)]]=1.1),400,500)</f>
        <v>500</v>
      </c>
      <c r="P75" s="22">
        <f>PartRaw[[#This Row],[POS1 Lotsize]]</f>
        <v>500</v>
      </c>
      <c r="Q75" s="22">
        <f>IF(PartRaw[[#This Row],[Diameter
(mm)]]=1,PartRaw[[#This Row],[POS1 Lotsize]]*3,PartRaw[[#This Row],[POS1 Lotsize]])</f>
        <v>500</v>
      </c>
      <c r="R75" s="22"/>
      <c r="S75" s="22"/>
      <c r="T75" s="22"/>
      <c r="U7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7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75" s="22"/>
      <c r="X75" s="22"/>
      <c r="Y75" s="22"/>
      <c r="Z75" s="22"/>
      <c r="AA75" s="22"/>
      <c r="AB75" s="22"/>
      <c r="AC75" s="22"/>
      <c r="AM75" s="64" t="s">
        <v>345</v>
      </c>
      <c r="AN75" s="64">
        <v>0</v>
      </c>
      <c r="AO75" s="64">
        <v>0</v>
      </c>
      <c r="AP75" s="64">
        <v>0</v>
      </c>
      <c r="AQ75" s="64">
        <v>8</v>
      </c>
      <c r="AR75" s="64">
        <v>0</v>
      </c>
      <c r="AS75" s="64">
        <v>8</v>
      </c>
      <c r="AT75" s="64"/>
      <c r="AU75" s="64">
        <v>0</v>
      </c>
      <c r="AW75">
        <f>IF(Table6[[#This Row],[VN'#4]]&gt;0,1,0)</f>
        <v>1</v>
      </c>
      <c r="AX75">
        <f>IF(Table6[[#This Row],[VN'#5]]&gt;0,1,0)</f>
        <v>0</v>
      </c>
    </row>
    <row r="76" spans="1:50">
      <c r="A76" s="41">
        <v>30256833</v>
      </c>
      <c r="B76" s="17" t="s">
        <v>197</v>
      </c>
      <c r="C76" s="17">
        <v>60038036</v>
      </c>
      <c r="D76" s="18" t="s">
        <v>73</v>
      </c>
      <c r="E76" s="19" t="s">
        <v>83</v>
      </c>
      <c r="F76" s="26">
        <v>1.4750000000000001</v>
      </c>
      <c r="G76" s="22">
        <v>1.8</v>
      </c>
      <c r="H76" s="22" t="s">
        <v>195</v>
      </c>
      <c r="I76" s="23">
        <v>17</v>
      </c>
      <c r="J76" s="24">
        <v>1.434E-2</v>
      </c>
      <c r="K76" s="32">
        <v>20</v>
      </c>
      <c r="L76" s="22" t="s">
        <v>187</v>
      </c>
      <c r="M76" s="22"/>
      <c r="N76" s="22" t="s">
        <v>267</v>
      </c>
      <c r="O76" s="210">
        <f>IF(OR(PartRaw[[#This Row],[Diameter
(mm)]]=1,PartRaw[[#This Row],[Diameter
(mm)]]=1.1),400,500)</f>
        <v>500</v>
      </c>
      <c r="P76" s="22">
        <f>PartRaw[[#This Row],[POS1 Lotsize]]</f>
        <v>500</v>
      </c>
      <c r="Q76" s="22">
        <f>IF(PartRaw[[#This Row],[Diameter
(mm)]]=1,PartRaw[[#This Row],[POS1 Lotsize]]*3,PartRaw[[#This Row],[POS1 Lotsize]])</f>
        <v>500</v>
      </c>
      <c r="R76" s="22"/>
      <c r="S76" s="22"/>
      <c r="T76" s="22"/>
      <c r="U7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7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76" s="22"/>
      <c r="X76" s="22"/>
      <c r="Y76" s="22"/>
      <c r="Z76" s="22"/>
      <c r="AA76" s="22"/>
      <c r="AB76" s="22"/>
      <c r="AC76" s="22"/>
      <c r="AM76" s="64" t="s">
        <v>346</v>
      </c>
      <c r="AN76" s="64">
        <v>0</v>
      </c>
      <c r="AO76" s="64">
        <v>3</v>
      </c>
      <c r="AP76" s="64">
        <v>0</v>
      </c>
      <c r="AQ76" s="64">
        <v>0</v>
      </c>
      <c r="AR76" s="64">
        <v>0</v>
      </c>
      <c r="AS76" s="64">
        <v>3</v>
      </c>
      <c r="AT76" s="64"/>
      <c r="AU76" s="64">
        <v>3</v>
      </c>
      <c r="AW76">
        <f>IF(Table6[[#This Row],[VN'#4]]&gt;0,1,0)</f>
        <v>0</v>
      </c>
      <c r="AX76">
        <f>IF(Table6[[#This Row],[VN'#5]]&gt;0,1,0)</f>
        <v>0</v>
      </c>
    </row>
    <row r="77" spans="1:50">
      <c r="A77" s="41">
        <v>30446865</v>
      </c>
      <c r="B77" s="17" t="s">
        <v>198</v>
      </c>
      <c r="C77" s="17">
        <v>60038036</v>
      </c>
      <c r="D77" s="18" t="s">
        <v>73</v>
      </c>
      <c r="E77" s="19" t="s">
        <v>83</v>
      </c>
      <c r="F77" s="25">
        <v>1.45</v>
      </c>
      <c r="G77" s="22">
        <v>1.8</v>
      </c>
      <c r="H77" s="22" t="s">
        <v>190</v>
      </c>
      <c r="I77" s="23">
        <v>17</v>
      </c>
      <c r="J77" s="24">
        <v>1.434E-2</v>
      </c>
      <c r="K77" s="32">
        <v>20</v>
      </c>
      <c r="L77" s="22" t="s">
        <v>187</v>
      </c>
      <c r="M77" s="22"/>
      <c r="N77" s="22" t="s">
        <v>271</v>
      </c>
      <c r="O77" s="210">
        <f>IF(OR(PartRaw[[#This Row],[Diameter
(mm)]]=1,PartRaw[[#This Row],[Diameter
(mm)]]=1.1),400,500)</f>
        <v>500</v>
      </c>
      <c r="P77" s="22">
        <f>PartRaw[[#This Row],[POS1 Lotsize]]</f>
        <v>500</v>
      </c>
      <c r="Q77" s="22">
        <f>IF(PartRaw[[#This Row],[Diameter
(mm)]]=1,PartRaw[[#This Row],[POS1 Lotsize]]*3,PartRaw[[#This Row],[POS1 Lotsize]])</f>
        <v>500</v>
      </c>
      <c r="R77" s="22"/>
      <c r="S77" s="22"/>
      <c r="T77" s="22"/>
      <c r="U77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77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77" s="22"/>
      <c r="X77" s="22"/>
      <c r="Y77" s="22"/>
      <c r="Z77" s="22"/>
      <c r="AA77" s="22"/>
      <c r="AB77" s="22"/>
      <c r="AC77" s="22"/>
      <c r="AM77" s="64" t="s">
        <v>269</v>
      </c>
      <c r="AN77" s="64">
        <v>0</v>
      </c>
      <c r="AO77" s="64">
        <v>0</v>
      </c>
      <c r="AP77" s="64">
        <v>0</v>
      </c>
      <c r="AQ77" s="64">
        <v>2.4</v>
      </c>
      <c r="AR77" s="64">
        <v>0</v>
      </c>
      <c r="AS77" s="64">
        <v>2.4</v>
      </c>
      <c r="AT77" s="64"/>
      <c r="AU77" s="64">
        <v>0</v>
      </c>
      <c r="AW77">
        <f>IF(Table6[[#This Row],[VN'#4]]&gt;0,1,0)</f>
        <v>1</v>
      </c>
      <c r="AX77">
        <f>IF(Table6[[#This Row],[VN'#5]]&gt;0,1,0)</f>
        <v>0</v>
      </c>
    </row>
    <row r="78" spans="1:50">
      <c r="A78" s="41">
        <v>30300394</v>
      </c>
      <c r="B78" s="17" t="s">
        <v>199</v>
      </c>
      <c r="C78" s="17">
        <v>60038036</v>
      </c>
      <c r="D78" s="18" t="s">
        <v>78</v>
      </c>
      <c r="E78" s="19" t="s">
        <v>83</v>
      </c>
      <c r="F78" s="26">
        <v>1.419</v>
      </c>
      <c r="G78" s="22">
        <v>1.8</v>
      </c>
      <c r="H78" s="22" t="s">
        <v>200</v>
      </c>
      <c r="I78" s="23">
        <v>17.5</v>
      </c>
      <c r="J78" s="24">
        <v>1.434E-2</v>
      </c>
      <c r="K78" s="32">
        <v>20</v>
      </c>
      <c r="L78" s="22" t="s">
        <v>201</v>
      </c>
      <c r="M78" s="22"/>
      <c r="N78" s="22" t="s">
        <v>259</v>
      </c>
      <c r="O78" s="210">
        <f>IF(OR(PartRaw[[#This Row],[Diameter
(mm)]]=1,PartRaw[[#This Row],[Diameter
(mm)]]=1.1),400,500)</f>
        <v>500</v>
      </c>
      <c r="P78" s="22">
        <f>PartRaw[[#This Row],[POS1 Lotsize]]</f>
        <v>500</v>
      </c>
      <c r="Q78" s="22">
        <f>IF(PartRaw[[#This Row],[Diameter
(mm)]]=1,PartRaw[[#This Row],[POS1 Lotsize]]*3,PartRaw[[#This Row],[POS1 Lotsize]])</f>
        <v>500</v>
      </c>
      <c r="R78" s="22"/>
      <c r="S78" s="22"/>
      <c r="T78" s="22"/>
      <c r="U78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78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78" s="22"/>
      <c r="X78" s="22"/>
      <c r="Y78" s="22"/>
      <c r="Z78" s="22"/>
      <c r="AA78" s="22"/>
      <c r="AB78" s="22"/>
      <c r="AC78" s="22"/>
      <c r="AM78" s="64" t="s">
        <v>347</v>
      </c>
      <c r="AN78" s="64">
        <v>0</v>
      </c>
      <c r="AO78" s="64">
        <v>0</v>
      </c>
      <c r="AP78" s="64">
        <v>0</v>
      </c>
      <c r="AQ78" s="64">
        <v>3.5</v>
      </c>
      <c r="AR78" s="64">
        <v>0</v>
      </c>
      <c r="AS78" s="64">
        <v>3.5</v>
      </c>
      <c r="AT78" s="64"/>
      <c r="AU78" s="64">
        <v>0</v>
      </c>
      <c r="AW78">
        <f>IF(Table6[[#This Row],[VN'#4]]&gt;0,1,0)</f>
        <v>1</v>
      </c>
      <c r="AX78">
        <f>IF(Table6[[#This Row],[VN'#5]]&gt;0,1,0)</f>
        <v>0</v>
      </c>
    </row>
    <row r="79" spans="1:50">
      <c r="A79" s="41">
        <v>30254336</v>
      </c>
      <c r="B79" s="17" t="s">
        <v>202</v>
      </c>
      <c r="C79" s="17">
        <v>60034766</v>
      </c>
      <c r="D79" s="18" t="s">
        <v>78</v>
      </c>
      <c r="E79" s="19" t="s">
        <v>79</v>
      </c>
      <c r="F79" s="25">
        <v>1.45</v>
      </c>
      <c r="G79" s="22">
        <v>1.8</v>
      </c>
      <c r="H79" s="22" t="s">
        <v>190</v>
      </c>
      <c r="I79" s="23">
        <v>17</v>
      </c>
      <c r="J79" s="24">
        <v>1.434E-2</v>
      </c>
      <c r="K79" s="32">
        <v>20</v>
      </c>
      <c r="L79" s="22" t="s">
        <v>203</v>
      </c>
      <c r="M79" s="22"/>
      <c r="N79" s="22" t="s">
        <v>259</v>
      </c>
      <c r="O79" s="210">
        <f>IF(OR(PartRaw[[#This Row],[Diameter
(mm)]]=1,PartRaw[[#This Row],[Diameter
(mm)]]=1.1),400,500)</f>
        <v>500</v>
      </c>
      <c r="P79" s="22">
        <f>PartRaw[[#This Row],[POS1 Lotsize]]</f>
        <v>500</v>
      </c>
      <c r="Q79" s="22">
        <f>IF(PartRaw[[#This Row],[Diameter
(mm)]]=1,PartRaw[[#This Row],[POS1 Lotsize]]*3,PartRaw[[#This Row],[POS1 Lotsize]])</f>
        <v>500</v>
      </c>
      <c r="R79" s="22"/>
      <c r="S79" s="22"/>
      <c r="T79" s="22"/>
      <c r="U79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79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79" s="22"/>
      <c r="X79" s="22"/>
      <c r="Y79" s="22"/>
      <c r="Z79" s="22"/>
      <c r="AA79" s="22"/>
      <c r="AB79" s="22"/>
      <c r="AC79" s="22"/>
      <c r="AM79" s="64" t="s">
        <v>348</v>
      </c>
      <c r="AN79" s="64">
        <v>0</v>
      </c>
      <c r="AO79" s="64">
        <v>0</v>
      </c>
      <c r="AP79" s="64">
        <v>0</v>
      </c>
      <c r="AQ79" s="64">
        <v>2.5</v>
      </c>
      <c r="AR79" s="64">
        <v>0</v>
      </c>
      <c r="AS79" s="64">
        <v>2.5</v>
      </c>
      <c r="AT79" s="64"/>
      <c r="AU79" s="64">
        <v>0</v>
      </c>
      <c r="AW79">
        <f>IF(Table6[[#This Row],[VN'#4]]&gt;0,1,0)</f>
        <v>1</v>
      </c>
      <c r="AX79">
        <f>IF(Table6[[#This Row],[VN'#5]]&gt;0,1,0)</f>
        <v>0</v>
      </c>
    </row>
    <row r="80" spans="1:50">
      <c r="A80" s="41">
        <v>30334319</v>
      </c>
      <c r="B80" s="17" t="s">
        <v>204</v>
      </c>
      <c r="C80" s="17">
        <v>60038036</v>
      </c>
      <c r="D80" s="18" t="s">
        <v>78</v>
      </c>
      <c r="E80" s="19" t="s">
        <v>83</v>
      </c>
      <c r="F80" s="26">
        <v>1.419</v>
      </c>
      <c r="G80" s="22">
        <v>1.8</v>
      </c>
      <c r="H80" s="22" t="s">
        <v>200</v>
      </c>
      <c r="I80" s="23">
        <v>17.5</v>
      </c>
      <c r="J80" s="24">
        <v>1.434E-2</v>
      </c>
      <c r="K80" s="32">
        <v>20</v>
      </c>
      <c r="L80" s="22" t="s">
        <v>201</v>
      </c>
      <c r="M80" s="22"/>
      <c r="N80" s="22" t="s">
        <v>259</v>
      </c>
      <c r="O80" s="210">
        <f>IF(OR(PartRaw[[#This Row],[Diameter
(mm)]]=1,PartRaw[[#This Row],[Diameter
(mm)]]=1.1),400,500)</f>
        <v>500</v>
      </c>
      <c r="P80" s="22">
        <f>PartRaw[[#This Row],[POS1 Lotsize]]</f>
        <v>500</v>
      </c>
      <c r="Q80" s="22">
        <f>IF(PartRaw[[#This Row],[Diameter
(mm)]]=1,PartRaw[[#This Row],[POS1 Lotsize]]*3,PartRaw[[#This Row],[POS1 Lotsize]])</f>
        <v>500</v>
      </c>
      <c r="R80" s="22"/>
      <c r="S80" s="22"/>
      <c r="T80" s="22"/>
      <c r="U80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80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80" s="22"/>
      <c r="X80" s="22"/>
      <c r="Y80" s="22"/>
      <c r="Z80" s="22"/>
      <c r="AA80" s="22"/>
      <c r="AB80" s="22"/>
      <c r="AC80" s="22"/>
      <c r="AM80" s="64" t="s">
        <v>349</v>
      </c>
      <c r="AN80" s="64">
        <v>0</v>
      </c>
      <c r="AO80" s="64">
        <v>0</v>
      </c>
      <c r="AP80" s="64">
        <v>0</v>
      </c>
      <c r="AQ80" s="64">
        <v>3.5</v>
      </c>
      <c r="AR80" s="64">
        <v>0</v>
      </c>
      <c r="AS80" s="64">
        <v>3.5</v>
      </c>
      <c r="AT80" s="64"/>
      <c r="AU80" s="64">
        <v>3.5</v>
      </c>
      <c r="AW80">
        <f>IF(Table6[[#This Row],[VN'#4]]&gt;0,1,0)</f>
        <v>1</v>
      </c>
      <c r="AX80">
        <f>IF(Table6[[#This Row],[VN'#5]]&gt;0,1,0)</f>
        <v>0</v>
      </c>
    </row>
    <row r="81" spans="1:50">
      <c r="A81" s="41">
        <v>30236147</v>
      </c>
      <c r="B81" s="17" t="s">
        <v>205</v>
      </c>
      <c r="C81" s="17">
        <v>60038036</v>
      </c>
      <c r="D81" s="18" t="s">
        <v>73</v>
      </c>
      <c r="E81" s="19" t="s">
        <v>83</v>
      </c>
      <c r="F81" s="26">
        <v>1.419</v>
      </c>
      <c r="G81" s="22">
        <v>1.8</v>
      </c>
      <c r="H81" s="22" t="s">
        <v>200</v>
      </c>
      <c r="I81" s="23">
        <v>17.5</v>
      </c>
      <c r="J81" s="24">
        <v>1.434E-2</v>
      </c>
      <c r="K81" s="32">
        <v>20</v>
      </c>
      <c r="L81" s="22" t="s">
        <v>201</v>
      </c>
      <c r="M81" s="22"/>
      <c r="N81" s="22" t="s">
        <v>267</v>
      </c>
      <c r="O81" s="210">
        <f>IF(OR(PartRaw[[#This Row],[Diameter
(mm)]]=1,PartRaw[[#This Row],[Diameter
(mm)]]=1.1),400,500)</f>
        <v>500</v>
      </c>
      <c r="P81" s="22">
        <f>PartRaw[[#This Row],[POS1 Lotsize]]</f>
        <v>500</v>
      </c>
      <c r="Q81" s="22">
        <f>IF(PartRaw[[#This Row],[Diameter
(mm)]]=1,PartRaw[[#This Row],[POS1 Lotsize]]*3,PartRaw[[#This Row],[POS1 Lotsize]])</f>
        <v>500</v>
      </c>
      <c r="R81" s="22"/>
      <c r="S81" s="22"/>
      <c r="T81" s="22"/>
      <c r="U81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81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81" s="22"/>
      <c r="X81" s="22"/>
      <c r="Y81" s="22"/>
      <c r="Z81" s="22"/>
      <c r="AA81" s="22"/>
      <c r="AB81" s="22"/>
      <c r="AC81" s="22"/>
      <c r="AM81" s="64" t="s">
        <v>350</v>
      </c>
      <c r="AN81" s="64">
        <v>0</v>
      </c>
      <c r="AO81" s="64">
        <v>2.7</v>
      </c>
      <c r="AP81" s="64">
        <v>0</v>
      </c>
      <c r="AQ81" s="64">
        <v>0</v>
      </c>
      <c r="AR81" s="64">
        <v>0</v>
      </c>
      <c r="AS81" s="64">
        <v>2.7</v>
      </c>
      <c r="AT81" s="64"/>
      <c r="AU81" s="64">
        <v>0</v>
      </c>
      <c r="AW81">
        <f>IF(Table6[[#This Row],[VN'#4]]&gt;0,1,0)</f>
        <v>0</v>
      </c>
      <c r="AX81">
        <f>IF(Table6[[#This Row],[VN'#5]]&gt;0,1,0)</f>
        <v>0</v>
      </c>
    </row>
    <row r="82" spans="1:50">
      <c r="A82" s="193">
        <v>30321494</v>
      </c>
      <c r="B82" s="194" t="s">
        <v>206</v>
      </c>
      <c r="C82" s="194" t="s">
        <v>207</v>
      </c>
      <c r="D82" s="195" t="s">
        <v>511</v>
      </c>
      <c r="E82" s="194" t="s">
        <v>74</v>
      </c>
      <c r="F82" s="196">
        <v>0.7</v>
      </c>
      <c r="G82" s="197">
        <v>1.1000000000000001</v>
      </c>
      <c r="H82" s="198" t="s">
        <v>208</v>
      </c>
      <c r="I82" s="199">
        <v>19</v>
      </c>
      <c r="J82" s="200">
        <v>2.3900000000000001E-2</v>
      </c>
      <c r="K82" s="201">
        <v>20</v>
      </c>
      <c r="L82" s="198" t="s">
        <v>209</v>
      </c>
      <c r="M82" s="198"/>
      <c r="N82" s="198" t="s">
        <v>266</v>
      </c>
      <c r="O82" s="211">
        <f>IF(OR(PartRaw[[#This Row],[Diameter
(mm)]]=1,PartRaw[[#This Row],[Diameter
(mm)]]=1.1),400,500)</f>
        <v>400</v>
      </c>
      <c r="P82" s="198">
        <f>PartRaw[[#This Row],[POS1 Lotsize]]</f>
        <v>400</v>
      </c>
      <c r="Q82" s="198">
        <f>IF(PartRaw[[#This Row],[Diameter
(mm)]]=1,PartRaw[[#This Row],[POS1 Lotsize]]*3,PartRaw[[#This Row],[POS1 Lotsize]])</f>
        <v>400</v>
      </c>
      <c r="R82" s="198"/>
      <c r="S82" s="198"/>
      <c r="T82" s="198"/>
      <c r="U82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14000</v>
      </c>
      <c r="V82" s="211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16800</v>
      </c>
      <c r="W82" s="198"/>
      <c r="X82" s="198"/>
      <c r="Y82" s="198"/>
      <c r="Z82" s="198"/>
      <c r="AA82" s="198"/>
      <c r="AB82" s="198"/>
      <c r="AC82" s="198"/>
      <c r="AM82" s="64" t="s">
        <v>351</v>
      </c>
      <c r="AN82" s="64">
        <v>0</v>
      </c>
      <c r="AO82" s="64">
        <v>2.7</v>
      </c>
      <c r="AP82" s="64">
        <v>0</v>
      </c>
      <c r="AQ82" s="64">
        <v>0</v>
      </c>
      <c r="AR82" s="64">
        <v>0</v>
      </c>
      <c r="AS82" s="64">
        <v>2.7</v>
      </c>
      <c r="AT82" s="64"/>
      <c r="AU82" s="64">
        <v>0</v>
      </c>
      <c r="AW82">
        <f>IF(Table6[[#This Row],[VN'#4]]&gt;0,1,0)</f>
        <v>0</v>
      </c>
      <c r="AX82">
        <f>IF(Table6[[#This Row],[VN'#5]]&gt;0,1,0)</f>
        <v>0</v>
      </c>
    </row>
    <row r="83" spans="1:50">
      <c r="A83" s="41">
        <v>30238079</v>
      </c>
      <c r="B83" s="17" t="s">
        <v>210</v>
      </c>
      <c r="C83" s="17">
        <v>60038036</v>
      </c>
      <c r="D83" s="18" t="s">
        <v>73</v>
      </c>
      <c r="E83" s="19" t="s">
        <v>83</v>
      </c>
      <c r="F83" s="26">
        <v>1.419</v>
      </c>
      <c r="G83" s="22">
        <v>1.8</v>
      </c>
      <c r="H83" s="22" t="s">
        <v>200</v>
      </c>
      <c r="I83" s="23">
        <v>17.5</v>
      </c>
      <c r="J83" s="24">
        <v>1.434E-2</v>
      </c>
      <c r="K83" s="32">
        <v>20</v>
      </c>
      <c r="L83" s="22" t="s">
        <v>201</v>
      </c>
      <c r="M83" s="22"/>
      <c r="N83" s="22" t="s">
        <v>267</v>
      </c>
      <c r="O83" s="210">
        <f>IF(OR(PartRaw[[#This Row],[Diameter
(mm)]]=1,PartRaw[[#This Row],[Diameter
(mm)]]=1.1),400,500)</f>
        <v>500</v>
      </c>
      <c r="P83" s="22">
        <f>PartRaw[[#This Row],[POS1 Lotsize]]</f>
        <v>500</v>
      </c>
      <c r="Q83" s="22">
        <f>IF(PartRaw[[#This Row],[Diameter
(mm)]]=1,PartRaw[[#This Row],[POS1 Lotsize]]*3,PartRaw[[#This Row],[POS1 Lotsize]])</f>
        <v>500</v>
      </c>
      <c r="R83" s="22"/>
      <c r="S83" s="22"/>
      <c r="T83" s="22"/>
      <c r="U83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83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83" s="22"/>
      <c r="X83" s="22"/>
      <c r="Y83" s="22"/>
      <c r="Z83" s="22"/>
      <c r="AA83" s="22"/>
      <c r="AB83" s="22"/>
      <c r="AC83" s="22"/>
      <c r="AM83" s="64" t="s">
        <v>352</v>
      </c>
      <c r="AN83" s="64">
        <v>0</v>
      </c>
      <c r="AO83" s="64">
        <v>2.7</v>
      </c>
      <c r="AP83" s="64">
        <v>0</v>
      </c>
      <c r="AQ83" s="64">
        <v>0</v>
      </c>
      <c r="AR83" s="64">
        <v>0</v>
      </c>
      <c r="AS83" s="64">
        <v>2.7</v>
      </c>
      <c r="AT83" s="64"/>
      <c r="AU83" s="64">
        <v>0</v>
      </c>
      <c r="AW83">
        <f>IF(Table6[[#This Row],[VN'#4]]&gt;0,1,0)</f>
        <v>0</v>
      </c>
      <c r="AX83">
        <f>IF(Table6[[#This Row],[VN'#5]]&gt;0,1,0)</f>
        <v>0</v>
      </c>
    </row>
    <row r="84" spans="1:50">
      <c r="A84" s="41">
        <v>30255212</v>
      </c>
      <c r="B84" s="17" t="s">
        <v>211</v>
      </c>
      <c r="C84" s="17">
        <v>60038036</v>
      </c>
      <c r="D84" s="18" t="s">
        <v>73</v>
      </c>
      <c r="E84" s="19" t="s">
        <v>83</v>
      </c>
      <c r="F84" s="26">
        <v>1.419</v>
      </c>
      <c r="G84" s="22">
        <v>1.8</v>
      </c>
      <c r="H84" s="22" t="s">
        <v>200</v>
      </c>
      <c r="I84" s="23">
        <v>17.5</v>
      </c>
      <c r="J84" s="24">
        <v>1.434E-2</v>
      </c>
      <c r="K84" s="32">
        <v>20</v>
      </c>
      <c r="L84" s="22" t="s">
        <v>201</v>
      </c>
      <c r="M84" s="22"/>
      <c r="N84" s="22" t="s">
        <v>272</v>
      </c>
      <c r="O84" s="210">
        <f>IF(OR(PartRaw[[#This Row],[Diameter
(mm)]]=1,PartRaw[[#This Row],[Diameter
(mm)]]=1.1),400,500)</f>
        <v>500</v>
      </c>
      <c r="P84" s="22">
        <f>PartRaw[[#This Row],[POS1 Lotsize]]</f>
        <v>500</v>
      </c>
      <c r="Q84" s="22">
        <f>IF(PartRaw[[#This Row],[Diameter
(mm)]]=1,PartRaw[[#This Row],[POS1 Lotsize]]*3,PartRaw[[#This Row],[POS1 Lotsize]])</f>
        <v>500</v>
      </c>
      <c r="R84" s="22"/>
      <c r="S84" s="22"/>
      <c r="T84" s="22"/>
      <c r="U84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84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84" s="22"/>
      <c r="X84" s="22"/>
      <c r="Y84" s="22"/>
      <c r="Z84" s="22"/>
      <c r="AA84" s="22"/>
      <c r="AB84" s="22"/>
      <c r="AC84" s="22"/>
      <c r="AM84" s="64" t="s">
        <v>353</v>
      </c>
      <c r="AN84" s="64">
        <v>0</v>
      </c>
      <c r="AO84" s="64">
        <v>2.7</v>
      </c>
      <c r="AP84" s="64">
        <v>0</v>
      </c>
      <c r="AQ84" s="64">
        <v>0</v>
      </c>
      <c r="AR84" s="64">
        <v>0</v>
      </c>
      <c r="AS84" s="64">
        <v>2.7</v>
      </c>
      <c r="AT84" s="64"/>
      <c r="AU84" s="64">
        <v>0</v>
      </c>
      <c r="AW84">
        <f>IF(Table6[[#This Row],[VN'#4]]&gt;0,1,0)</f>
        <v>0</v>
      </c>
      <c r="AX84">
        <f>IF(Table6[[#This Row],[VN'#5]]&gt;0,1,0)</f>
        <v>0</v>
      </c>
    </row>
    <row r="85" spans="1:50">
      <c r="A85" s="41">
        <v>30255887</v>
      </c>
      <c r="B85" s="17" t="s">
        <v>212</v>
      </c>
      <c r="C85" s="17">
        <v>60038036</v>
      </c>
      <c r="D85" s="18" t="s">
        <v>73</v>
      </c>
      <c r="E85" s="19" t="s">
        <v>83</v>
      </c>
      <c r="F85" s="26">
        <v>1.419</v>
      </c>
      <c r="G85" s="22">
        <v>1.8</v>
      </c>
      <c r="H85" s="22" t="s">
        <v>200</v>
      </c>
      <c r="I85" s="23">
        <v>17.5</v>
      </c>
      <c r="J85" s="24">
        <v>1.434E-2</v>
      </c>
      <c r="K85" s="32">
        <v>20</v>
      </c>
      <c r="L85" s="22" t="s">
        <v>201</v>
      </c>
      <c r="M85" s="22"/>
      <c r="N85" s="22" t="s">
        <v>267</v>
      </c>
      <c r="O85" s="210">
        <f>IF(OR(PartRaw[[#This Row],[Diameter
(mm)]]=1,PartRaw[[#This Row],[Diameter
(mm)]]=1.1),400,500)</f>
        <v>500</v>
      </c>
      <c r="P85" s="22">
        <f>PartRaw[[#This Row],[POS1 Lotsize]]</f>
        <v>500</v>
      </c>
      <c r="Q85" s="22">
        <f>IF(PartRaw[[#This Row],[Diameter
(mm)]]=1,PartRaw[[#This Row],[POS1 Lotsize]]*3,PartRaw[[#This Row],[POS1 Lotsize]])</f>
        <v>500</v>
      </c>
      <c r="R85" s="22"/>
      <c r="S85" s="22"/>
      <c r="T85" s="22"/>
      <c r="U8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8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85" s="22"/>
      <c r="X85" s="22"/>
      <c r="Y85" s="22"/>
      <c r="Z85" s="22"/>
      <c r="AA85" s="22"/>
      <c r="AB85" s="22"/>
      <c r="AC85" s="22"/>
      <c r="AM85" s="64" t="s">
        <v>354</v>
      </c>
      <c r="AN85" s="64">
        <v>0</v>
      </c>
      <c r="AO85" s="64">
        <v>2.7</v>
      </c>
      <c r="AP85" s="64">
        <v>0</v>
      </c>
      <c r="AQ85" s="64">
        <v>0</v>
      </c>
      <c r="AR85" s="64">
        <v>0</v>
      </c>
      <c r="AS85" s="64">
        <v>2.7</v>
      </c>
      <c r="AT85" s="64"/>
      <c r="AU85" s="64">
        <v>0</v>
      </c>
      <c r="AW85">
        <f>IF(Table6[[#This Row],[VN'#4]]&gt;0,1,0)</f>
        <v>0</v>
      </c>
      <c r="AX85">
        <f>IF(Table6[[#This Row],[VN'#5]]&gt;0,1,0)</f>
        <v>0</v>
      </c>
    </row>
    <row r="86" spans="1:50">
      <c r="A86" s="41">
        <v>30331084</v>
      </c>
      <c r="B86" s="17" t="s">
        <v>213</v>
      </c>
      <c r="C86" s="17">
        <v>60034766</v>
      </c>
      <c r="D86" s="18" t="s">
        <v>73</v>
      </c>
      <c r="E86" s="19" t="s">
        <v>79</v>
      </c>
      <c r="F86" s="26">
        <v>1.419</v>
      </c>
      <c r="G86" s="22">
        <v>1.8</v>
      </c>
      <c r="H86" s="22" t="s">
        <v>200</v>
      </c>
      <c r="I86" s="23">
        <v>17.5</v>
      </c>
      <c r="J86" s="24">
        <v>1.434E-2</v>
      </c>
      <c r="K86" s="32">
        <v>20</v>
      </c>
      <c r="L86" s="22" t="s">
        <v>214</v>
      </c>
      <c r="M86" s="22"/>
      <c r="N86" s="22" t="s">
        <v>267</v>
      </c>
      <c r="O86" s="210">
        <f>IF(OR(PartRaw[[#This Row],[Diameter
(mm)]]=1,PartRaw[[#This Row],[Diameter
(mm)]]=1.1),400,500)</f>
        <v>500</v>
      </c>
      <c r="P86" s="22">
        <f>PartRaw[[#This Row],[POS1 Lotsize]]</f>
        <v>500</v>
      </c>
      <c r="Q86" s="22">
        <f>IF(PartRaw[[#This Row],[Diameter
(mm)]]=1,PartRaw[[#This Row],[POS1 Lotsize]]*3,PartRaw[[#This Row],[POS1 Lotsize]])</f>
        <v>500</v>
      </c>
      <c r="R86" s="22"/>
      <c r="S86" s="22"/>
      <c r="T86" s="22"/>
      <c r="U8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8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86" s="22"/>
      <c r="X86" s="22"/>
      <c r="Y86" s="22"/>
      <c r="Z86" s="22"/>
      <c r="AA86" s="22"/>
      <c r="AB86" s="22"/>
      <c r="AC86" s="22"/>
      <c r="AM86" s="64" t="s">
        <v>355</v>
      </c>
      <c r="AN86" s="64">
        <v>0</v>
      </c>
      <c r="AO86" s="64">
        <v>2.7</v>
      </c>
      <c r="AP86" s="64">
        <v>2.7</v>
      </c>
      <c r="AQ86" s="64">
        <v>0</v>
      </c>
      <c r="AR86" s="64">
        <v>0</v>
      </c>
      <c r="AS86" s="64">
        <v>2.7</v>
      </c>
      <c r="AT86" s="64"/>
      <c r="AU86" s="64">
        <v>0</v>
      </c>
      <c r="AW86">
        <f>IF(Table6[[#This Row],[VN'#4]]&gt;0,1,0)</f>
        <v>0</v>
      </c>
      <c r="AX86">
        <f>IF(Table6[[#This Row],[VN'#5]]&gt;0,1,0)</f>
        <v>0</v>
      </c>
    </row>
    <row r="87" spans="1:50">
      <c r="A87" s="41">
        <v>30302008</v>
      </c>
      <c r="B87" s="17" t="s">
        <v>215</v>
      </c>
      <c r="C87" s="17">
        <v>60038036</v>
      </c>
      <c r="D87" s="18" t="s">
        <v>73</v>
      </c>
      <c r="E87" s="19" t="s">
        <v>83</v>
      </c>
      <c r="F87" s="26">
        <v>1.419</v>
      </c>
      <c r="G87" s="22">
        <v>1.8</v>
      </c>
      <c r="H87" s="22" t="s">
        <v>200</v>
      </c>
      <c r="I87" s="23">
        <v>17.5</v>
      </c>
      <c r="J87" s="24">
        <v>1.434E-2</v>
      </c>
      <c r="K87" s="32">
        <v>20</v>
      </c>
      <c r="L87" s="22" t="s">
        <v>201</v>
      </c>
      <c r="M87" s="22"/>
      <c r="N87" s="22" t="s">
        <v>267</v>
      </c>
      <c r="O87" s="210">
        <f>IF(OR(PartRaw[[#This Row],[Diameter
(mm)]]=1,PartRaw[[#This Row],[Diameter
(mm)]]=1.1),400,500)</f>
        <v>500</v>
      </c>
      <c r="P87" s="22">
        <f>PartRaw[[#This Row],[POS1 Lotsize]]</f>
        <v>500</v>
      </c>
      <c r="Q87" s="22">
        <f>IF(PartRaw[[#This Row],[Diameter
(mm)]]=1,PartRaw[[#This Row],[POS1 Lotsize]]*3,PartRaw[[#This Row],[POS1 Lotsize]])</f>
        <v>500</v>
      </c>
      <c r="R87" s="22"/>
      <c r="S87" s="22"/>
      <c r="T87" s="22"/>
      <c r="U87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87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87" s="22"/>
      <c r="X87" s="22"/>
      <c r="Y87" s="22"/>
      <c r="Z87" s="22"/>
      <c r="AA87" s="22"/>
      <c r="AB87" s="22"/>
      <c r="AC87" s="22"/>
      <c r="AM87" s="64" t="s">
        <v>356</v>
      </c>
      <c r="AN87" s="64">
        <v>0</v>
      </c>
      <c r="AO87" s="64">
        <v>2.7</v>
      </c>
      <c r="AP87" s="64">
        <v>0</v>
      </c>
      <c r="AQ87" s="64">
        <v>0</v>
      </c>
      <c r="AR87" s="64">
        <v>0</v>
      </c>
      <c r="AS87" s="64">
        <v>2.7</v>
      </c>
      <c r="AT87" s="64"/>
      <c r="AU87" s="64">
        <v>0</v>
      </c>
      <c r="AW87">
        <f>IF(Table6[[#This Row],[VN'#4]]&gt;0,1,0)</f>
        <v>0</v>
      </c>
      <c r="AX87">
        <f>IF(Table6[[#This Row],[VN'#5]]&gt;0,1,0)</f>
        <v>0</v>
      </c>
    </row>
    <row r="88" spans="1:50">
      <c r="A88" s="41">
        <v>30316197</v>
      </c>
      <c r="B88" s="17" t="s">
        <v>216</v>
      </c>
      <c r="C88" s="17">
        <v>60038036</v>
      </c>
      <c r="D88" s="18" t="s">
        <v>73</v>
      </c>
      <c r="E88" s="19" t="s">
        <v>83</v>
      </c>
      <c r="F88" s="26">
        <v>1.419</v>
      </c>
      <c r="G88" s="22">
        <v>1.8</v>
      </c>
      <c r="H88" s="22" t="s">
        <v>200</v>
      </c>
      <c r="I88" s="23">
        <v>17.5</v>
      </c>
      <c r="J88" s="24">
        <v>1.7925E-2</v>
      </c>
      <c r="K88" s="32">
        <v>20</v>
      </c>
      <c r="L88" s="22" t="s">
        <v>201</v>
      </c>
      <c r="M88" s="22"/>
      <c r="N88" s="22" t="s">
        <v>274</v>
      </c>
      <c r="O88" s="210">
        <f>IF(OR(PartRaw[[#This Row],[Diameter
(mm)]]=1,PartRaw[[#This Row],[Diameter
(mm)]]=1.1),400,500)</f>
        <v>500</v>
      </c>
      <c r="P88" s="22">
        <f>PartRaw[[#This Row],[POS1 Lotsize]]</f>
        <v>500</v>
      </c>
      <c r="Q88" s="22">
        <f>IF(PartRaw[[#This Row],[Diameter
(mm)]]=1,PartRaw[[#This Row],[POS1 Lotsize]]*3,PartRaw[[#This Row],[POS1 Lotsize]])</f>
        <v>500</v>
      </c>
      <c r="R88" s="22"/>
      <c r="S88" s="22"/>
      <c r="T88" s="22"/>
      <c r="U88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88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88" s="22"/>
      <c r="X88" s="22"/>
      <c r="Y88" s="22"/>
      <c r="Z88" s="22"/>
      <c r="AA88" s="22"/>
      <c r="AB88" s="22"/>
      <c r="AC88" s="22"/>
      <c r="AM88" s="64" t="s">
        <v>357</v>
      </c>
      <c r="AN88" s="64">
        <v>0</v>
      </c>
      <c r="AO88" s="64">
        <v>2.7</v>
      </c>
      <c r="AP88" s="64">
        <v>0</v>
      </c>
      <c r="AQ88" s="64">
        <v>0</v>
      </c>
      <c r="AR88" s="64">
        <v>0</v>
      </c>
      <c r="AS88" s="64">
        <v>2.7</v>
      </c>
      <c r="AT88" s="64"/>
      <c r="AU88" s="64">
        <v>0</v>
      </c>
      <c r="AW88">
        <f>IF(Table6[[#This Row],[VN'#4]]&gt;0,1,0)</f>
        <v>0</v>
      </c>
      <c r="AX88">
        <f>IF(Table6[[#This Row],[VN'#5]]&gt;0,1,0)</f>
        <v>0</v>
      </c>
    </row>
    <row r="89" spans="1:50">
      <c r="A89" s="41">
        <v>30292107</v>
      </c>
      <c r="B89" s="17" t="s">
        <v>217</v>
      </c>
      <c r="C89" s="17">
        <v>60038036</v>
      </c>
      <c r="D89" s="18" t="s">
        <v>73</v>
      </c>
      <c r="E89" s="19" t="s">
        <v>83</v>
      </c>
      <c r="F89" s="25">
        <v>1.42</v>
      </c>
      <c r="G89" s="22">
        <v>1.8</v>
      </c>
      <c r="H89" s="22" t="s">
        <v>218</v>
      </c>
      <c r="I89" s="23">
        <v>17.5</v>
      </c>
      <c r="J89" s="24">
        <v>1.434E-2</v>
      </c>
      <c r="K89" s="32">
        <v>20</v>
      </c>
      <c r="L89" s="22" t="s">
        <v>201</v>
      </c>
      <c r="M89" s="22"/>
      <c r="N89" s="22" t="s">
        <v>267</v>
      </c>
      <c r="O89" s="210">
        <f>IF(OR(PartRaw[[#This Row],[Diameter
(mm)]]=1,PartRaw[[#This Row],[Diameter
(mm)]]=1.1),400,500)</f>
        <v>500</v>
      </c>
      <c r="P89" s="22">
        <f>PartRaw[[#This Row],[POS1 Lotsize]]</f>
        <v>500</v>
      </c>
      <c r="Q89" s="22">
        <f>IF(PartRaw[[#This Row],[Diameter
(mm)]]=1,PartRaw[[#This Row],[POS1 Lotsize]]*3,PartRaw[[#This Row],[POS1 Lotsize]])</f>
        <v>500</v>
      </c>
      <c r="R89" s="22"/>
      <c r="S89" s="22"/>
      <c r="T89" s="22"/>
      <c r="U89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89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89" s="22"/>
      <c r="X89" s="22"/>
      <c r="Y89" s="22"/>
      <c r="Z89" s="22"/>
      <c r="AA89" s="22"/>
      <c r="AB89" s="22"/>
      <c r="AC89" s="22"/>
      <c r="AM89" s="64" t="s">
        <v>358</v>
      </c>
      <c r="AN89" s="64">
        <v>0</v>
      </c>
      <c r="AO89" s="64">
        <v>2.7</v>
      </c>
      <c r="AP89" s="64">
        <v>0</v>
      </c>
      <c r="AQ89" s="64">
        <v>0</v>
      </c>
      <c r="AR89" s="64">
        <v>0</v>
      </c>
      <c r="AS89" s="64">
        <v>2.7</v>
      </c>
      <c r="AT89" s="64"/>
      <c r="AU89" s="64">
        <v>0</v>
      </c>
      <c r="AW89">
        <f>IF(Table6[[#This Row],[VN'#4]]&gt;0,1,0)</f>
        <v>0</v>
      </c>
      <c r="AX89">
        <f>IF(Table6[[#This Row],[VN'#5]]&gt;0,1,0)</f>
        <v>0</v>
      </c>
    </row>
    <row r="90" spans="1:50">
      <c r="A90" s="41">
        <v>30321298</v>
      </c>
      <c r="B90" s="17" t="s">
        <v>219</v>
      </c>
      <c r="C90" s="17">
        <v>60038036</v>
      </c>
      <c r="D90" s="18" t="s">
        <v>73</v>
      </c>
      <c r="E90" s="19" t="s">
        <v>83</v>
      </c>
      <c r="F90" s="25">
        <v>1.42</v>
      </c>
      <c r="G90" s="22">
        <v>1.8</v>
      </c>
      <c r="H90" s="22" t="s">
        <v>218</v>
      </c>
      <c r="I90" s="23">
        <v>17.5</v>
      </c>
      <c r="J90" s="24">
        <v>1.434E-2</v>
      </c>
      <c r="K90" s="32">
        <v>20</v>
      </c>
      <c r="L90" s="22" t="s">
        <v>201</v>
      </c>
      <c r="M90" s="22"/>
      <c r="N90" s="22" t="s">
        <v>267</v>
      </c>
      <c r="O90" s="210">
        <f>IF(OR(PartRaw[[#This Row],[Diameter
(mm)]]=1,PartRaw[[#This Row],[Diameter
(mm)]]=1.1),400,500)</f>
        <v>500</v>
      </c>
      <c r="P90" s="22">
        <f>PartRaw[[#This Row],[POS1 Lotsize]]</f>
        <v>500</v>
      </c>
      <c r="Q90" s="22">
        <f>IF(PartRaw[[#This Row],[Diameter
(mm)]]=1,PartRaw[[#This Row],[POS1 Lotsize]]*3,PartRaw[[#This Row],[POS1 Lotsize]])</f>
        <v>500</v>
      </c>
      <c r="R90" s="22"/>
      <c r="S90" s="22"/>
      <c r="T90" s="22"/>
      <c r="U90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90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90" s="22"/>
      <c r="X90" s="22"/>
      <c r="Y90" s="22"/>
      <c r="Z90" s="22"/>
      <c r="AA90" s="22"/>
      <c r="AB90" s="22"/>
      <c r="AC90" s="22"/>
      <c r="AM90" s="64" t="s">
        <v>359</v>
      </c>
      <c r="AN90" s="64">
        <v>0</v>
      </c>
      <c r="AO90" s="64">
        <v>2.7</v>
      </c>
      <c r="AP90" s="64">
        <v>0</v>
      </c>
      <c r="AQ90" s="64">
        <v>0</v>
      </c>
      <c r="AR90" s="64">
        <v>0</v>
      </c>
      <c r="AS90" s="64">
        <v>2.7</v>
      </c>
      <c r="AT90" s="64"/>
      <c r="AU90" s="64">
        <v>0</v>
      </c>
      <c r="AW90">
        <f>IF(Table6[[#This Row],[VN'#4]]&gt;0,1,0)</f>
        <v>0</v>
      </c>
      <c r="AX90">
        <f>IF(Table6[[#This Row],[VN'#5]]&gt;0,1,0)</f>
        <v>0</v>
      </c>
    </row>
    <row r="91" spans="1:50">
      <c r="A91" s="41">
        <v>30256372</v>
      </c>
      <c r="B91" s="17" t="s">
        <v>220</v>
      </c>
      <c r="C91" s="17">
        <v>60034766</v>
      </c>
      <c r="D91" s="18" t="s">
        <v>73</v>
      </c>
      <c r="E91" s="19" t="s">
        <v>79</v>
      </c>
      <c r="F91" s="20">
        <v>1.2</v>
      </c>
      <c r="G91" s="22">
        <v>1.8</v>
      </c>
      <c r="H91" s="22" t="s">
        <v>221</v>
      </c>
      <c r="I91" s="23">
        <v>23.5</v>
      </c>
      <c r="J91" s="24">
        <v>1.434E-2</v>
      </c>
      <c r="K91" s="32">
        <v>20</v>
      </c>
      <c r="L91" s="22" t="s">
        <v>222</v>
      </c>
      <c r="M91" s="22"/>
      <c r="N91" s="22" t="s">
        <v>267</v>
      </c>
      <c r="O91" s="210">
        <f>IF(OR(PartRaw[[#This Row],[Diameter
(mm)]]=1,PartRaw[[#This Row],[Diameter
(mm)]]=1.1),400,500)</f>
        <v>500</v>
      </c>
      <c r="P91" s="22">
        <f>PartRaw[[#This Row],[POS1 Lotsize]]</f>
        <v>500</v>
      </c>
      <c r="Q91" s="22">
        <f>IF(PartRaw[[#This Row],[Diameter
(mm)]]=1,PartRaw[[#This Row],[POS1 Lotsize]]*3,PartRaw[[#This Row],[POS1 Lotsize]])</f>
        <v>500</v>
      </c>
      <c r="R91" s="22"/>
      <c r="S91" s="22"/>
      <c r="T91" s="22"/>
      <c r="U91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91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91" s="22"/>
      <c r="X91" s="22"/>
      <c r="Y91" s="22"/>
      <c r="Z91" s="22"/>
      <c r="AA91" s="22"/>
      <c r="AB91" s="22"/>
      <c r="AC91" s="22"/>
      <c r="AM91" s="64" t="s">
        <v>360</v>
      </c>
      <c r="AN91" s="64">
        <v>0</v>
      </c>
      <c r="AO91" s="64">
        <v>2.7</v>
      </c>
      <c r="AP91" s="64">
        <v>0</v>
      </c>
      <c r="AQ91" s="64">
        <v>0</v>
      </c>
      <c r="AR91" s="64">
        <v>0</v>
      </c>
      <c r="AS91" s="64">
        <v>2.7</v>
      </c>
      <c r="AT91" s="64"/>
      <c r="AU91" s="64">
        <v>0</v>
      </c>
      <c r="AW91">
        <f>IF(Table6[[#This Row],[VN'#4]]&gt;0,1,0)</f>
        <v>0</v>
      </c>
      <c r="AX91">
        <f>IF(Table6[[#This Row],[VN'#5]]&gt;0,1,0)</f>
        <v>0</v>
      </c>
    </row>
    <row r="92" spans="1:50">
      <c r="A92" s="41">
        <v>30256877</v>
      </c>
      <c r="B92" s="17" t="s">
        <v>223</v>
      </c>
      <c r="C92" s="17">
        <v>60038036</v>
      </c>
      <c r="D92" s="18" t="s">
        <v>73</v>
      </c>
      <c r="E92" s="19" t="s">
        <v>83</v>
      </c>
      <c r="F92" s="25">
        <v>1.42</v>
      </c>
      <c r="G92" s="22">
        <v>1.8</v>
      </c>
      <c r="H92" s="22" t="s">
        <v>218</v>
      </c>
      <c r="I92" s="23">
        <v>17.5</v>
      </c>
      <c r="J92" s="24">
        <v>1.434E-2</v>
      </c>
      <c r="K92" s="32">
        <v>20</v>
      </c>
      <c r="L92" s="22" t="s">
        <v>201</v>
      </c>
      <c r="M92" s="22"/>
      <c r="N92" s="22" t="s">
        <v>267</v>
      </c>
      <c r="O92" s="210">
        <f>IF(OR(PartRaw[[#This Row],[Diameter
(mm)]]=1,PartRaw[[#This Row],[Diameter
(mm)]]=1.1),400,500)</f>
        <v>500</v>
      </c>
      <c r="P92" s="22">
        <f>PartRaw[[#This Row],[POS1 Lotsize]]</f>
        <v>500</v>
      </c>
      <c r="Q92" s="22">
        <f>IF(PartRaw[[#This Row],[Diameter
(mm)]]=1,PartRaw[[#This Row],[POS1 Lotsize]]*3,PartRaw[[#This Row],[POS1 Lotsize]])</f>
        <v>500</v>
      </c>
      <c r="R92" s="22"/>
      <c r="S92" s="22"/>
      <c r="T92" s="22"/>
      <c r="U92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92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92" s="22"/>
      <c r="X92" s="22"/>
      <c r="Y92" s="22"/>
      <c r="Z92" s="22"/>
      <c r="AA92" s="22"/>
      <c r="AB92" s="22"/>
      <c r="AC92" s="22"/>
      <c r="AM92" s="64" t="s">
        <v>361</v>
      </c>
      <c r="AN92" s="64">
        <v>0</v>
      </c>
      <c r="AO92" s="64">
        <v>2.7</v>
      </c>
      <c r="AP92" s="64">
        <v>0</v>
      </c>
      <c r="AQ92" s="64">
        <v>0</v>
      </c>
      <c r="AR92" s="64">
        <v>0</v>
      </c>
      <c r="AS92" s="64">
        <v>2.7</v>
      </c>
      <c r="AT92" s="64"/>
      <c r="AU92" s="64">
        <v>0</v>
      </c>
      <c r="AW92">
        <f>IF(Table6[[#This Row],[VN'#4]]&gt;0,1,0)</f>
        <v>0</v>
      </c>
      <c r="AX92">
        <f>IF(Table6[[#This Row],[VN'#5]]&gt;0,1,0)</f>
        <v>0</v>
      </c>
    </row>
    <row r="93" spans="1:50">
      <c r="A93" s="41">
        <v>30425570</v>
      </c>
      <c r="B93" s="17" t="s">
        <v>224</v>
      </c>
      <c r="C93" s="17">
        <v>60038036</v>
      </c>
      <c r="D93" s="18" t="s">
        <v>73</v>
      </c>
      <c r="E93" s="19" t="s">
        <v>83</v>
      </c>
      <c r="F93" s="26">
        <v>1.419</v>
      </c>
      <c r="G93" s="22">
        <v>1.8</v>
      </c>
      <c r="H93" s="22" t="s">
        <v>200</v>
      </c>
      <c r="I93" s="23">
        <v>17.5</v>
      </c>
      <c r="J93" s="24">
        <v>1.434E-2</v>
      </c>
      <c r="K93" s="32">
        <v>20</v>
      </c>
      <c r="L93" s="22" t="s">
        <v>201</v>
      </c>
      <c r="M93" s="22"/>
      <c r="N93" s="22" t="s">
        <v>267</v>
      </c>
      <c r="O93" s="210">
        <f>IF(OR(PartRaw[[#This Row],[Diameter
(mm)]]=1,PartRaw[[#This Row],[Diameter
(mm)]]=1.1),400,500)</f>
        <v>500</v>
      </c>
      <c r="P93" s="22">
        <f>PartRaw[[#This Row],[POS1 Lotsize]]</f>
        <v>500</v>
      </c>
      <c r="Q93" s="22">
        <f>IF(PartRaw[[#This Row],[Diameter
(mm)]]=1,PartRaw[[#This Row],[POS1 Lotsize]]*3,PartRaw[[#This Row],[POS1 Lotsize]])</f>
        <v>500</v>
      </c>
      <c r="R93" s="22"/>
      <c r="S93" s="22"/>
      <c r="T93" s="22"/>
      <c r="U93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93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93" s="22"/>
      <c r="X93" s="22"/>
      <c r="Y93" s="22"/>
      <c r="Z93" s="22"/>
      <c r="AA93" s="22"/>
      <c r="AB93" s="22"/>
      <c r="AC93" s="22"/>
      <c r="AM93" s="64" t="s">
        <v>362</v>
      </c>
      <c r="AN93" s="64">
        <v>0</v>
      </c>
      <c r="AO93" s="64">
        <v>2.7</v>
      </c>
      <c r="AP93" s="64">
        <v>0</v>
      </c>
      <c r="AQ93" s="64">
        <v>0</v>
      </c>
      <c r="AR93" s="64">
        <v>0</v>
      </c>
      <c r="AS93" s="64">
        <v>2.7</v>
      </c>
      <c r="AT93" s="64"/>
      <c r="AU93" s="64">
        <v>0</v>
      </c>
      <c r="AW93">
        <f>IF(Table6[[#This Row],[VN'#4]]&gt;0,1,0)</f>
        <v>0</v>
      </c>
      <c r="AX93">
        <f>IF(Table6[[#This Row],[VN'#5]]&gt;0,1,0)</f>
        <v>0</v>
      </c>
    </row>
    <row r="94" spans="1:50">
      <c r="A94" s="41">
        <v>30296260</v>
      </c>
      <c r="B94" s="17" t="s">
        <v>225</v>
      </c>
      <c r="C94" s="17">
        <v>60038036</v>
      </c>
      <c r="D94" s="18" t="s">
        <v>73</v>
      </c>
      <c r="E94" s="19" t="s">
        <v>83</v>
      </c>
      <c r="F94" s="26">
        <v>1.385</v>
      </c>
      <c r="G94" s="22">
        <v>1.8</v>
      </c>
      <c r="H94" s="22" t="s">
        <v>226</v>
      </c>
      <c r="I94" s="23">
        <v>18</v>
      </c>
      <c r="J94" s="24">
        <v>1.434E-2</v>
      </c>
      <c r="K94" s="32">
        <v>20</v>
      </c>
      <c r="L94" s="22" t="s">
        <v>227</v>
      </c>
      <c r="M94" s="22"/>
      <c r="N94" s="22" t="s">
        <v>267</v>
      </c>
      <c r="O94" s="210">
        <f>IF(OR(PartRaw[[#This Row],[Diameter
(mm)]]=1,PartRaw[[#This Row],[Diameter
(mm)]]=1.1),400,500)</f>
        <v>500</v>
      </c>
      <c r="P94" s="22">
        <f>PartRaw[[#This Row],[POS1 Lotsize]]</f>
        <v>500</v>
      </c>
      <c r="Q94" s="22">
        <f>IF(PartRaw[[#This Row],[Diameter
(mm)]]=1,PartRaw[[#This Row],[POS1 Lotsize]]*3,PartRaw[[#This Row],[POS1 Lotsize]])</f>
        <v>500</v>
      </c>
      <c r="R94" s="22"/>
      <c r="S94" s="22"/>
      <c r="T94" s="22"/>
      <c r="U94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94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94" s="22"/>
      <c r="X94" s="22"/>
      <c r="Y94" s="22"/>
      <c r="Z94" s="22"/>
      <c r="AA94" s="22"/>
      <c r="AB94" s="22"/>
      <c r="AC94" s="22"/>
      <c r="AM94" s="64" t="s">
        <v>363</v>
      </c>
      <c r="AN94" s="64">
        <v>0</v>
      </c>
      <c r="AO94" s="64">
        <v>2.8</v>
      </c>
      <c r="AP94" s="64">
        <v>0</v>
      </c>
      <c r="AQ94" s="64">
        <v>0</v>
      </c>
      <c r="AR94" s="64">
        <v>0</v>
      </c>
      <c r="AS94" s="64">
        <v>2.8</v>
      </c>
      <c r="AT94" s="64"/>
      <c r="AU94" s="64">
        <v>0</v>
      </c>
      <c r="AW94">
        <f>IF(Table6[[#This Row],[VN'#4]]&gt;0,1,0)</f>
        <v>0</v>
      </c>
      <c r="AX94">
        <f>IF(Table6[[#This Row],[VN'#5]]&gt;0,1,0)</f>
        <v>0</v>
      </c>
    </row>
    <row r="95" spans="1:50">
      <c r="A95" s="41">
        <v>30296282</v>
      </c>
      <c r="B95" s="17" t="s">
        <v>228</v>
      </c>
      <c r="C95" s="17">
        <v>60038036</v>
      </c>
      <c r="D95" s="18" t="s">
        <v>73</v>
      </c>
      <c r="E95" s="19" t="s">
        <v>83</v>
      </c>
      <c r="F95" s="26">
        <v>1.385</v>
      </c>
      <c r="G95" s="22">
        <v>1.8</v>
      </c>
      <c r="H95" s="22" t="s">
        <v>226</v>
      </c>
      <c r="I95" s="23">
        <v>18</v>
      </c>
      <c r="J95" s="24">
        <v>1.434E-2</v>
      </c>
      <c r="K95" s="32">
        <v>20</v>
      </c>
      <c r="L95" s="22" t="s">
        <v>227</v>
      </c>
      <c r="M95" s="22"/>
      <c r="N95" s="22" t="s">
        <v>267</v>
      </c>
      <c r="O95" s="210">
        <f>IF(OR(PartRaw[[#This Row],[Diameter
(mm)]]=1,PartRaw[[#This Row],[Diameter
(mm)]]=1.1),400,500)</f>
        <v>500</v>
      </c>
      <c r="P95" s="22">
        <f>PartRaw[[#This Row],[POS1 Lotsize]]</f>
        <v>500</v>
      </c>
      <c r="Q95" s="22">
        <f>IF(PartRaw[[#This Row],[Diameter
(mm)]]=1,PartRaw[[#This Row],[POS1 Lotsize]]*3,PartRaw[[#This Row],[POS1 Lotsize]])</f>
        <v>500</v>
      </c>
      <c r="R95" s="22"/>
      <c r="S95" s="22"/>
      <c r="T95" s="22"/>
      <c r="U9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9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95" s="22"/>
      <c r="X95" s="22"/>
      <c r="Y95" s="22"/>
      <c r="Z95" s="22"/>
      <c r="AA95" s="22"/>
      <c r="AB95" s="22"/>
      <c r="AC95" s="22"/>
      <c r="AM95" s="64" t="s">
        <v>364</v>
      </c>
      <c r="AN95" s="64">
        <v>0</v>
      </c>
      <c r="AO95" s="64">
        <v>2.8</v>
      </c>
      <c r="AP95" s="64">
        <v>0</v>
      </c>
      <c r="AQ95" s="64">
        <v>0</v>
      </c>
      <c r="AR95" s="64">
        <v>0</v>
      </c>
      <c r="AS95" s="64">
        <v>2.8</v>
      </c>
      <c r="AT95" s="64"/>
      <c r="AU95" s="64">
        <v>0</v>
      </c>
      <c r="AW95">
        <f>IF(Table6[[#This Row],[VN'#4]]&gt;0,1,0)</f>
        <v>0</v>
      </c>
      <c r="AX95">
        <f>IF(Table6[[#This Row],[VN'#5]]&gt;0,1,0)</f>
        <v>0</v>
      </c>
    </row>
    <row r="96" spans="1:50">
      <c r="A96" s="41">
        <v>30347049</v>
      </c>
      <c r="B96" s="17" t="s">
        <v>229</v>
      </c>
      <c r="C96" s="17">
        <v>60038036</v>
      </c>
      <c r="D96" s="18" t="s">
        <v>73</v>
      </c>
      <c r="E96" s="19" t="s">
        <v>83</v>
      </c>
      <c r="F96" s="20">
        <v>1.4</v>
      </c>
      <c r="G96" s="22">
        <v>1.8</v>
      </c>
      <c r="H96" s="22" t="s">
        <v>230</v>
      </c>
      <c r="I96" s="23">
        <v>19</v>
      </c>
      <c r="J96" s="24">
        <v>1.434E-2</v>
      </c>
      <c r="K96" s="32">
        <v>20</v>
      </c>
      <c r="L96" s="22" t="s">
        <v>231</v>
      </c>
      <c r="M96" s="22"/>
      <c r="N96" s="22" t="s">
        <v>268</v>
      </c>
      <c r="O96" s="210">
        <f>IF(OR(PartRaw[[#This Row],[Diameter
(mm)]]=1,PartRaw[[#This Row],[Diameter
(mm)]]=1.1),400,500)</f>
        <v>500</v>
      </c>
      <c r="P96" s="22">
        <f>PartRaw[[#This Row],[POS1 Lotsize]]</f>
        <v>500</v>
      </c>
      <c r="Q96" s="22">
        <f>IF(PartRaw[[#This Row],[Diameter
(mm)]]=1,PartRaw[[#This Row],[POS1 Lotsize]]*3,PartRaw[[#This Row],[POS1 Lotsize]])</f>
        <v>500</v>
      </c>
      <c r="R96" s="22"/>
      <c r="S96" s="22"/>
      <c r="T96" s="22"/>
      <c r="U9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9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96" s="22"/>
      <c r="X96" s="22"/>
      <c r="Y96" s="22"/>
      <c r="Z96" s="22"/>
      <c r="AA96" s="22"/>
      <c r="AB96" s="22"/>
      <c r="AC96" s="22"/>
      <c r="AM96" s="64" t="s">
        <v>365</v>
      </c>
      <c r="AN96" s="64">
        <v>0</v>
      </c>
      <c r="AO96" s="64">
        <v>2.8</v>
      </c>
      <c r="AP96" s="64">
        <v>0</v>
      </c>
      <c r="AQ96" s="64">
        <v>0</v>
      </c>
      <c r="AR96" s="64">
        <v>0</v>
      </c>
      <c r="AS96" s="64">
        <v>2.8</v>
      </c>
      <c r="AT96" s="64"/>
      <c r="AU96" s="64">
        <v>0</v>
      </c>
      <c r="AW96">
        <f>IF(Table6[[#This Row],[VN'#4]]&gt;0,1,0)</f>
        <v>0</v>
      </c>
      <c r="AX96">
        <f>IF(Table6[[#This Row],[VN'#5]]&gt;0,1,0)</f>
        <v>0</v>
      </c>
    </row>
    <row r="97" spans="1:50">
      <c r="A97" s="41">
        <v>30325960</v>
      </c>
      <c r="B97" s="17" t="s">
        <v>232</v>
      </c>
      <c r="C97" s="17" t="s">
        <v>233</v>
      </c>
      <c r="D97" s="18" t="s">
        <v>73</v>
      </c>
      <c r="E97" s="19" t="s">
        <v>83</v>
      </c>
      <c r="F97" s="25">
        <v>1.27</v>
      </c>
      <c r="G97" s="22">
        <v>1.8</v>
      </c>
      <c r="H97" s="22" t="s">
        <v>234</v>
      </c>
      <c r="I97" s="23">
        <v>23</v>
      </c>
      <c r="J97" s="24">
        <v>1.434E-2</v>
      </c>
      <c r="K97" s="32">
        <v>20</v>
      </c>
      <c r="L97" s="22" t="s">
        <v>235</v>
      </c>
      <c r="M97" s="22"/>
      <c r="N97" s="22" t="s">
        <v>267</v>
      </c>
      <c r="O97" s="210">
        <f>IF(OR(PartRaw[[#This Row],[Diameter
(mm)]]=1,PartRaw[[#This Row],[Diameter
(mm)]]=1.1),400,500)</f>
        <v>500</v>
      </c>
      <c r="P97" s="22">
        <f>PartRaw[[#This Row],[POS1 Lotsize]]</f>
        <v>500</v>
      </c>
      <c r="Q97" s="22">
        <f>IF(PartRaw[[#This Row],[Diameter
(mm)]]=1,PartRaw[[#This Row],[POS1 Lotsize]]*3,PartRaw[[#This Row],[POS1 Lotsize]])</f>
        <v>500</v>
      </c>
      <c r="R97" s="22"/>
      <c r="S97" s="22"/>
      <c r="T97" s="22"/>
      <c r="U97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97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97" s="22"/>
      <c r="X97" s="22"/>
      <c r="Y97" s="22"/>
      <c r="Z97" s="22"/>
      <c r="AA97" s="22"/>
      <c r="AB97" s="22"/>
      <c r="AC97" s="22"/>
      <c r="AM97" s="64" t="s">
        <v>366</v>
      </c>
      <c r="AN97" s="64">
        <v>0</v>
      </c>
      <c r="AO97" s="64">
        <v>2.8</v>
      </c>
      <c r="AP97" s="64">
        <v>0</v>
      </c>
      <c r="AQ97" s="64">
        <v>0</v>
      </c>
      <c r="AR97" s="64">
        <v>0</v>
      </c>
      <c r="AS97" s="64">
        <v>2.8</v>
      </c>
      <c r="AT97" s="64"/>
      <c r="AU97" s="64">
        <v>0</v>
      </c>
      <c r="AW97">
        <f>IF(Table6[[#This Row],[VN'#4]]&gt;0,1,0)</f>
        <v>0</v>
      </c>
      <c r="AX97">
        <f>IF(Table6[[#This Row],[VN'#5]]&gt;0,1,0)</f>
        <v>0</v>
      </c>
    </row>
    <row r="98" spans="1:50">
      <c r="A98" s="41">
        <v>30339200</v>
      </c>
      <c r="B98" s="17" t="s">
        <v>236</v>
      </c>
      <c r="C98" s="17">
        <v>60038036</v>
      </c>
      <c r="D98" s="18" t="s">
        <v>78</v>
      </c>
      <c r="E98" s="19" t="s">
        <v>83</v>
      </c>
      <c r="F98" s="20">
        <v>1.2</v>
      </c>
      <c r="G98" s="22">
        <v>1.8</v>
      </c>
      <c r="H98" s="22" t="s">
        <v>221</v>
      </c>
      <c r="I98" s="23">
        <v>23.5</v>
      </c>
      <c r="J98" s="24">
        <v>1.434E-2</v>
      </c>
      <c r="K98" s="32">
        <v>20</v>
      </c>
      <c r="L98" s="22" t="s">
        <v>237</v>
      </c>
      <c r="M98" s="22"/>
      <c r="N98" s="22" t="s">
        <v>259</v>
      </c>
      <c r="O98" s="210">
        <f>IF(OR(PartRaw[[#This Row],[Diameter
(mm)]]=1,PartRaw[[#This Row],[Diameter
(mm)]]=1.1),400,500)</f>
        <v>500</v>
      </c>
      <c r="P98" s="22">
        <f>PartRaw[[#This Row],[POS1 Lotsize]]</f>
        <v>500</v>
      </c>
      <c r="Q98" s="22">
        <f>IF(PartRaw[[#This Row],[Diameter
(mm)]]=1,PartRaw[[#This Row],[POS1 Lotsize]]*3,PartRaw[[#This Row],[POS1 Lotsize]])</f>
        <v>500</v>
      </c>
      <c r="R98" s="22"/>
      <c r="S98" s="22"/>
      <c r="T98" s="22"/>
      <c r="U98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98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98" s="22"/>
      <c r="X98" s="22"/>
      <c r="Y98" s="22"/>
      <c r="Z98" s="22"/>
      <c r="AA98" s="22"/>
      <c r="AB98" s="22"/>
      <c r="AC98" s="22"/>
      <c r="AM98" s="64" t="s">
        <v>367</v>
      </c>
      <c r="AN98" s="64">
        <v>0</v>
      </c>
      <c r="AO98" s="64">
        <v>2.8</v>
      </c>
      <c r="AP98" s="64">
        <v>0</v>
      </c>
      <c r="AQ98" s="64">
        <v>0</v>
      </c>
      <c r="AR98" s="64">
        <v>0</v>
      </c>
      <c r="AS98" s="64">
        <v>2.8</v>
      </c>
      <c r="AT98" s="64"/>
      <c r="AU98" s="64">
        <v>0</v>
      </c>
      <c r="AW98">
        <f>IF(Table6[[#This Row],[VN'#4]]&gt;0,1,0)</f>
        <v>0</v>
      </c>
      <c r="AX98">
        <f>IF(Table6[[#This Row],[VN'#5]]&gt;0,1,0)</f>
        <v>0</v>
      </c>
    </row>
    <row r="99" spans="1:50">
      <c r="A99" s="41">
        <v>30103742</v>
      </c>
      <c r="B99" s="17" t="s">
        <v>238</v>
      </c>
      <c r="C99" s="17">
        <v>60038036</v>
      </c>
      <c r="D99" s="18" t="s">
        <v>73</v>
      </c>
      <c r="E99" s="19" t="s">
        <v>83</v>
      </c>
      <c r="F99" s="20">
        <v>1.2</v>
      </c>
      <c r="G99" s="22">
        <v>1.8</v>
      </c>
      <c r="H99" s="22" t="s">
        <v>221</v>
      </c>
      <c r="I99" s="23">
        <v>23.5</v>
      </c>
      <c r="J99" s="24">
        <v>1.434E-2</v>
      </c>
      <c r="K99" s="32">
        <v>20</v>
      </c>
      <c r="L99" s="22" t="s">
        <v>237</v>
      </c>
      <c r="M99" s="22"/>
      <c r="N99" s="22" t="s">
        <v>267</v>
      </c>
      <c r="O99" s="210">
        <f>IF(OR(PartRaw[[#This Row],[Diameter
(mm)]]=1,PartRaw[[#This Row],[Diameter
(mm)]]=1.1),400,500)</f>
        <v>500</v>
      </c>
      <c r="P99" s="22">
        <f>PartRaw[[#This Row],[POS1 Lotsize]]</f>
        <v>500</v>
      </c>
      <c r="Q99" s="22">
        <f>IF(PartRaw[[#This Row],[Diameter
(mm)]]=1,PartRaw[[#This Row],[POS1 Lotsize]]*3,PartRaw[[#This Row],[POS1 Lotsize]])</f>
        <v>500</v>
      </c>
      <c r="R99" s="22"/>
      <c r="S99" s="22"/>
      <c r="T99" s="22"/>
      <c r="U99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99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99" s="22"/>
      <c r="X99" s="22"/>
      <c r="Y99" s="22"/>
      <c r="Z99" s="22"/>
      <c r="AA99" s="22"/>
      <c r="AB99" s="22"/>
      <c r="AC99" s="22"/>
      <c r="AM99" s="64" t="s">
        <v>368</v>
      </c>
      <c r="AN99" s="64">
        <v>0</v>
      </c>
      <c r="AO99" s="64">
        <v>2.8</v>
      </c>
      <c r="AP99" s="64">
        <v>0</v>
      </c>
      <c r="AQ99" s="64">
        <v>0</v>
      </c>
      <c r="AR99" s="64">
        <v>0</v>
      </c>
      <c r="AS99" s="64">
        <v>2.8</v>
      </c>
      <c r="AT99" s="64"/>
      <c r="AU99" s="64">
        <v>0</v>
      </c>
      <c r="AW99">
        <f>IF(Table6[[#This Row],[VN'#4]]&gt;0,1,0)</f>
        <v>0</v>
      </c>
      <c r="AX99">
        <f>IF(Table6[[#This Row],[VN'#5]]&gt;0,1,0)</f>
        <v>0</v>
      </c>
    </row>
    <row r="100" spans="1:50">
      <c r="A100" s="41">
        <v>30248706</v>
      </c>
      <c r="B100" s="17" t="s">
        <v>239</v>
      </c>
      <c r="C100" s="17">
        <v>60038036</v>
      </c>
      <c r="D100" s="18" t="s">
        <v>73</v>
      </c>
      <c r="E100" s="19" t="s">
        <v>83</v>
      </c>
      <c r="F100" s="20">
        <v>1.2</v>
      </c>
      <c r="G100" s="22">
        <v>1.8</v>
      </c>
      <c r="H100" s="22" t="s">
        <v>221</v>
      </c>
      <c r="I100" s="23">
        <v>23.5</v>
      </c>
      <c r="J100" s="24">
        <v>1.434E-2</v>
      </c>
      <c r="K100" s="32">
        <v>20</v>
      </c>
      <c r="L100" s="22" t="s">
        <v>237</v>
      </c>
      <c r="M100" s="22"/>
      <c r="N100" s="22" t="s">
        <v>267</v>
      </c>
      <c r="O100" s="210">
        <f>IF(OR(PartRaw[[#This Row],[Diameter
(mm)]]=1,PartRaw[[#This Row],[Diameter
(mm)]]=1.1),400,500)</f>
        <v>500</v>
      </c>
      <c r="P100" s="22">
        <f>PartRaw[[#This Row],[POS1 Lotsize]]</f>
        <v>500</v>
      </c>
      <c r="Q100" s="22">
        <f>IF(PartRaw[[#This Row],[Diameter
(mm)]]=1,PartRaw[[#This Row],[POS1 Lotsize]]*3,PartRaw[[#This Row],[POS1 Lotsize]])</f>
        <v>500</v>
      </c>
      <c r="R100" s="22"/>
      <c r="S100" s="22"/>
      <c r="T100" s="22"/>
      <c r="U100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100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100" s="22"/>
      <c r="X100" s="22"/>
      <c r="Y100" s="22"/>
      <c r="Z100" s="22"/>
      <c r="AA100" s="22"/>
      <c r="AB100" s="22"/>
      <c r="AC100" s="22"/>
      <c r="AM100" s="64" t="s">
        <v>369</v>
      </c>
      <c r="AN100" s="64">
        <v>2.8</v>
      </c>
      <c r="AO100" s="64">
        <v>2.8</v>
      </c>
      <c r="AP100" s="64">
        <v>0</v>
      </c>
      <c r="AQ100" s="64">
        <v>0</v>
      </c>
      <c r="AR100" s="64">
        <v>0</v>
      </c>
      <c r="AS100" s="64">
        <v>2.8</v>
      </c>
      <c r="AT100" s="64"/>
      <c r="AU100" s="64">
        <v>0</v>
      </c>
      <c r="AW100">
        <f>IF(Table6[[#This Row],[VN'#4]]&gt;0,1,0)</f>
        <v>0</v>
      </c>
      <c r="AX100">
        <f>IF(Table6[[#This Row],[VN'#5]]&gt;0,1,0)</f>
        <v>0</v>
      </c>
    </row>
    <row r="101" spans="1:50">
      <c r="A101" s="41">
        <v>30256899</v>
      </c>
      <c r="B101" s="17" t="s">
        <v>240</v>
      </c>
      <c r="C101" s="17">
        <v>60038036</v>
      </c>
      <c r="D101" s="18" t="s">
        <v>73</v>
      </c>
      <c r="E101" s="19" t="s">
        <v>83</v>
      </c>
      <c r="F101" s="20">
        <v>1.2</v>
      </c>
      <c r="G101" s="22">
        <v>1.8</v>
      </c>
      <c r="H101" s="22" t="s">
        <v>221</v>
      </c>
      <c r="I101" s="23">
        <v>23.5</v>
      </c>
      <c r="J101" s="24">
        <v>1.434E-2</v>
      </c>
      <c r="K101" s="32">
        <v>20</v>
      </c>
      <c r="L101" s="22" t="s">
        <v>237</v>
      </c>
      <c r="M101" s="22"/>
      <c r="N101" s="22" t="s">
        <v>267</v>
      </c>
      <c r="O101" s="210">
        <f>IF(OR(PartRaw[[#This Row],[Diameter
(mm)]]=1,PartRaw[[#This Row],[Diameter
(mm)]]=1.1),400,500)</f>
        <v>500</v>
      </c>
      <c r="P101" s="22">
        <f>PartRaw[[#This Row],[POS1 Lotsize]]</f>
        <v>500</v>
      </c>
      <c r="Q101" s="22">
        <f>IF(PartRaw[[#This Row],[Diameter
(mm)]]=1,PartRaw[[#This Row],[POS1 Lotsize]]*3,PartRaw[[#This Row],[POS1 Lotsize]])</f>
        <v>500</v>
      </c>
      <c r="R101" s="22"/>
      <c r="S101" s="22"/>
      <c r="T101" s="22"/>
      <c r="U101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101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101" s="22"/>
      <c r="X101" s="22"/>
      <c r="Y101" s="22"/>
      <c r="Z101" s="22"/>
      <c r="AA101" s="22"/>
      <c r="AB101" s="22"/>
      <c r="AC101" s="22"/>
      <c r="AM101" s="64" t="s">
        <v>370</v>
      </c>
      <c r="AN101" s="64">
        <v>0</v>
      </c>
      <c r="AO101" s="64">
        <v>2.8</v>
      </c>
      <c r="AP101" s="64">
        <v>0</v>
      </c>
      <c r="AQ101" s="64">
        <v>0</v>
      </c>
      <c r="AR101" s="64">
        <v>0</v>
      </c>
      <c r="AS101" s="64">
        <v>2.8</v>
      </c>
      <c r="AT101" s="64"/>
      <c r="AU101" s="64">
        <v>0</v>
      </c>
      <c r="AW101">
        <f>IF(Table6[[#This Row],[VN'#4]]&gt;0,1,0)</f>
        <v>0</v>
      </c>
      <c r="AX101">
        <f>IF(Table6[[#This Row],[VN'#5]]&gt;0,1,0)</f>
        <v>0</v>
      </c>
    </row>
    <row r="102" spans="1:50">
      <c r="A102" s="41">
        <v>30256958</v>
      </c>
      <c r="B102" s="17" t="s">
        <v>241</v>
      </c>
      <c r="C102" s="17">
        <v>60038036</v>
      </c>
      <c r="D102" s="18" t="s">
        <v>73</v>
      </c>
      <c r="E102" s="19" t="s">
        <v>83</v>
      </c>
      <c r="F102" s="20">
        <v>1.2</v>
      </c>
      <c r="G102" s="22">
        <v>1.8</v>
      </c>
      <c r="H102" s="22" t="s">
        <v>221</v>
      </c>
      <c r="I102" s="23">
        <v>23.5</v>
      </c>
      <c r="J102" s="24">
        <v>1.434E-2</v>
      </c>
      <c r="K102" s="32">
        <v>20</v>
      </c>
      <c r="L102" s="22" t="s">
        <v>237</v>
      </c>
      <c r="M102" s="22"/>
      <c r="N102" s="22" t="s">
        <v>267</v>
      </c>
      <c r="O102" s="210">
        <f>IF(OR(PartRaw[[#This Row],[Diameter
(mm)]]=1,PartRaw[[#This Row],[Diameter
(mm)]]=1.1),400,500)</f>
        <v>500</v>
      </c>
      <c r="P102" s="22">
        <f>PartRaw[[#This Row],[POS1 Lotsize]]</f>
        <v>500</v>
      </c>
      <c r="Q102" s="22">
        <f>IF(PartRaw[[#This Row],[Diameter
(mm)]]=1,PartRaw[[#This Row],[POS1 Lotsize]]*3,PartRaw[[#This Row],[POS1 Lotsize]])</f>
        <v>500</v>
      </c>
      <c r="R102" s="22"/>
      <c r="S102" s="22"/>
      <c r="T102" s="22"/>
      <c r="U102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102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102" s="22"/>
      <c r="X102" s="22"/>
      <c r="Y102" s="22"/>
      <c r="Z102" s="22"/>
      <c r="AA102" s="22"/>
      <c r="AB102" s="22"/>
      <c r="AC102" s="22"/>
      <c r="AM102" s="64" t="s">
        <v>371</v>
      </c>
      <c r="AN102" s="64">
        <v>0</v>
      </c>
      <c r="AO102" s="64">
        <v>2.8</v>
      </c>
      <c r="AP102" s="64">
        <v>0</v>
      </c>
      <c r="AQ102" s="64">
        <v>0</v>
      </c>
      <c r="AR102" s="64">
        <v>0</v>
      </c>
      <c r="AS102" s="64">
        <v>2.8</v>
      </c>
      <c r="AT102" s="64"/>
      <c r="AU102" s="64">
        <v>0</v>
      </c>
      <c r="AW102">
        <f>IF(Table6[[#This Row],[VN'#4]]&gt;0,1,0)</f>
        <v>0</v>
      </c>
      <c r="AX102">
        <f>IF(Table6[[#This Row],[VN'#5]]&gt;0,1,0)</f>
        <v>0</v>
      </c>
    </row>
    <row r="103" spans="1:50">
      <c r="A103" s="41">
        <v>30388477</v>
      </c>
      <c r="B103" s="17" t="s">
        <v>242</v>
      </c>
      <c r="C103" s="17">
        <v>60038036</v>
      </c>
      <c r="D103" s="18" t="s">
        <v>78</v>
      </c>
      <c r="E103" s="19" t="s">
        <v>83</v>
      </c>
      <c r="F103" s="20">
        <v>1.2</v>
      </c>
      <c r="G103" s="22">
        <v>1.8</v>
      </c>
      <c r="H103" s="22" t="s">
        <v>221</v>
      </c>
      <c r="I103" s="23">
        <v>23.5</v>
      </c>
      <c r="J103" s="24">
        <v>1.434E-2</v>
      </c>
      <c r="K103" s="32">
        <v>20</v>
      </c>
      <c r="L103" s="22" t="s">
        <v>237</v>
      </c>
      <c r="M103" s="22"/>
      <c r="N103" s="22" t="s">
        <v>259</v>
      </c>
      <c r="O103" s="210">
        <f>IF(OR(PartRaw[[#This Row],[Diameter
(mm)]]=1,PartRaw[[#This Row],[Diameter
(mm)]]=1.1),400,500)</f>
        <v>500</v>
      </c>
      <c r="P103" s="22">
        <f>PartRaw[[#This Row],[POS1 Lotsize]]</f>
        <v>500</v>
      </c>
      <c r="Q103" s="22">
        <f>IF(PartRaw[[#This Row],[Diameter
(mm)]]=1,PartRaw[[#This Row],[POS1 Lotsize]]*3,PartRaw[[#This Row],[POS1 Lotsize]])</f>
        <v>500</v>
      </c>
      <c r="R103" s="22"/>
      <c r="S103" s="22"/>
      <c r="T103" s="22"/>
      <c r="U103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V103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0</v>
      </c>
      <c r="W103" s="22"/>
      <c r="X103" s="22"/>
      <c r="Y103" s="22"/>
      <c r="Z103" s="22"/>
      <c r="AA103" s="22"/>
      <c r="AB103" s="22"/>
      <c r="AC103" s="22"/>
      <c r="AM103" s="64" t="s">
        <v>372</v>
      </c>
      <c r="AN103" s="64">
        <v>0</v>
      </c>
      <c r="AO103" s="64">
        <v>4</v>
      </c>
      <c r="AP103" s="64">
        <v>0</v>
      </c>
      <c r="AQ103" s="64">
        <v>0</v>
      </c>
      <c r="AR103" s="64">
        <v>0</v>
      </c>
      <c r="AS103" s="64">
        <v>4</v>
      </c>
      <c r="AT103" s="64"/>
      <c r="AU103" s="64">
        <v>0</v>
      </c>
      <c r="AW103">
        <f>IF(Table6[[#This Row],[VN'#4]]&gt;0,1,0)</f>
        <v>0</v>
      </c>
      <c r="AX103">
        <f>IF(Table6[[#This Row],[VN'#5]]&gt;0,1,0)</f>
        <v>0</v>
      </c>
    </row>
    <row r="104" spans="1:50">
      <c r="A104" s="41">
        <v>60387653</v>
      </c>
      <c r="B104" s="17" t="s">
        <v>241</v>
      </c>
      <c r="C104" s="17">
        <v>60038036</v>
      </c>
      <c r="D104" s="18" t="s">
        <v>73</v>
      </c>
      <c r="E104" s="19" t="s">
        <v>83</v>
      </c>
      <c r="F104" s="20">
        <v>1.2</v>
      </c>
      <c r="G104" s="22">
        <v>1.8</v>
      </c>
      <c r="H104" s="22" t="s">
        <v>221</v>
      </c>
      <c r="I104" s="23">
        <v>23.5</v>
      </c>
      <c r="J104" s="28" t="e">
        <v>#N/A</v>
      </c>
      <c r="K104" s="32">
        <v>20</v>
      </c>
      <c r="L104" s="22" t="s">
        <v>237</v>
      </c>
      <c r="M104" s="22"/>
      <c r="N104" s="22" t="s">
        <v>267</v>
      </c>
      <c r="O104" s="210">
        <f>IF(OR(PartRaw[[#This Row],[Diameter
(mm)]]=1,PartRaw[[#This Row],[Diameter
(mm)]]=1.1),400,500)</f>
        <v>500</v>
      </c>
      <c r="P104" s="22">
        <f>PartRaw[[#This Row],[POS1 Lotsize]]</f>
        <v>500</v>
      </c>
      <c r="Q104" s="22">
        <f>IF(PartRaw[[#This Row],[Diameter
(mm)]]=1,PartRaw[[#This Row],[POS1 Lotsize]]*3,PartRaw[[#This Row],[POS1 Lotsize]])</f>
        <v>500</v>
      </c>
      <c r="R104" s="22"/>
      <c r="S104" s="22"/>
      <c r="T104" s="22"/>
      <c r="U104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104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104" s="22"/>
      <c r="X104" s="22"/>
      <c r="Y104" s="22"/>
      <c r="Z104" s="22"/>
      <c r="AA104" s="22"/>
      <c r="AB104" s="22"/>
      <c r="AC104" s="22"/>
      <c r="AM104" s="64" t="s">
        <v>373</v>
      </c>
      <c r="AN104" s="64">
        <v>0</v>
      </c>
      <c r="AO104" s="64">
        <v>0</v>
      </c>
      <c r="AP104" s="64">
        <v>0</v>
      </c>
      <c r="AQ104" s="64">
        <v>0</v>
      </c>
      <c r="AR104" s="64">
        <v>2.6</v>
      </c>
      <c r="AS104" s="64">
        <v>2.6</v>
      </c>
      <c r="AT104" s="64"/>
      <c r="AU104" s="64">
        <v>0</v>
      </c>
      <c r="AW104">
        <f>IF(Table6[[#This Row],[VN'#4]]&gt;0,1,0)</f>
        <v>0</v>
      </c>
      <c r="AX104">
        <f>IF(Table6[[#This Row],[VN'#5]]&gt;0,1,0)</f>
        <v>1</v>
      </c>
    </row>
    <row r="105" spans="1:50">
      <c r="A105" s="42">
        <v>30425592</v>
      </c>
      <c r="B105" s="33" t="s">
        <v>243</v>
      </c>
      <c r="C105" s="33" t="s">
        <v>244</v>
      </c>
      <c r="D105" s="34" t="s">
        <v>73</v>
      </c>
      <c r="E105" s="35" t="s">
        <v>83</v>
      </c>
      <c r="F105" s="36">
        <v>1.4510000000000001</v>
      </c>
      <c r="G105" s="37">
        <v>1.8</v>
      </c>
      <c r="H105" s="37" t="s">
        <v>245</v>
      </c>
      <c r="I105" s="38">
        <v>17</v>
      </c>
      <c r="J105" s="39">
        <v>1.434E-2</v>
      </c>
      <c r="K105" s="40">
        <v>20</v>
      </c>
      <c r="L105" s="22" t="s">
        <v>246</v>
      </c>
      <c r="M105" s="22"/>
      <c r="N105" s="22" t="s">
        <v>267</v>
      </c>
      <c r="O105" s="210">
        <f>IF(OR(PartRaw[[#This Row],[Diameter
(mm)]]=1,PartRaw[[#This Row],[Diameter
(mm)]]=1.1),400,500)</f>
        <v>500</v>
      </c>
      <c r="P105" s="22">
        <f>PartRaw[[#This Row],[POS1 Lotsize]]</f>
        <v>500</v>
      </c>
      <c r="Q105" s="22">
        <f>IF(PartRaw[[#This Row],[Diameter
(mm)]]=1,PartRaw[[#This Row],[POS1 Lotsize]]*3,PartRaw[[#This Row],[POS1 Lotsize]])</f>
        <v>500</v>
      </c>
      <c r="R105" s="22"/>
      <c r="S105" s="22"/>
      <c r="T105" s="22"/>
      <c r="U105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105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105" s="22"/>
      <c r="X105" s="22"/>
      <c r="Y105" s="22"/>
      <c r="Z105" s="22"/>
      <c r="AA105" s="22"/>
      <c r="AB105" s="22"/>
      <c r="AC105" s="22"/>
      <c r="AM105" s="64" t="s">
        <v>374</v>
      </c>
      <c r="AN105" s="64">
        <v>0</v>
      </c>
      <c r="AO105" s="64">
        <v>0</v>
      </c>
      <c r="AP105" s="64">
        <v>0</v>
      </c>
      <c r="AQ105" s="64">
        <v>3</v>
      </c>
      <c r="AR105" s="64">
        <v>0</v>
      </c>
      <c r="AS105" s="64">
        <v>3</v>
      </c>
      <c r="AT105" s="64"/>
      <c r="AU105" s="64">
        <v>0</v>
      </c>
      <c r="AW105">
        <f>IF(Table6[[#This Row],[VN'#4]]&gt;0,1,0)</f>
        <v>1</v>
      </c>
      <c r="AX105">
        <f>IF(Table6[[#This Row],[VN'#5]]&gt;0,1,0)</f>
        <v>0</v>
      </c>
    </row>
    <row r="106" spans="1:50">
      <c r="A106" s="42">
        <v>60037688</v>
      </c>
      <c r="B106" s="33" t="s">
        <v>158</v>
      </c>
      <c r="C106" s="33">
        <v>60038047</v>
      </c>
      <c r="D106" s="34" t="s">
        <v>73</v>
      </c>
      <c r="E106" s="35" t="s">
        <v>83</v>
      </c>
      <c r="F106" s="47">
        <v>1.8</v>
      </c>
      <c r="G106" s="37">
        <v>1.8</v>
      </c>
      <c r="H106" s="37" t="s">
        <v>149</v>
      </c>
      <c r="I106" s="37">
        <v>14.5</v>
      </c>
      <c r="J106" s="48">
        <v>1.434E-2</v>
      </c>
      <c r="K106" s="49">
        <v>20</v>
      </c>
      <c r="L106" s="37" t="s">
        <v>150</v>
      </c>
      <c r="M106" s="37"/>
      <c r="N106" s="37" t="s">
        <v>267</v>
      </c>
      <c r="O106" s="215">
        <f>IF(OR(PartRaw[[#This Row],[Diameter
(mm)]]=1,PartRaw[[#This Row],[Diameter
(mm)]]=1.1),400,500)</f>
        <v>500</v>
      </c>
      <c r="P106" s="37">
        <f>PartRaw[[#This Row],[POS1 Lotsize]]</f>
        <v>500</v>
      </c>
      <c r="Q106" s="37">
        <f>IF(PartRaw[[#This Row],[Diameter
(mm)]]=1,PartRaw[[#This Row],[POS1 Lotsize]]*3,PartRaw[[#This Row],[POS1 Lotsize]])</f>
        <v>500</v>
      </c>
      <c r="R106" s="22"/>
      <c r="S106" s="22"/>
      <c r="T106" s="22"/>
      <c r="U106" s="210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10500</v>
      </c>
      <c r="V106" s="210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12600</v>
      </c>
      <c r="W106" s="22"/>
      <c r="X106" s="22"/>
      <c r="Y106" s="22"/>
      <c r="Z106" s="22"/>
      <c r="AA106" s="22"/>
      <c r="AB106" s="22"/>
      <c r="AC106" s="22"/>
      <c r="AM106" s="64" t="s">
        <v>375</v>
      </c>
      <c r="AN106" s="64">
        <v>0</v>
      </c>
      <c r="AO106" s="64">
        <v>0</v>
      </c>
      <c r="AP106" s="64">
        <v>0</v>
      </c>
      <c r="AQ106" s="64">
        <v>0</v>
      </c>
      <c r="AR106" s="64">
        <v>4</v>
      </c>
      <c r="AS106" s="64">
        <v>4</v>
      </c>
      <c r="AT106" s="64"/>
      <c r="AU106" s="64">
        <v>0</v>
      </c>
      <c r="AW106">
        <f>IF(Table6[[#This Row],[VN'#4]]&gt;0,1,0)</f>
        <v>0</v>
      </c>
      <c r="AX106">
        <f>IF(Table6[[#This Row],[VN'#5]]&gt;0,1,0)</f>
        <v>1</v>
      </c>
    </row>
    <row r="107" spans="1:50">
      <c r="A107" s="42"/>
      <c r="B107" s="33"/>
      <c r="C107" s="33"/>
      <c r="D107" s="34"/>
      <c r="E107" s="35"/>
      <c r="F107" s="20"/>
      <c r="G107" s="37"/>
      <c r="H107" s="37"/>
      <c r="I107" s="38"/>
      <c r="J107" s="39"/>
      <c r="K107" s="40"/>
      <c r="L107" s="22"/>
      <c r="M107" s="22"/>
      <c r="N107" s="22"/>
      <c r="O107" s="210">
        <f>IF(OR(PartRaw[[#This Row],[Diameter
(mm)]]=1,PartRaw[[#This Row],[Diameter
(mm)]]=1.1),400,500)</f>
        <v>500</v>
      </c>
      <c r="P107" s="22">
        <f>PartRaw[[#This Row],[POS1 Lotsize]]</f>
        <v>500</v>
      </c>
      <c r="Q107" s="22">
        <f>IF(PartRaw[[#This Row],[Diameter
(mm)]]=1,PartRaw[[#This Row],[POS1 Lotsize]]*3,PartRaw[[#This Row],[POS1 Lotsize]])</f>
        <v>500</v>
      </c>
      <c r="R107" s="22"/>
      <c r="S107" s="22"/>
      <c r="T107" s="22"/>
      <c r="U107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07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07" s="22"/>
      <c r="X107" s="22"/>
      <c r="Y107" s="22"/>
      <c r="Z107" s="22"/>
      <c r="AA107" s="22"/>
      <c r="AB107" s="22"/>
      <c r="AC107" s="22"/>
      <c r="AM107" s="64" t="s">
        <v>376</v>
      </c>
      <c r="AN107" s="64">
        <v>0</v>
      </c>
      <c r="AO107" s="64">
        <v>3.5</v>
      </c>
      <c r="AP107" s="64">
        <v>0</v>
      </c>
      <c r="AQ107" s="64">
        <v>0</v>
      </c>
      <c r="AR107" s="64">
        <v>0</v>
      </c>
      <c r="AS107" s="64">
        <v>3.5</v>
      </c>
      <c r="AT107" s="64"/>
      <c r="AU107" s="64">
        <v>0</v>
      </c>
      <c r="AW107">
        <f>IF(Table6[[#This Row],[VN'#4]]&gt;0,1,0)</f>
        <v>0</v>
      </c>
      <c r="AX107">
        <f>IF(Table6[[#This Row],[VN'#5]]&gt;0,1,0)</f>
        <v>0</v>
      </c>
    </row>
    <row r="108" spans="1:50">
      <c r="A108" s="42"/>
      <c r="B108" s="33"/>
      <c r="C108" s="33"/>
      <c r="D108" s="34"/>
      <c r="E108" s="35"/>
      <c r="F108" s="20"/>
      <c r="G108" s="37"/>
      <c r="H108" s="37"/>
      <c r="I108" s="38"/>
      <c r="J108" s="39"/>
      <c r="K108" s="40"/>
      <c r="L108" s="22"/>
      <c r="M108" s="22"/>
      <c r="N108" s="22"/>
      <c r="O108" s="210">
        <f>IF(OR(PartRaw[[#This Row],[Diameter
(mm)]]=1,PartRaw[[#This Row],[Diameter
(mm)]]=1.1),400,500)</f>
        <v>500</v>
      </c>
      <c r="P108" s="22">
        <f>PartRaw[[#This Row],[POS1 Lotsize]]</f>
        <v>500</v>
      </c>
      <c r="Q108" s="22">
        <f>IF(PartRaw[[#This Row],[Diameter
(mm)]]=1,PartRaw[[#This Row],[POS1 Lotsize]]*3,PartRaw[[#This Row],[POS1 Lotsize]])</f>
        <v>500</v>
      </c>
      <c r="R108" s="22"/>
      <c r="S108" s="22"/>
      <c r="T108" s="22"/>
      <c r="U108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08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08" s="22"/>
      <c r="X108" s="22"/>
      <c r="Y108" s="22"/>
      <c r="Z108" s="22"/>
      <c r="AA108" s="22"/>
      <c r="AB108" s="22"/>
      <c r="AC108" s="22"/>
      <c r="AM108" s="64" t="s">
        <v>377</v>
      </c>
      <c r="AN108" s="64">
        <v>0</v>
      </c>
      <c r="AO108" s="64">
        <v>0</v>
      </c>
      <c r="AP108" s="64">
        <v>0</v>
      </c>
      <c r="AQ108" s="64">
        <v>6</v>
      </c>
      <c r="AR108" s="64">
        <v>0</v>
      </c>
      <c r="AS108" s="64">
        <v>6</v>
      </c>
      <c r="AT108" s="64"/>
      <c r="AU108" s="64">
        <v>0</v>
      </c>
      <c r="AW108">
        <f>IF(Table6[[#This Row],[VN'#4]]&gt;0,1,0)</f>
        <v>1</v>
      </c>
      <c r="AX108">
        <f>IF(Table6[[#This Row],[VN'#5]]&gt;0,1,0)</f>
        <v>0</v>
      </c>
    </row>
    <row r="109" spans="1:50">
      <c r="A109" s="42"/>
      <c r="B109" s="33"/>
      <c r="C109" s="33"/>
      <c r="D109" s="34"/>
      <c r="E109" s="35"/>
      <c r="F109" s="20"/>
      <c r="G109" s="37"/>
      <c r="H109" s="37"/>
      <c r="I109" s="38"/>
      <c r="J109" s="39"/>
      <c r="K109" s="40"/>
      <c r="L109" s="22"/>
      <c r="M109" s="22"/>
      <c r="N109" s="22"/>
      <c r="O109" s="210">
        <f>IF(OR(PartRaw[[#This Row],[Diameter
(mm)]]=1,PartRaw[[#This Row],[Diameter
(mm)]]=1.1),400,500)</f>
        <v>500</v>
      </c>
      <c r="P109" s="22">
        <f>PartRaw[[#This Row],[POS1 Lotsize]]</f>
        <v>500</v>
      </c>
      <c r="Q109" s="22">
        <f>IF(PartRaw[[#This Row],[Diameter
(mm)]]=1,PartRaw[[#This Row],[POS1 Lotsize]]*3,PartRaw[[#This Row],[POS1 Lotsize]])</f>
        <v>500</v>
      </c>
      <c r="R109" s="22"/>
      <c r="S109" s="22"/>
      <c r="T109" s="22"/>
      <c r="U109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09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09" s="22"/>
      <c r="X109" s="22"/>
      <c r="Y109" s="22"/>
      <c r="Z109" s="22"/>
      <c r="AA109" s="22"/>
      <c r="AB109" s="22"/>
      <c r="AC109" s="22"/>
      <c r="AM109" s="64" t="s">
        <v>378</v>
      </c>
      <c r="AN109" s="64">
        <v>0</v>
      </c>
      <c r="AO109" s="64">
        <v>0</v>
      </c>
      <c r="AP109" s="64">
        <v>0</v>
      </c>
      <c r="AQ109" s="64">
        <v>0</v>
      </c>
      <c r="AR109" s="64">
        <v>3.5</v>
      </c>
      <c r="AS109" s="64">
        <v>3.5</v>
      </c>
      <c r="AT109" s="64"/>
      <c r="AU109" s="64">
        <v>0</v>
      </c>
      <c r="AW109">
        <f>IF(Table6[[#This Row],[VN'#4]]&gt;0,1,0)</f>
        <v>0</v>
      </c>
      <c r="AX109">
        <f>IF(Table6[[#This Row],[VN'#5]]&gt;0,1,0)</f>
        <v>1</v>
      </c>
    </row>
    <row r="110" spans="1:50">
      <c r="A110" s="42"/>
      <c r="B110" s="33"/>
      <c r="C110" s="33"/>
      <c r="D110" s="34"/>
      <c r="E110" s="35"/>
      <c r="F110" s="20"/>
      <c r="G110" s="37"/>
      <c r="H110" s="37"/>
      <c r="I110" s="38"/>
      <c r="J110" s="39"/>
      <c r="K110" s="40"/>
      <c r="L110" s="22"/>
      <c r="M110" s="22"/>
      <c r="N110" s="22"/>
      <c r="O110" s="210">
        <f>IF(OR(PartRaw[[#This Row],[Diameter
(mm)]]=1,PartRaw[[#This Row],[Diameter
(mm)]]=1.1),400,500)</f>
        <v>500</v>
      </c>
      <c r="P110" s="22">
        <f>PartRaw[[#This Row],[POS1 Lotsize]]</f>
        <v>500</v>
      </c>
      <c r="Q110" s="22">
        <f>IF(PartRaw[[#This Row],[Diameter
(mm)]]=1,PartRaw[[#This Row],[POS1 Lotsize]]*3,PartRaw[[#This Row],[POS1 Lotsize]])</f>
        <v>500</v>
      </c>
      <c r="R110" s="22"/>
      <c r="S110" s="22"/>
      <c r="T110" s="22"/>
      <c r="U110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10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10" s="22"/>
      <c r="X110" s="22"/>
      <c r="Y110" s="22"/>
      <c r="Z110" s="22"/>
      <c r="AA110" s="22"/>
      <c r="AB110" s="22"/>
      <c r="AC110" s="22"/>
      <c r="AM110" s="64" t="s">
        <v>379</v>
      </c>
      <c r="AN110" s="64">
        <v>0</v>
      </c>
      <c r="AO110" s="64">
        <v>0</v>
      </c>
      <c r="AP110" s="64">
        <v>0</v>
      </c>
      <c r="AQ110" s="64">
        <v>3</v>
      </c>
      <c r="AR110" s="64">
        <v>0</v>
      </c>
      <c r="AS110" s="64">
        <v>3</v>
      </c>
      <c r="AT110" s="64"/>
      <c r="AU110" s="64">
        <v>0</v>
      </c>
      <c r="AW110">
        <f>IF(Table6[[#This Row],[VN'#4]]&gt;0,1,0)</f>
        <v>1</v>
      </c>
      <c r="AX110">
        <f>IF(Table6[[#This Row],[VN'#5]]&gt;0,1,0)</f>
        <v>0</v>
      </c>
    </row>
    <row r="111" spans="1:50">
      <c r="A111" s="42"/>
      <c r="B111" s="33"/>
      <c r="C111" s="33"/>
      <c r="D111" s="34"/>
      <c r="E111" s="35"/>
      <c r="F111" s="20"/>
      <c r="G111" s="37"/>
      <c r="H111" s="37"/>
      <c r="I111" s="38"/>
      <c r="J111" s="39"/>
      <c r="K111" s="40"/>
      <c r="L111" s="22"/>
      <c r="M111" s="22"/>
      <c r="N111" s="22"/>
      <c r="O111" s="210">
        <f>IF(OR(PartRaw[[#This Row],[Diameter
(mm)]]=1,PartRaw[[#This Row],[Diameter
(mm)]]=1.1),400,500)</f>
        <v>500</v>
      </c>
      <c r="P111" s="22">
        <f>PartRaw[[#This Row],[POS1 Lotsize]]</f>
        <v>500</v>
      </c>
      <c r="Q111" s="22">
        <f>IF(PartRaw[[#This Row],[Diameter
(mm)]]=1,PartRaw[[#This Row],[POS1 Lotsize]]*3,PartRaw[[#This Row],[POS1 Lotsize]])</f>
        <v>500</v>
      </c>
      <c r="R111" s="22"/>
      <c r="S111" s="22"/>
      <c r="T111" s="22"/>
      <c r="U111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11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11" s="22"/>
      <c r="X111" s="22"/>
      <c r="Y111" s="22"/>
      <c r="Z111" s="22"/>
      <c r="AA111" s="22"/>
      <c r="AB111" s="22"/>
      <c r="AC111" s="22"/>
      <c r="AM111" s="64" t="s">
        <v>380</v>
      </c>
      <c r="AN111" s="64">
        <v>4</v>
      </c>
      <c r="AO111" s="64">
        <v>4</v>
      </c>
      <c r="AP111" s="64">
        <v>0</v>
      </c>
      <c r="AQ111" s="64">
        <v>4</v>
      </c>
      <c r="AR111" s="64">
        <v>4</v>
      </c>
      <c r="AS111" s="64">
        <v>4</v>
      </c>
      <c r="AT111" s="64"/>
      <c r="AU111" s="64">
        <v>0</v>
      </c>
      <c r="AW111">
        <f>IF(Table6[[#This Row],[VN'#4]]&gt;0,1,0)</f>
        <v>1</v>
      </c>
      <c r="AX111">
        <f>IF(Table6[[#This Row],[VN'#5]]&gt;0,1,0)</f>
        <v>1</v>
      </c>
    </row>
    <row r="112" spans="1:50">
      <c r="A112" s="42"/>
      <c r="B112" s="33"/>
      <c r="C112" s="33"/>
      <c r="D112" s="34"/>
      <c r="E112" s="35"/>
      <c r="F112" s="20"/>
      <c r="G112" s="37"/>
      <c r="H112" s="37"/>
      <c r="I112" s="38"/>
      <c r="J112" s="39"/>
      <c r="K112" s="40"/>
      <c r="L112" s="22"/>
      <c r="M112" s="22"/>
      <c r="N112" s="22"/>
      <c r="O112" s="210">
        <f>IF(OR(PartRaw[[#This Row],[Diameter
(mm)]]=1,PartRaw[[#This Row],[Diameter
(mm)]]=1.1),400,500)</f>
        <v>500</v>
      </c>
      <c r="P112" s="22">
        <f>PartRaw[[#This Row],[POS1 Lotsize]]</f>
        <v>500</v>
      </c>
      <c r="Q112" s="22">
        <f>IF(PartRaw[[#This Row],[Diameter
(mm)]]=1,PartRaw[[#This Row],[POS1 Lotsize]]*3,PartRaw[[#This Row],[POS1 Lotsize]])</f>
        <v>500</v>
      </c>
      <c r="R112" s="22"/>
      <c r="S112" s="22"/>
      <c r="T112" s="22"/>
      <c r="U112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12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12" s="22"/>
      <c r="X112" s="22"/>
      <c r="Y112" s="22"/>
      <c r="Z112" s="22"/>
      <c r="AA112" s="22"/>
      <c r="AB112" s="22"/>
      <c r="AC112" s="22"/>
      <c r="AM112" s="64" t="s">
        <v>270</v>
      </c>
      <c r="AN112" s="64">
        <v>0</v>
      </c>
      <c r="AO112" s="64">
        <v>0</v>
      </c>
      <c r="AP112" s="64">
        <v>0</v>
      </c>
      <c r="AQ112" s="64">
        <v>0</v>
      </c>
      <c r="AR112" s="64">
        <v>3</v>
      </c>
      <c r="AS112" s="64">
        <v>3</v>
      </c>
      <c r="AT112" s="64"/>
      <c r="AU112" s="64">
        <v>0</v>
      </c>
      <c r="AW112">
        <f>IF(Table6[[#This Row],[VN'#4]]&gt;0,1,0)</f>
        <v>0</v>
      </c>
      <c r="AX112">
        <f>IF(Table6[[#This Row],[VN'#5]]&gt;0,1,0)</f>
        <v>1</v>
      </c>
    </row>
    <row r="113" spans="1:50">
      <c r="A113" s="42"/>
      <c r="B113" s="33"/>
      <c r="C113" s="33"/>
      <c r="D113" s="34"/>
      <c r="E113" s="35"/>
      <c r="F113" s="20"/>
      <c r="G113" s="37"/>
      <c r="H113" s="37"/>
      <c r="I113" s="38"/>
      <c r="J113" s="39"/>
      <c r="K113" s="40"/>
      <c r="L113" s="22"/>
      <c r="M113" s="22"/>
      <c r="N113" s="22"/>
      <c r="O113" s="210">
        <f>IF(OR(PartRaw[[#This Row],[Diameter
(mm)]]=1,PartRaw[[#This Row],[Diameter
(mm)]]=1.1),400,500)</f>
        <v>500</v>
      </c>
      <c r="P113" s="22">
        <f>PartRaw[[#This Row],[POS1 Lotsize]]</f>
        <v>500</v>
      </c>
      <c r="Q113" s="22">
        <f>IF(PartRaw[[#This Row],[Diameter
(mm)]]=1,PartRaw[[#This Row],[POS1 Lotsize]]*3,PartRaw[[#This Row],[POS1 Lotsize]])</f>
        <v>500</v>
      </c>
      <c r="R113" s="22"/>
      <c r="S113" s="22"/>
      <c r="T113" s="22"/>
      <c r="U113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13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13" s="22"/>
      <c r="X113" s="22"/>
      <c r="Y113" s="22"/>
      <c r="Z113" s="22"/>
      <c r="AA113" s="22"/>
      <c r="AB113" s="22"/>
      <c r="AC113" s="22"/>
      <c r="AM113" s="64" t="s">
        <v>381</v>
      </c>
      <c r="AN113" s="64">
        <v>0</v>
      </c>
      <c r="AO113" s="64">
        <v>0</v>
      </c>
      <c r="AP113" s="64">
        <v>0</v>
      </c>
      <c r="AQ113" s="64">
        <v>0</v>
      </c>
      <c r="AR113" s="64">
        <v>2.5</v>
      </c>
      <c r="AS113" s="64">
        <v>2.5</v>
      </c>
      <c r="AT113" s="64"/>
      <c r="AU113" s="64">
        <v>0</v>
      </c>
      <c r="AW113">
        <f>IF(Table6[[#This Row],[VN'#4]]&gt;0,1,0)</f>
        <v>0</v>
      </c>
      <c r="AX113">
        <f>IF(Table6[[#This Row],[VN'#5]]&gt;0,1,0)</f>
        <v>1</v>
      </c>
    </row>
    <row r="114" spans="1:50">
      <c r="A114" s="42"/>
      <c r="B114" s="33"/>
      <c r="C114" s="33"/>
      <c r="D114" s="34"/>
      <c r="E114" s="35"/>
      <c r="F114" s="20"/>
      <c r="G114" s="37"/>
      <c r="H114" s="37"/>
      <c r="I114" s="38"/>
      <c r="J114" s="39"/>
      <c r="K114" s="40"/>
      <c r="L114" s="22"/>
      <c r="M114" s="22"/>
      <c r="N114" s="22"/>
      <c r="O114" s="210">
        <f>IF(OR(PartRaw[[#This Row],[Diameter
(mm)]]=1,PartRaw[[#This Row],[Diameter
(mm)]]=1.1),400,500)</f>
        <v>500</v>
      </c>
      <c r="P114" s="22">
        <f>PartRaw[[#This Row],[POS1 Lotsize]]</f>
        <v>500</v>
      </c>
      <c r="Q114" s="22">
        <f>IF(PartRaw[[#This Row],[Diameter
(mm)]]=1,PartRaw[[#This Row],[POS1 Lotsize]]*3,PartRaw[[#This Row],[POS1 Lotsize]])</f>
        <v>500</v>
      </c>
      <c r="R114" s="22"/>
      <c r="S114" s="22"/>
      <c r="T114" s="22"/>
      <c r="U114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14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14" s="22"/>
      <c r="X114" s="22"/>
      <c r="Y114" s="22"/>
      <c r="Z114" s="22"/>
      <c r="AA114" s="22"/>
      <c r="AB114" s="22"/>
      <c r="AC114" s="22"/>
      <c r="AM114" s="64" t="s">
        <v>382</v>
      </c>
      <c r="AN114" s="64">
        <v>3</v>
      </c>
      <c r="AO114" s="64">
        <v>0</v>
      </c>
      <c r="AP114" s="64">
        <v>0</v>
      </c>
      <c r="AQ114" s="64">
        <v>0</v>
      </c>
      <c r="AR114" s="64">
        <v>0</v>
      </c>
      <c r="AS114" s="64">
        <v>3</v>
      </c>
      <c r="AT114" s="64"/>
      <c r="AU114" s="64">
        <v>0</v>
      </c>
      <c r="AW114">
        <f>IF(Table6[[#This Row],[VN'#4]]&gt;0,1,0)</f>
        <v>0</v>
      </c>
      <c r="AX114">
        <f>IF(Table6[[#This Row],[VN'#5]]&gt;0,1,0)</f>
        <v>0</v>
      </c>
    </row>
    <row r="115" spans="1:50">
      <c r="A115" s="42"/>
      <c r="B115" s="33"/>
      <c r="C115" s="33"/>
      <c r="D115" s="34"/>
      <c r="E115" s="35"/>
      <c r="F115" s="20"/>
      <c r="G115" s="37"/>
      <c r="H115" s="37"/>
      <c r="I115" s="38"/>
      <c r="J115" s="39"/>
      <c r="K115" s="40"/>
      <c r="L115" s="22"/>
      <c r="M115" s="22"/>
      <c r="N115" s="22"/>
      <c r="O115" s="210">
        <f>IF(OR(PartRaw[[#This Row],[Diameter
(mm)]]=1,PartRaw[[#This Row],[Diameter
(mm)]]=1.1),400,500)</f>
        <v>500</v>
      </c>
      <c r="P115" s="22">
        <f>PartRaw[[#This Row],[POS1 Lotsize]]</f>
        <v>500</v>
      </c>
      <c r="Q115" s="22">
        <f>IF(PartRaw[[#This Row],[Diameter
(mm)]]=1,PartRaw[[#This Row],[POS1 Lotsize]]*3,PartRaw[[#This Row],[POS1 Lotsize]])</f>
        <v>500</v>
      </c>
      <c r="R115" s="22"/>
      <c r="S115" s="22"/>
      <c r="T115" s="22"/>
      <c r="U115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15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15" s="22"/>
      <c r="X115" s="22"/>
      <c r="Y115" s="22"/>
      <c r="Z115" s="22"/>
      <c r="AA115" s="22"/>
      <c r="AB115" s="22"/>
      <c r="AC115" s="22"/>
      <c r="AM115" s="64" t="s">
        <v>383</v>
      </c>
      <c r="AN115" s="64">
        <v>0</v>
      </c>
      <c r="AO115" s="64">
        <v>0</v>
      </c>
      <c r="AP115" s="64">
        <v>0</v>
      </c>
      <c r="AQ115" s="64">
        <v>0</v>
      </c>
      <c r="AR115" s="64">
        <v>4</v>
      </c>
      <c r="AS115" s="64">
        <v>4</v>
      </c>
      <c r="AT115" s="64"/>
      <c r="AU115" s="64">
        <v>0</v>
      </c>
      <c r="AW115">
        <f>IF(Table6[[#This Row],[VN'#4]]&gt;0,1,0)</f>
        <v>0</v>
      </c>
      <c r="AX115">
        <f>IF(Table6[[#This Row],[VN'#5]]&gt;0,1,0)</f>
        <v>1</v>
      </c>
    </row>
    <row r="116" spans="1:50">
      <c r="A116" s="42"/>
      <c r="B116" s="33"/>
      <c r="C116" s="33"/>
      <c r="D116" s="34"/>
      <c r="E116" s="35"/>
      <c r="F116" s="20"/>
      <c r="G116" s="37"/>
      <c r="H116" s="37"/>
      <c r="I116" s="38"/>
      <c r="J116" s="39"/>
      <c r="K116" s="40"/>
      <c r="L116" s="22"/>
      <c r="M116" s="22"/>
      <c r="N116" s="22"/>
      <c r="O116" s="210">
        <f>IF(OR(PartRaw[[#This Row],[Diameter
(mm)]]=1,PartRaw[[#This Row],[Diameter
(mm)]]=1.1),400,500)</f>
        <v>500</v>
      </c>
      <c r="P116" s="22">
        <f>PartRaw[[#This Row],[POS1 Lotsize]]</f>
        <v>500</v>
      </c>
      <c r="Q116" s="22">
        <f>IF(PartRaw[[#This Row],[Diameter
(mm)]]=1,PartRaw[[#This Row],[POS1 Lotsize]]*3,PartRaw[[#This Row],[POS1 Lotsize]])</f>
        <v>500</v>
      </c>
      <c r="R116" s="22"/>
      <c r="S116" s="22"/>
      <c r="T116" s="22"/>
      <c r="U116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16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16" s="22"/>
      <c r="X116" s="22"/>
      <c r="Y116" s="22"/>
      <c r="Z116" s="22"/>
      <c r="AA116" s="22"/>
      <c r="AB116" s="22"/>
      <c r="AC116" s="22"/>
      <c r="AM116" s="64" t="s">
        <v>384</v>
      </c>
      <c r="AN116" s="64">
        <v>0</v>
      </c>
      <c r="AO116" s="64">
        <v>0</v>
      </c>
      <c r="AP116" s="64">
        <v>0</v>
      </c>
      <c r="AQ116" s="64">
        <v>3.5</v>
      </c>
      <c r="AR116" s="64">
        <v>0</v>
      </c>
      <c r="AS116" s="64">
        <v>3.5</v>
      </c>
      <c r="AT116" s="64"/>
      <c r="AU116" s="64">
        <v>0</v>
      </c>
      <c r="AW116">
        <f>IF(Table6[[#This Row],[VN'#4]]&gt;0,1,0)</f>
        <v>1</v>
      </c>
      <c r="AX116">
        <f>IF(Table6[[#This Row],[VN'#5]]&gt;0,1,0)</f>
        <v>0</v>
      </c>
    </row>
    <row r="117" spans="1:50">
      <c r="A117" s="42"/>
      <c r="B117" s="33"/>
      <c r="C117" s="33"/>
      <c r="D117" s="34"/>
      <c r="E117" s="35"/>
      <c r="F117" s="20"/>
      <c r="G117" s="37"/>
      <c r="H117" s="37"/>
      <c r="I117" s="38"/>
      <c r="J117" s="39"/>
      <c r="K117" s="40"/>
      <c r="L117" s="22"/>
      <c r="M117" s="22"/>
      <c r="N117" s="22"/>
      <c r="O117" s="210">
        <f>IF(OR(PartRaw[[#This Row],[Diameter
(mm)]]=1,PartRaw[[#This Row],[Diameter
(mm)]]=1.1),400,500)</f>
        <v>500</v>
      </c>
      <c r="P117" s="22">
        <f>PartRaw[[#This Row],[POS1 Lotsize]]</f>
        <v>500</v>
      </c>
      <c r="Q117" s="22">
        <f>IF(PartRaw[[#This Row],[Diameter
(mm)]]=1,PartRaw[[#This Row],[POS1 Lotsize]]*3,PartRaw[[#This Row],[POS1 Lotsize]])</f>
        <v>500</v>
      </c>
      <c r="R117" s="22"/>
      <c r="S117" s="22"/>
      <c r="T117" s="22"/>
      <c r="U117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17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17" s="22"/>
      <c r="X117" s="22"/>
      <c r="Y117" s="22"/>
      <c r="Z117" s="22"/>
      <c r="AA117" s="22"/>
      <c r="AB117" s="22"/>
      <c r="AC117" s="22"/>
      <c r="AM117" s="64" t="s">
        <v>385</v>
      </c>
      <c r="AN117" s="64">
        <v>0</v>
      </c>
      <c r="AO117" s="64">
        <v>0</v>
      </c>
      <c r="AP117" s="64">
        <v>0</v>
      </c>
      <c r="AQ117" s="64">
        <v>7</v>
      </c>
      <c r="AR117" s="64">
        <v>0</v>
      </c>
      <c r="AS117" s="64">
        <v>7</v>
      </c>
      <c r="AT117" s="64"/>
      <c r="AU117" s="64">
        <v>0</v>
      </c>
      <c r="AW117">
        <f>IF(Table6[[#This Row],[VN'#4]]&gt;0,1,0)</f>
        <v>1</v>
      </c>
      <c r="AX117">
        <f>IF(Table6[[#This Row],[VN'#5]]&gt;0,1,0)</f>
        <v>0</v>
      </c>
    </row>
    <row r="118" spans="1:50">
      <c r="A118" s="42"/>
      <c r="B118" s="33"/>
      <c r="C118" s="33"/>
      <c r="D118" s="34"/>
      <c r="E118" s="35"/>
      <c r="F118" s="20"/>
      <c r="G118" s="37"/>
      <c r="H118" s="37"/>
      <c r="I118" s="38"/>
      <c r="J118" s="39"/>
      <c r="K118" s="40"/>
      <c r="L118" s="22"/>
      <c r="M118" s="22"/>
      <c r="N118" s="22"/>
      <c r="O118" s="210">
        <f>IF(OR(PartRaw[[#This Row],[Diameter
(mm)]]=1,PartRaw[[#This Row],[Diameter
(mm)]]=1.1),400,500)</f>
        <v>500</v>
      </c>
      <c r="P118" s="22">
        <f>PartRaw[[#This Row],[POS1 Lotsize]]</f>
        <v>500</v>
      </c>
      <c r="Q118" s="22">
        <f>IF(PartRaw[[#This Row],[Diameter
(mm)]]=1,PartRaw[[#This Row],[POS1 Lotsize]]*3,PartRaw[[#This Row],[POS1 Lotsize]])</f>
        <v>500</v>
      </c>
      <c r="R118" s="22"/>
      <c r="S118" s="22"/>
      <c r="T118" s="22"/>
      <c r="U118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18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18" s="22"/>
      <c r="X118" s="22"/>
      <c r="Y118" s="22"/>
      <c r="Z118" s="22"/>
      <c r="AA118" s="22"/>
      <c r="AB118" s="22"/>
      <c r="AC118" s="22"/>
      <c r="AM118" s="64" t="s">
        <v>386</v>
      </c>
      <c r="AN118" s="64">
        <v>0</v>
      </c>
      <c r="AO118" s="64">
        <v>0</v>
      </c>
      <c r="AP118" s="64">
        <v>0</v>
      </c>
      <c r="AQ118" s="64">
        <v>0</v>
      </c>
      <c r="AR118" s="64">
        <v>2.4</v>
      </c>
      <c r="AS118" s="64">
        <v>2.4</v>
      </c>
      <c r="AT118" s="64"/>
      <c r="AU118" s="64">
        <v>0</v>
      </c>
      <c r="AW118">
        <f>IF(Table6[[#This Row],[VN'#4]]&gt;0,1,0)</f>
        <v>0</v>
      </c>
      <c r="AX118">
        <f>IF(Table6[[#This Row],[VN'#5]]&gt;0,1,0)</f>
        <v>1</v>
      </c>
    </row>
    <row r="119" spans="1:50">
      <c r="A119" s="42"/>
      <c r="B119" s="33"/>
      <c r="C119" s="33"/>
      <c r="D119" s="34"/>
      <c r="E119" s="35"/>
      <c r="F119" s="20"/>
      <c r="G119" s="37"/>
      <c r="H119" s="37"/>
      <c r="I119" s="38"/>
      <c r="J119" s="39"/>
      <c r="K119" s="40"/>
      <c r="L119" s="22"/>
      <c r="M119" s="22"/>
      <c r="N119" s="22"/>
      <c r="O119" s="210">
        <f>IF(OR(PartRaw[[#This Row],[Diameter
(mm)]]=1,PartRaw[[#This Row],[Diameter
(mm)]]=1.1),400,500)</f>
        <v>500</v>
      </c>
      <c r="P119" s="22">
        <f>PartRaw[[#This Row],[POS1 Lotsize]]</f>
        <v>500</v>
      </c>
      <c r="Q119" s="22">
        <f>IF(PartRaw[[#This Row],[Diameter
(mm)]]=1,PartRaw[[#This Row],[POS1 Lotsize]]*3,PartRaw[[#This Row],[POS1 Lotsize]])</f>
        <v>500</v>
      </c>
      <c r="R119" s="22"/>
      <c r="S119" s="22"/>
      <c r="T119" s="22"/>
      <c r="U119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19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19" s="22"/>
      <c r="X119" s="22"/>
      <c r="Y119" s="22"/>
      <c r="Z119" s="22"/>
      <c r="AA119" s="22"/>
      <c r="AB119" s="22"/>
      <c r="AC119" s="22"/>
      <c r="AM119" s="64" t="s">
        <v>387</v>
      </c>
      <c r="AN119" s="64">
        <v>3.1</v>
      </c>
      <c r="AO119" s="64">
        <v>3.1</v>
      </c>
      <c r="AP119" s="64">
        <v>0</v>
      </c>
      <c r="AQ119" s="64">
        <v>0</v>
      </c>
      <c r="AR119" s="64">
        <v>3.1</v>
      </c>
      <c r="AS119" s="64">
        <v>3.1</v>
      </c>
      <c r="AT119" s="64"/>
      <c r="AU119" s="64">
        <v>3.1</v>
      </c>
      <c r="AW119">
        <f>IF(Table6[[#This Row],[VN'#4]]&gt;0,1,0)</f>
        <v>0</v>
      </c>
      <c r="AX119">
        <f>IF(Table6[[#This Row],[VN'#5]]&gt;0,1,0)</f>
        <v>1</v>
      </c>
    </row>
    <row r="120" spans="1:50">
      <c r="A120" s="42"/>
      <c r="B120" s="33"/>
      <c r="C120" s="33"/>
      <c r="D120" s="34"/>
      <c r="E120" s="35"/>
      <c r="F120" s="20"/>
      <c r="G120" s="37"/>
      <c r="H120" s="37"/>
      <c r="I120" s="38"/>
      <c r="J120" s="39"/>
      <c r="K120" s="40"/>
      <c r="L120" s="22"/>
      <c r="M120" s="22"/>
      <c r="N120" s="22"/>
      <c r="O120" s="210">
        <f>IF(OR(PartRaw[[#This Row],[Diameter
(mm)]]=1,PartRaw[[#This Row],[Diameter
(mm)]]=1.1),400,500)</f>
        <v>500</v>
      </c>
      <c r="P120" s="22">
        <f>PartRaw[[#This Row],[POS1 Lotsize]]</f>
        <v>500</v>
      </c>
      <c r="Q120" s="22">
        <f>IF(PartRaw[[#This Row],[Diameter
(mm)]]=1,PartRaw[[#This Row],[POS1 Lotsize]]*3,PartRaw[[#This Row],[POS1 Lotsize]])</f>
        <v>500</v>
      </c>
      <c r="R120" s="22"/>
      <c r="S120" s="22"/>
      <c r="T120" s="22"/>
      <c r="U120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20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20" s="22"/>
      <c r="X120" s="22"/>
      <c r="Y120" s="22"/>
      <c r="Z120" s="22"/>
      <c r="AA120" s="22"/>
      <c r="AB120" s="22"/>
      <c r="AC120" s="22"/>
      <c r="AM120" s="64" t="s">
        <v>388</v>
      </c>
      <c r="AN120" s="64">
        <v>0</v>
      </c>
      <c r="AO120" s="64">
        <v>0</v>
      </c>
      <c r="AP120" s="64">
        <v>0</v>
      </c>
      <c r="AQ120" s="64">
        <v>8</v>
      </c>
      <c r="AR120" s="64">
        <v>0</v>
      </c>
      <c r="AS120" s="64">
        <v>8</v>
      </c>
      <c r="AT120" s="64"/>
      <c r="AU120" s="64">
        <v>0</v>
      </c>
      <c r="AW120">
        <f>IF(Table6[[#This Row],[VN'#4]]&gt;0,1,0)</f>
        <v>1</v>
      </c>
      <c r="AX120">
        <f>IF(Table6[[#This Row],[VN'#5]]&gt;0,1,0)</f>
        <v>0</v>
      </c>
    </row>
    <row r="121" spans="1:50">
      <c r="A121" s="42"/>
      <c r="B121" s="33"/>
      <c r="C121" s="33"/>
      <c r="D121" s="34"/>
      <c r="E121" s="35"/>
      <c r="F121" s="20"/>
      <c r="G121" s="37"/>
      <c r="H121" s="37"/>
      <c r="I121" s="38"/>
      <c r="J121" s="39"/>
      <c r="K121" s="40"/>
      <c r="L121" s="22"/>
      <c r="M121" s="22"/>
      <c r="N121" s="22"/>
      <c r="O121" s="210">
        <f>IF(OR(PartRaw[[#This Row],[Diameter
(mm)]]=1,PartRaw[[#This Row],[Diameter
(mm)]]=1.1),400,500)</f>
        <v>500</v>
      </c>
      <c r="P121" s="22">
        <f>PartRaw[[#This Row],[POS1 Lotsize]]</f>
        <v>500</v>
      </c>
      <c r="Q121" s="22">
        <f>IF(PartRaw[[#This Row],[Diameter
(mm)]]=1,PartRaw[[#This Row],[POS1 Lotsize]]*3,PartRaw[[#This Row],[POS1 Lotsize]])</f>
        <v>500</v>
      </c>
      <c r="R121" s="22"/>
      <c r="S121" s="22"/>
      <c r="T121" s="22"/>
      <c r="U121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21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21" s="22"/>
      <c r="X121" s="22"/>
      <c r="Y121" s="22"/>
      <c r="Z121" s="22"/>
      <c r="AA121" s="22"/>
      <c r="AB121" s="22"/>
      <c r="AC121" s="22"/>
      <c r="AM121" s="64" t="s">
        <v>389</v>
      </c>
      <c r="AN121" s="64">
        <v>0</v>
      </c>
      <c r="AO121" s="64">
        <v>0</v>
      </c>
      <c r="AP121" s="64">
        <v>0</v>
      </c>
      <c r="AQ121" s="64">
        <v>10</v>
      </c>
      <c r="AR121" s="64">
        <v>0</v>
      </c>
      <c r="AS121" s="64">
        <v>10</v>
      </c>
      <c r="AT121" s="64"/>
      <c r="AU121" s="64">
        <v>0</v>
      </c>
      <c r="AW121">
        <f>IF(Table6[[#This Row],[VN'#4]]&gt;0,1,0)</f>
        <v>1</v>
      </c>
      <c r="AX121">
        <f>IF(Table6[[#This Row],[VN'#5]]&gt;0,1,0)</f>
        <v>0</v>
      </c>
    </row>
    <row r="122" spans="1:50">
      <c r="A122" s="42"/>
      <c r="B122" s="33"/>
      <c r="C122" s="33"/>
      <c r="D122" s="34"/>
      <c r="E122" s="35"/>
      <c r="F122" s="20"/>
      <c r="G122" s="37"/>
      <c r="H122" s="37"/>
      <c r="I122" s="38"/>
      <c r="J122" s="39"/>
      <c r="K122" s="40"/>
      <c r="L122" s="22"/>
      <c r="M122" s="22"/>
      <c r="N122" s="22"/>
      <c r="O122" s="210">
        <f>IF(OR(PartRaw[[#This Row],[Diameter
(mm)]]=1,PartRaw[[#This Row],[Diameter
(mm)]]=1.1),400,500)</f>
        <v>500</v>
      </c>
      <c r="P122" s="22">
        <f>PartRaw[[#This Row],[POS1 Lotsize]]</f>
        <v>500</v>
      </c>
      <c r="Q122" s="22">
        <f>IF(PartRaw[[#This Row],[Diameter
(mm)]]=1,PartRaw[[#This Row],[POS1 Lotsize]]*3,PartRaw[[#This Row],[POS1 Lotsize]])</f>
        <v>500</v>
      </c>
      <c r="R122" s="22"/>
      <c r="S122" s="22"/>
      <c r="T122" s="22"/>
      <c r="U122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22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22" s="22"/>
      <c r="X122" s="22"/>
      <c r="Y122" s="22"/>
      <c r="Z122" s="22"/>
      <c r="AA122" s="22"/>
      <c r="AB122" s="22"/>
      <c r="AC122" s="22"/>
      <c r="AM122" s="64" t="s">
        <v>390</v>
      </c>
      <c r="AN122" s="64">
        <v>4</v>
      </c>
      <c r="AO122" s="64">
        <v>4</v>
      </c>
      <c r="AP122" s="64">
        <v>0</v>
      </c>
      <c r="AQ122" s="64">
        <v>4</v>
      </c>
      <c r="AR122" s="64">
        <v>4</v>
      </c>
      <c r="AS122" s="64">
        <v>4</v>
      </c>
      <c r="AT122" s="64"/>
      <c r="AU122" s="64">
        <v>4</v>
      </c>
      <c r="AW122">
        <f>IF(Table6[[#This Row],[VN'#4]]&gt;0,1,0)</f>
        <v>1</v>
      </c>
      <c r="AX122">
        <f>IF(Table6[[#This Row],[VN'#5]]&gt;0,1,0)</f>
        <v>1</v>
      </c>
    </row>
    <row r="123" spans="1:50">
      <c r="A123" s="42"/>
      <c r="B123" s="33"/>
      <c r="C123" s="33"/>
      <c r="D123" s="34"/>
      <c r="E123" s="35"/>
      <c r="F123" s="20"/>
      <c r="G123" s="37"/>
      <c r="H123" s="37"/>
      <c r="I123" s="38"/>
      <c r="J123" s="39"/>
      <c r="K123" s="40"/>
      <c r="L123" s="22"/>
      <c r="M123" s="22"/>
      <c r="N123" s="22"/>
      <c r="O123" s="210">
        <f>IF(OR(PartRaw[[#This Row],[Diameter
(mm)]]=1,PartRaw[[#This Row],[Diameter
(mm)]]=1.1),400,500)</f>
        <v>500</v>
      </c>
      <c r="P123" s="22">
        <f>PartRaw[[#This Row],[POS1 Lotsize]]</f>
        <v>500</v>
      </c>
      <c r="Q123" s="22">
        <f>IF(PartRaw[[#This Row],[Diameter
(mm)]]=1,PartRaw[[#This Row],[POS1 Lotsize]]*3,PartRaw[[#This Row],[POS1 Lotsize]])</f>
        <v>500</v>
      </c>
      <c r="R123" s="22"/>
      <c r="S123" s="22"/>
      <c r="T123" s="22"/>
      <c r="U123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23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23" s="22"/>
      <c r="X123" s="22"/>
      <c r="Y123" s="22"/>
      <c r="Z123" s="22"/>
      <c r="AA123" s="22"/>
      <c r="AB123" s="22"/>
      <c r="AC123" s="22"/>
      <c r="AM123" s="64" t="s">
        <v>391</v>
      </c>
      <c r="AN123" s="64">
        <v>0</v>
      </c>
      <c r="AO123" s="64">
        <v>0</v>
      </c>
      <c r="AP123" s="64">
        <v>0</v>
      </c>
      <c r="AQ123" s="64">
        <v>0</v>
      </c>
      <c r="AR123" s="64">
        <v>0</v>
      </c>
      <c r="AS123" s="64">
        <v>8</v>
      </c>
      <c r="AT123" s="64"/>
      <c r="AU123" s="64">
        <v>0</v>
      </c>
      <c r="AW123">
        <f>IF(Table6[[#This Row],[VN'#4]]&gt;0,1,0)</f>
        <v>0</v>
      </c>
      <c r="AX123">
        <f>IF(Table6[[#This Row],[VN'#5]]&gt;0,1,0)</f>
        <v>0</v>
      </c>
    </row>
    <row r="124" spans="1:50">
      <c r="A124" s="42"/>
      <c r="B124" s="33"/>
      <c r="C124" s="33"/>
      <c r="D124" s="34"/>
      <c r="E124" s="35"/>
      <c r="F124" s="20"/>
      <c r="G124" s="37"/>
      <c r="H124" s="37"/>
      <c r="I124" s="38"/>
      <c r="J124" s="39"/>
      <c r="K124" s="40"/>
      <c r="L124" s="22"/>
      <c r="M124" s="22"/>
      <c r="N124" s="22"/>
      <c r="O124" s="210">
        <f>IF(OR(PartRaw[[#This Row],[Diameter
(mm)]]=1,PartRaw[[#This Row],[Diameter
(mm)]]=1.1),400,500)</f>
        <v>500</v>
      </c>
      <c r="P124" s="22">
        <f>PartRaw[[#This Row],[POS1 Lotsize]]</f>
        <v>500</v>
      </c>
      <c r="Q124" s="22">
        <f>IF(PartRaw[[#This Row],[Diameter
(mm)]]=1,PartRaw[[#This Row],[POS1 Lotsize]]*3,PartRaw[[#This Row],[POS1 Lotsize]])</f>
        <v>500</v>
      </c>
      <c r="R124" s="22"/>
      <c r="S124" s="22"/>
      <c r="T124" s="22"/>
      <c r="U124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24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24" s="22"/>
      <c r="X124" s="22"/>
      <c r="Y124" s="22"/>
      <c r="Z124" s="22"/>
      <c r="AA124" s="22"/>
      <c r="AB124" s="22"/>
      <c r="AC124" s="22"/>
      <c r="AM124" s="64" t="s">
        <v>392</v>
      </c>
      <c r="AN124" s="64">
        <v>4</v>
      </c>
      <c r="AO124" s="64">
        <v>0</v>
      </c>
      <c r="AP124" s="64">
        <v>0</v>
      </c>
      <c r="AQ124" s="64">
        <v>0</v>
      </c>
      <c r="AR124" s="64">
        <v>0</v>
      </c>
      <c r="AS124" s="64">
        <v>4</v>
      </c>
      <c r="AT124" s="64"/>
      <c r="AU124" s="64">
        <v>0</v>
      </c>
      <c r="AW124">
        <f>IF(Table6[[#This Row],[VN'#4]]&gt;0,1,0)</f>
        <v>0</v>
      </c>
      <c r="AX124">
        <f>IF(Table6[[#This Row],[VN'#5]]&gt;0,1,0)</f>
        <v>0</v>
      </c>
    </row>
    <row r="125" spans="1:50">
      <c r="A125" s="42"/>
      <c r="B125" s="33"/>
      <c r="C125" s="33"/>
      <c r="D125" s="34"/>
      <c r="E125" s="35"/>
      <c r="F125" s="20"/>
      <c r="G125" s="37"/>
      <c r="H125" s="37"/>
      <c r="I125" s="38"/>
      <c r="J125" s="39"/>
      <c r="K125" s="40"/>
      <c r="L125" s="22"/>
      <c r="M125" s="22"/>
      <c r="N125" s="22"/>
      <c r="O125" s="210">
        <f>IF(OR(PartRaw[[#This Row],[Diameter
(mm)]]=1,PartRaw[[#This Row],[Diameter
(mm)]]=1.1),400,500)</f>
        <v>500</v>
      </c>
      <c r="P125" s="22">
        <f>PartRaw[[#This Row],[POS1 Lotsize]]</f>
        <v>500</v>
      </c>
      <c r="Q125" s="22">
        <f>IF(PartRaw[[#This Row],[Diameter
(mm)]]=1,PartRaw[[#This Row],[POS1 Lotsize]]*3,PartRaw[[#This Row],[POS1 Lotsize]])</f>
        <v>500</v>
      </c>
      <c r="R125" s="22"/>
      <c r="S125" s="22"/>
      <c r="T125" s="22"/>
      <c r="U125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25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25" s="22"/>
      <c r="X125" s="22"/>
      <c r="Y125" s="22"/>
      <c r="Z125" s="22"/>
      <c r="AA125" s="22"/>
      <c r="AB125" s="22"/>
      <c r="AC125" s="22"/>
      <c r="AM125" s="64" t="s">
        <v>393</v>
      </c>
      <c r="AN125" s="64">
        <v>0</v>
      </c>
      <c r="AO125" s="64">
        <v>0</v>
      </c>
      <c r="AP125" s="64">
        <v>0</v>
      </c>
      <c r="AQ125" s="64">
        <v>0</v>
      </c>
      <c r="AR125" s="64">
        <v>2.4</v>
      </c>
      <c r="AS125" s="64">
        <v>2.4</v>
      </c>
      <c r="AT125" s="64"/>
      <c r="AU125" s="64">
        <v>0</v>
      </c>
      <c r="AW125">
        <f>IF(Table6[[#This Row],[VN'#4]]&gt;0,1,0)</f>
        <v>0</v>
      </c>
      <c r="AX125">
        <f>IF(Table6[[#This Row],[VN'#5]]&gt;0,1,0)</f>
        <v>1</v>
      </c>
    </row>
    <row r="126" spans="1:50">
      <c r="A126" s="42"/>
      <c r="B126" s="33"/>
      <c r="C126" s="33"/>
      <c r="D126" s="34"/>
      <c r="E126" s="35"/>
      <c r="F126" s="20"/>
      <c r="G126" s="37"/>
      <c r="H126" s="37"/>
      <c r="I126" s="38"/>
      <c r="J126" s="39"/>
      <c r="K126" s="40"/>
      <c r="L126" s="22"/>
      <c r="M126" s="22"/>
      <c r="N126" s="22"/>
      <c r="O126" s="210">
        <f>IF(OR(PartRaw[[#This Row],[Diameter
(mm)]]=1,PartRaw[[#This Row],[Diameter
(mm)]]=1.1),400,500)</f>
        <v>500</v>
      </c>
      <c r="P126" s="22">
        <f>PartRaw[[#This Row],[POS1 Lotsize]]</f>
        <v>500</v>
      </c>
      <c r="Q126" s="22">
        <f>IF(PartRaw[[#This Row],[Diameter
(mm)]]=1,PartRaw[[#This Row],[POS1 Lotsize]]*3,PartRaw[[#This Row],[POS1 Lotsize]])</f>
        <v>500</v>
      </c>
      <c r="R126" s="22"/>
      <c r="S126" s="22"/>
      <c r="T126" s="22"/>
      <c r="U126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26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26" s="22"/>
      <c r="X126" s="22"/>
      <c r="Y126" s="22"/>
      <c r="Z126" s="22"/>
      <c r="AA126" s="22"/>
      <c r="AB126" s="22"/>
      <c r="AC126" s="22"/>
      <c r="AM126" s="64" t="s">
        <v>394</v>
      </c>
      <c r="AN126" s="64">
        <v>0</v>
      </c>
      <c r="AO126" s="64">
        <v>0</v>
      </c>
      <c r="AP126" s="64">
        <v>0</v>
      </c>
      <c r="AQ126" s="64">
        <v>0</v>
      </c>
      <c r="AR126" s="64">
        <v>4</v>
      </c>
      <c r="AS126" s="64">
        <v>4</v>
      </c>
      <c r="AT126" s="64"/>
      <c r="AU126" s="64">
        <v>0</v>
      </c>
      <c r="AW126">
        <f>IF(Table6[[#This Row],[VN'#4]]&gt;0,1,0)</f>
        <v>0</v>
      </c>
      <c r="AX126">
        <f>IF(Table6[[#This Row],[VN'#5]]&gt;0,1,0)</f>
        <v>1</v>
      </c>
    </row>
    <row r="127" spans="1:50">
      <c r="A127" s="42"/>
      <c r="B127" s="33"/>
      <c r="C127" s="33"/>
      <c r="D127" s="34"/>
      <c r="E127" s="35"/>
      <c r="F127" s="20"/>
      <c r="G127" s="37"/>
      <c r="H127" s="37"/>
      <c r="I127" s="38"/>
      <c r="J127" s="39"/>
      <c r="K127" s="40"/>
      <c r="L127" s="22"/>
      <c r="M127" s="22"/>
      <c r="N127" s="22"/>
      <c r="O127" s="210">
        <f>IF(OR(PartRaw[[#This Row],[Diameter
(mm)]]=1,PartRaw[[#This Row],[Diameter
(mm)]]=1.1),400,500)</f>
        <v>500</v>
      </c>
      <c r="P127" s="22">
        <f>PartRaw[[#This Row],[POS1 Lotsize]]</f>
        <v>500</v>
      </c>
      <c r="Q127" s="22">
        <f>IF(PartRaw[[#This Row],[Diameter
(mm)]]=1,PartRaw[[#This Row],[POS1 Lotsize]]*3,PartRaw[[#This Row],[POS1 Lotsize]])</f>
        <v>500</v>
      </c>
      <c r="R127" s="22"/>
      <c r="S127" s="22"/>
      <c r="T127" s="22"/>
      <c r="U127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27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27" s="22"/>
      <c r="X127" s="22"/>
      <c r="Y127" s="22"/>
      <c r="Z127" s="22"/>
      <c r="AA127" s="22"/>
      <c r="AB127" s="22"/>
      <c r="AC127" s="22"/>
      <c r="AM127" s="64" t="s">
        <v>273</v>
      </c>
      <c r="AN127" s="64">
        <v>0</v>
      </c>
      <c r="AO127" s="64">
        <v>0</v>
      </c>
      <c r="AP127" s="64">
        <v>0</v>
      </c>
      <c r="AQ127" s="64">
        <v>0</v>
      </c>
      <c r="AR127" s="64">
        <v>3.5</v>
      </c>
      <c r="AS127" s="64">
        <v>3.5</v>
      </c>
      <c r="AT127" s="64"/>
      <c r="AU127" s="64">
        <v>0</v>
      </c>
      <c r="AW127">
        <f>IF(Table6[[#This Row],[VN'#4]]&gt;0,1,0)</f>
        <v>0</v>
      </c>
      <c r="AX127">
        <f>IF(Table6[[#This Row],[VN'#5]]&gt;0,1,0)</f>
        <v>1</v>
      </c>
    </row>
    <row r="128" spans="1:50">
      <c r="A128" s="42"/>
      <c r="B128" s="33"/>
      <c r="C128" s="33"/>
      <c r="D128" s="34"/>
      <c r="E128" s="35"/>
      <c r="F128" s="20"/>
      <c r="G128" s="37"/>
      <c r="H128" s="37"/>
      <c r="I128" s="38"/>
      <c r="J128" s="39"/>
      <c r="K128" s="40"/>
      <c r="L128" s="22"/>
      <c r="M128" s="22"/>
      <c r="N128" s="22"/>
      <c r="O128" s="210">
        <f>IF(OR(PartRaw[[#This Row],[Diameter
(mm)]]=1,PartRaw[[#This Row],[Diameter
(mm)]]=1.1),400,500)</f>
        <v>500</v>
      </c>
      <c r="P128" s="22">
        <f>PartRaw[[#This Row],[POS1 Lotsize]]</f>
        <v>500</v>
      </c>
      <c r="Q128" s="22">
        <f>IF(PartRaw[[#This Row],[Diameter
(mm)]]=1,PartRaw[[#This Row],[POS1 Lotsize]]*3,PartRaw[[#This Row],[POS1 Lotsize]])</f>
        <v>500</v>
      </c>
      <c r="R128" s="22"/>
      <c r="S128" s="22"/>
      <c r="T128" s="22"/>
      <c r="U128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28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28" s="22"/>
      <c r="X128" s="22"/>
      <c r="Y128" s="22"/>
      <c r="Z128" s="22"/>
      <c r="AA128" s="22"/>
      <c r="AB128" s="22"/>
      <c r="AC128" s="22"/>
      <c r="AM128" s="64" t="s">
        <v>395</v>
      </c>
      <c r="AN128" s="64">
        <v>0</v>
      </c>
      <c r="AO128" s="64">
        <v>0</v>
      </c>
      <c r="AP128" s="64">
        <v>0</v>
      </c>
      <c r="AQ128" s="64">
        <v>0</v>
      </c>
      <c r="AR128" s="64">
        <v>0</v>
      </c>
      <c r="AS128" s="64">
        <v>3.5</v>
      </c>
      <c r="AT128" s="64"/>
      <c r="AU128" s="64">
        <v>0</v>
      </c>
      <c r="AW128">
        <f>IF(Table6[[#This Row],[VN'#4]]&gt;0,1,0)</f>
        <v>0</v>
      </c>
      <c r="AX128">
        <f>IF(Table6[[#This Row],[VN'#5]]&gt;0,1,0)</f>
        <v>0</v>
      </c>
    </row>
    <row r="129" spans="1:50">
      <c r="A129" s="42"/>
      <c r="B129" s="33"/>
      <c r="C129" s="33"/>
      <c r="D129" s="34"/>
      <c r="E129" s="35"/>
      <c r="F129" s="20"/>
      <c r="G129" s="37"/>
      <c r="H129" s="37"/>
      <c r="I129" s="38"/>
      <c r="J129" s="39"/>
      <c r="K129" s="40"/>
      <c r="L129" s="22"/>
      <c r="M129" s="22"/>
      <c r="N129" s="22"/>
      <c r="O129" s="210">
        <f>IF(OR(PartRaw[[#This Row],[Diameter
(mm)]]=1,PartRaw[[#This Row],[Diameter
(mm)]]=1.1),400,500)</f>
        <v>500</v>
      </c>
      <c r="P129" s="22">
        <f>PartRaw[[#This Row],[POS1 Lotsize]]</f>
        <v>500</v>
      </c>
      <c r="Q129" s="22">
        <f>IF(PartRaw[[#This Row],[Diameter
(mm)]]=1,PartRaw[[#This Row],[POS1 Lotsize]]*3,PartRaw[[#This Row],[POS1 Lotsize]])</f>
        <v>500</v>
      </c>
      <c r="R129" s="22"/>
      <c r="S129" s="22"/>
      <c r="T129" s="22"/>
      <c r="U129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29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29" s="22"/>
      <c r="X129" s="22"/>
      <c r="Y129" s="22"/>
      <c r="Z129" s="22"/>
      <c r="AA129" s="22"/>
      <c r="AB129" s="22"/>
      <c r="AC129" s="22"/>
      <c r="AM129" s="64" t="s">
        <v>396</v>
      </c>
      <c r="AN129" s="64">
        <v>0</v>
      </c>
      <c r="AO129" s="64">
        <v>0</v>
      </c>
      <c r="AP129" s="64">
        <v>0</v>
      </c>
      <c r="AQ129" s="64">
        <v>4.5</v>
      </c>
      <c r="AR129" s="64">
        <v>0</v>
      </c>
      <c r="AS129" s="64">
        <v>4.5</v>
      </c>
      <c r="AT129" s="64"/>
      <c r="AU129" s="64">
        <v>0</v>
      </c>
      <c r="AW129">
        <f>IF(Table6[[#This Row],[VN'#4]]&gt;0,1,0)</f>
        <v>1</v>
      </c>
      <c r="AX129">
        <f>IF(Table6[[#This Row],[VN'#5]]&gt;0,1,0)</f>
        <v>0</v>
      </c>
    </row>
    <row r="130" spans="1:50">
      <c r="A130" s="42"/>
      <c r="B130" s="33"/>
      <c r="C130" s="33"/>
      <c r="D130" s="34"/>
      <c r="E130" s="35"/>
      <c r="F130" s="20"/>
      <c r="G130" s="37"/>
      <c r="H130" s="37"/>
      <c r="I130" s="38"/>
      <c r="J130" s="39"/>
      <c r="K130" s="40"/>
      <c r="L130" s="22"/>
      <c r="M130" s="22"/>
      <c r="N130" s="22"/>
      <c r="O130" s="210">
        <f>IF(OR(PartRaw[[#This Row],[Diameter
(mm)]]=1,PartRaw[[#This Row],[Diameter
(mm)]]=1.1),400,500)</f>
        <v>500</v>
      </c>
      <c r="P130" s="22">
        <f>PartRaw[[#This Row],[POS1 Lotsize]]</f>
        <v>500</v>
      </c>
      <c r="Q130" s="22">
        <f>IF(PartRaw[[#This Row],[Diameter
(mm)]]=1,PartRaw[[#This Row],[POS1 Lotsize]]*3,PartRaw[[#This Row],[POS1 Lotsize]])</f>
        <v>500</v>
      </c>
      <c r="R130" s="22"/>
      <c r="S130" s="22"/>
      <c r="T130" s="22"/>
      <c r="U130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30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30" s="22"/>
      <c r="X130" s="22"/>
      <c r="Y130" s="22"/>
      <c r="Z130" s="22"/>
      <c r="AA130" s="22"/>
      <c r="AB130" s="22"/>
      <c r="AC130" s="22"/>
      <c r="AM130" s="64" t="s">
        <v>397</v>
      </c>
      <c r="AN130" s="64">
        <v>0</v>
      </c>
      <c r="AO130" s="64">
        <v>0</v>
      </c>
      <c r="AP130" s="64">
        <v>0</v>
      </c>
      <c r="AQ130" s="64">
        <v>4.5</v>
      </c>
      <c r="AR130" s="64">
        <v>4.5</v>
      </c>
      <c r="AS130" s="64">
        <v>4.5</v>
      </c>
      <c r="AT130" s="64"/>
      <c r="AU130" s="64">
        <v>0</v>
      </c>
      <c r="AW130">
        <f>IF(Table6[[#This Row],[VN'#4]]&gt;0,1,0)</f>
        <v>1</v>
      </c>
      <c r="AX130">
        <f>IF(Table6[[#This Row],[VN'#5]]&gt;0,1,0)</f>
        <v>1</v>
      </c>
    </row>
    <row r="131" spans="1:50">
      <c r="A131" s="42"/>
      <c r="B131" s="33"/>
      <c r="C131" s="33"/>
      <c r="D131" s="34"/>
      <c r="E131" s="35"/>
      <c r="F131" s="20"/>
      <c r="G131" s="37"/>
      <c r="H131" s="37"/>
      <c r="I131" s="38"/>
      <c r="J131" s="39"/>
      <c r="K131" s="40"/>
      <c r="L131" s="22"/>
      <c r="M131" s="22"/>
      <c r="N131" s="22"/>
      <c r="O131" s="210">
        <f>IF(OR(PartRaw[[#This Row],[Diameter
(mm)]]=1,PartRaw[[#This Row],[Diameter
(mm)]]=1.1),400,500)</f>
        <v>500</v>
      </c>
      <c r="P131" s="22">
        <f>PartRaw[[#This Row],[POS1 Lotsize]]</f>
        <v>500</v>
      </c>
      <c r="Q131" s="22">
        <f>IF(PartRaw[[#This Row],[Diameter
(mm)]]=1,PartRaw[[#This Row],[POS1 Lotsize]]*3,PartRaw[[#This Row],[POS1 Lotsize]])</f>
        <v>500</v>
      </c>
      <c r="R131" s="22"/>
      <c r="S131" s="22"/>
      <c r="T131" s="22"/>
      <c r="U131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31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31" s="22"/>
      <c r="X131" s="22"/>
      <c r="Y131" s="22"/>
      <c r="Z131" s="22"/>
      <c r="AA131" s="22"/>
      <c r="AB131" s="22"/>
      <c r="AC131" s="22"/>
      <c r="AM131" s="64" t="s">
        <v>398</v>
      </c>
      <c r="AN131" s="64">
        <v>0</v>
      </c>
      <c r="AO131" s="64">
        <v>2.76</v>
      </c>
      <c r="AP131" s="64">
        <v>0</v>
      </c>
      <c r="AQ131" s="64">
        <v>0</v>
      </c>
      <c r="AR131" s="64">
        <v>0</v>
      </c>
      <c r="AS131" s="64">
        <v>2.76</v>
      </c>
      <c r="AT131" s="64"/>
      <c r="AU131" s="64">
        <v>0</v>
      </c>
      <c r="AW131">
        <f>IF(Table6[[#This Row],[VN'#4]]&gt;0,1,0)</f>
        <v>0</v>
      </c>
      <c r="AX131">
        <f>IF(Table6[[#This Row],[VN'#5]]&gt;0,1,0)</f>
        <v>0</v>
      </c>
    </row>
    <row r="132" spans="1:50">
      <c r="A132" s="42"/>
      <c r="B132" s="33"/>
      <c r="C132" s="33"/>
      <c r="D132" s="34"/>
      <c r="E132" s="35"/>
      <c r="F132" s="20"/>
      <c r="G132" s="37"/>
      <c r="H132" s="37"/>
      <c r="I132" s="38"/>
      <c r="J132" s="39"/>
      <c r="K132" s="40"/>
      <c r="L132" s="22"/>
      <c r="M132" s="22"/>
      <c r="N132" s="22"/>
      <c r="O132" s="210">
        <f>IF(OR(PartRaw[[#This Row],[Diameter
(mm)]]=1,PartRaw[[#This Row],[Diameter
(mm)]]=1.1),400,500)</f>
        <v>500</v>
      </c>
      <c r="P132" s="22">
        <f>PartRaw[[#This Row],[POS1 Lotsize]]</f>
        <v>500</v>
      </c>
      <c r="Q132" s="22">
        <f>IF(PartRaw[[#This Row],[Diameter
(mm)]]=1,PartRaw[[#This Row],[POS1 Lotsize]]*3,PartRaw[[#This Row],[POS1 Lotsize]])</f>
        <v>500</v>
      </c>
      <c r="R132" s="22"/>
      <c r="S132" s="22"/>
      <c r="T132" s="22"/>
      <c r="U132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32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32" s="22"/>
      <c r="X132" s="22"/>
      <c r="Y132" s="22"/>
      <c r="Z132" s="22"/>
      <c r="AA132" s="22"/>
      <c r="AB132" s="22"/>
      <c r="AC132" s="22"/>
      <c r="AM132" s="64" t="s">
        <v>399</v>
      </c>
      <c r="AN132" s="64">
        <v>0</v>
      </c>
      <c r="AO132" s="64">
        <v>0</v>
      </c>
      <c r="AP132" s="64">
        <v>0</v>
      </c>
      <c r="AQ132" s="64">
        <v>0</v>
      </c>
      <c r="AR132" s="64">
        <v>3.2</v>
      </c>
      <c r="AS132" s="64">
        <v>3.2</v>
      </c>
      <c r="AT132" s="64"/>
      <c r="AU132" s="64">
        <v>0</v>
      </c>
      <c r="AW132">
        <f>IF(Table6[[#This Row],[VN'#4]]&gt;0,1,0)</f>
        <v>0</v>
      </c>
      <c r="AX132">
        <f>IF(Table6[[#This Row],[VN'#5]]&gt;0,1,0)</f>
        <v>1</v>
      </c>
    </row>
    <row r="133" spans="1:50">
      <c r="A133" s="42"/>
      <c r="B133" s="33"/>
      <c r="C133" s="33"/>
      <c r="D133" s="34"/>
      <c r="E133" s="35"/>
      <c r="F133" s="20"/>
      <c r="G133" s="37"/>
      <c r="H133" s="37"/>
      <c r="I133" s="38"/>
      <c r="J133" s="39"/>
      <c r="K133" s="40"/>
      <c r="L133" s="22"/>
      <c r="M133" s="22"/>
      <c r="N133" s="22"/>
      <c r="O133" s="210">
        <f>IF(OR(PartRaw[[#This Row],[Diameter
(mm)]]=1,PartRaw[[#This Row],[Diameter
(mm)]]=1.1),400,500)</f>
        <v>500</v>
      </c>
      <c r="P133" s="22">
        <f>PartRaw[[#This Row],[POS1 Lotsize]]</f>
        <v>500</v>
      </c>
      <c r="Q133" s="22">
        <f>IF(PartRaw[[#This Row],[Diameter
(mm)]]=1,PartRaw[[#This Row],[POS1 Lotsize]]*3,PartRaw[[#This Row],[POS1 Lotsize]])</f>
        <v>500</v>
      </c>
      <c r="R133" s="22"/>
      <c r="S133" s="22"/>
      <c r="T133" s="22"/>
      <c r="U133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33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33" s="22"/>
      <c r="X133" s="22"/>
      <c r="Y133" s="22"/>
      <c r="Z133" s="22"/>
      <c r="AA133" s="22"/>
      <c r="AB133" s="22"/>
      <c r="AC133" s="22"/>
      <c r="AM133" s="64" t="s">
        <v>400</v>
      </c>
      <c r="AN133" s="64">
        <v>0</v>
      </c>
      <c r="AO133" s="64">
        <v>0</v>
      </c>
      <c r="AP133" s="64">
        <v>0</v>
      </c>
      <c r="AQ133" s="64">
        <v>0</v>
      </c>
      <c r="AR133" s="64">
        <v>3</v>
      </c>
      <c r="AS133" s="64">
        <v>3</v>
      </c>
      <c r="AT133" s="64"/>
      <c r="AU133" s="64">
        <v>0</v>
      </c>
      <c r="AW133">
        <f>IF(Table6[[#This Row],[VN'#4]]&gt;0,1,0)</f>
        <v>0</v>
      </c>
      <c r="AX133">
        <f>IF(Table6[[#This Row],[VN'#5]]&gt;0,1,0)</f>
        <v>1</v>
      </c>
    </row>
    <row r="134" spans="1:50">
      <c r="A134" s="42"/>
      <c r="B134" s="33"/>
      <c r="C134" s="33"/>
      <c r="D134" s="34"/>
      <c r="E134" s="35"/>
      <c r="F134" s="20"/>
      <c r="G134" s="37"/>
      <c r="H134" s="37"/>
      <c r="I134" s="38"/>
      <c r="J134" s="39"/>
      <c r="K134" s="40"/>
      <c r="L134" s="22"/>
      <c r="M134" s="22"/>
      <c r="N134" s="22"/>
      <c r="O134" s="210">
        <f>IF(OR(PartRaw[[#This Row],[Diameter
(mm)]]=1,PartRaw[[#This Row],[Diameter
(mm)]]=1.1),400,500)</f>
        <v>500</v>
      </c>
      <c r="P134" s="22">
        <f>PartRaw[[#This Row],[POS1 Lotsize]]</f>
        <v>500</v>
      </c>
      <c r="Q134" s="22">
        <f>IF(PartRaw[[#This Row],[Diameter
(mm)]]=1,PartRaw[[#This Row],[POS1 Lotsize]]*3,PartRaw[[#This Row],[POS1 Lotsize]])</f>
        <v>500</v>
      </c>
      <c r="R134" s="22"/>
      <c r="S134" s="22"/>
      <c r="T134" s="22"/>
      <c r="U134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34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34" s="22"/>
      <c r="X134" s="22"/>
      <c r="Y134" s="22"/>
      <c r="Z134" s="22"/>
      <c r="AA134" s="22"/>
      <c r="AB134" s="22"/>
      <c r="AC134" s="22"/>
      <c r="AM134" s="64" t="s">
        <v>401</v>
      </c>
      <c r="AN134" s="64">
        <v>0</v>
      </c>
      <c r="AO134" s="64">
        <v>0</v>
      </c>
      <c r="AP134" s="64">
        <v>0</v>
      </c>
      <c r="AQ134" s="64">
        <v>0</v>
      </c>
      <c r="AR134" s="64">
        <v>5</v>
      </c>
      <c r="AS134" s="64">
        <v>5</v>
      </c>
      <c r="AT134" s="64"/>
      <c r="AU134" s="64">
        <v>0</v>
      </c>
      <c r="AW134">
        <f>IF(Table6[[#This Row],[VN'#4]]&gt;0,1,0)</f>
        <v>0</v>
      </c>
      <c r="AX134">
        <f>IF(Table6[[#This Row],[VN'#5]]&gt;0,1,0)</f>
        <v>1</v>
      </c>
    </row>
    <row r="135" spans="1:50">
      <c r="A135" s="42"/>
      <c r="B135" s="33"/>
      <c r="C135" s="33"/>
      <c r="D135" s="34"/>
      <c r="E135" s="35"/>
      <c r="F135" s="20"/>
      <c r="G135" s="37"/>
      <c r="H135" s="37"/>
      <c r="I135" s="38"/>
      <c r="J135" s="39"/>
      <c r="K135" s="40"/>
      <c r="L135" s="22"/>
      <c r="M135" s="22"/>
      <c r="N135" s="22"/>
      <c r="O135" s="210">
        <f>IF(OR(PartRaw[[#This Row],[Diameter
(mm)]]=1,PartRaw[[#This Row],[Diameter
(mm)]]=1.1),400,500)</f>
        <v>500</v>
      </c>
      <c r="P135" s="22">
        <f>PartRaw[[#This Row],[POS1 Lotsize]]</f>
        <v>500</v>
      </c>
      <c r="Q135" s="22">
        <f>IF(PartRaw[[#This Row],[Diameter
(mm)]]=1,PartRaw[[#This Row],[POS1 Lotsize]]*3,PartRaw[[#This Row],[POS1 Lotsize]])</f>
        <v>500</v>
      </c>
      <c r="R135" s="22"/>
      <c r="S135" s="22"/>
      <c r="T135" s="22"/>
      <c r="U135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35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35" s="22"/>
      <c r="X135" s="22"/>
      <c r="Y135" s="22"/>
      <c r="Z135" s="22"/>
      <c r="AA135" s="22"/>
      <c r="AB135" s="22"/>
      <c r="AC135" s="22"/>
      <c r="AM135" s="64" t="s">
        <v>402</v>
      </c>
      <c r="AN135" s="64">
        <v>0</v>
      </c>
      <c r="AO135" s="64">
        <v>0</v>
      </c>
      <c r="AP135" s="64">
        <v>0</v>
      </c>
      <c r="AQ135" s="64">
        <v>0</v>
      </c>
      <c r="AR135" s="64">
        <v>0</v>
      </c>
      <c r="AS135" s="64">
        <v>12</v>
      </c>
      <c r="AT135" s="64"/>
      <c r="AU135" s="64">
        <v>0</v>
      </c>
      <c r="AW135">
        <f>IF(Table6[[#This Row],[VN'#4]]&gt;0,1,0)</f>
        <v>0</v>
      </c>
      <c r="AX135">
        <f>IF(Table6[[#This Row],[VN'#5]]&gt;0,1,0)</f>
        <v>0</v>
      </c>
    </row>
    <row r="136" spans="1:50">
      <c r="A136" s="42"/>
      <c r="B136" s="33"/>
      <c r="C136" s="33"/>
      <c r="D136" s="34"/>
      <c r="E136" s="35"/>
      <c r="F136" s="20"/>
      <c r="G136" s="37"/>
      <c r="H136" s="37"/>
      <c r="I136" s="38"/>
      <c r="J136" s="39"/>
      <c r="K136" s="40"/>
      <c r="L136" s="22"/>
      <c r="M136" s="22"/>
      <c r="N136" s="22"/>
      <c r="O136" s="210">
        <f>IF(OR(PartRaw[[#This Row],[Diameter
(mm)]]=1,PartRaw[[#This Row],[Diameter
(mm)]]=1.1),400,500)</f>
        <v>500</v>
      </c>
      <c r="P136" s="22">
        <f>PartRaw[[#This Row],[POS1 Lotsize]]</f>
        <v>500</v>
      </c>
      <c r="Q136" s="22">
        <f>IF(PartRaw[[#This Row],[Diameter
(mm)]]=1,PartRaw[[#This Row],[POS1 Lotsize]]*3,PartRaw[[#This Row],[POS1 Lotsize]])</f>
        <v>500</v>
      </c>
      <c r="R136" s="22"/>
      <c r="S136" s="22"/>
      <c r="T136" s="22"/>
      <c r="U136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36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36" s="22"/>
      <c r="X136" s="22"/>
      <c r="Y136" s="22"/>
      <c r="Z136" s="22"/>
      <c r="AA136" s="22"/>
      <c r="AB136" s="22"/>
      <c r="AC136" s="22"/>
      <c r="AM136" s="64" t="s">
        <v>403</v>
      </c>
      <c r="AN136" s="64">
        <v>0</v>
      </c>
      <c r="AO136" s="64">
        <v>0</v>
      </c>
      <c r="AP136" s="64">
        <v>0</v>
      </c>
      <c r="AQ136" s="64">
        <v>0</v>
      </c>
      <c r="AR136" s="64">
        <v>0</v>
      </c>
      <c r="AS136" s="64">
        <v>12</v>
      </c>
      <c r="AT136" s="64"/>
      <c r="AU136" s="64">
        <v>0</v>
      </c>
      <c r="AW136">
        <f>IF(Table6[[#This Row],[VN'#4]]&gt;0,1,0)</f>
        <v>0</v>
      </c>
      <c r="AX136">
        <f>IF(Table6[[#This Row],[VN'#5]]&gt;0,1,0)</f>
        <v>0</v>
      </c>
    </row>
    <row r="137" spans="1:50">
      <c r="A137" s="42"/>
      <c r="B137" s="33"/>
      <c r="C137" s="33"/>
      <c r="D137" s="34"/>
      <c r="E137" s="35"/>
      <c r="F137" s="20"/>
      <c r="G137" s="37"/>
      <c r="H137" s="37"/>
      <c r="I137" s="38"/>
      <c r="J137" s="39"/>
      <c r="K137" s="40"/>
      <c r="L137" s="22"/>
      <c r="M137" s="22"/>
      <c r="N137" s="22"/>
      <c r="O137" s="210">
        <f>IF(OR(PartRaw[[#This Row],[Diameter
(mm)]]=1,PartRaw[[#This Row],[Diameter
(mm)]]=1.1),400,500)</f>
        <v>500</v>
      </c>
      <c r="P137" s="22">
        <f>PartRaw[[#This Row],[POS1 Lotsize]]</f>
        <v>500</v>
      </c>
      <c r="Q137" s="22">
        <f>IF(PartRaw[[#This Row],[Diameter
(mm)]]=1,PartRaw[[#This Row],[POS1 Lotsize]]*3,PartRaw[[#This Row],[POS1 Lotsize]])</f>
        <v>500</v>
      </c>
      <c r="R137" s="22"/>
      <c r="S137" s="22"/>
      <c r="T137" s="22"/>
      <c r="U137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37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37" s="22"/>
      <c r="X137" s="22"/>
      <c r="Y137" s="22"/>
      <c r="Z137" s="22"/>
      <c r="AA137" s="22"/>
      <c r="AB137" s="22"/>
      <c r="AC137" s="22"/>
      <c r="AM137" s="64" t="s">
        <v>404</v>
      </c>
      <c r="AN137" s="64">
        <v>3.8</v>
      </c>
      <c r="AO137" s="64">
        <v>3.8</v>
      </c>
      <c r="AP137" s="64">
        <v>0</v>
      </c>
      <c r="AQ137" s="64">
        <v>0</v>
      </c>
      <c r="AR137" s="64">
        <v>0</v>
      </c>
      <c r="AS137" s="64">
        <v>3.8</v>
      </c>
      <c r="AT137" s="64"/>
      <c r="AU137" s="64">
        <v>3.8</v>
      </c>
      <c r="AW137">
        <f>IF(Table6[[#This Row],[VN'#4]]&gt;0,1,0)</f>
        <v>0</v>
      </c>
      <c r="AX137">
        <f>IF(Table6[[#This Row],[VN'#5]]&gt;0,1,0)</f>
        <v>0</v>
      </c>
    </row>
    <row r="138" spans="1:50">
      <c r="A138" s="42"/>
      <c r="B138" s="33"/>
      <c r="C138" s="33"/>
      <c r="D138" s="34"/>
      <c r="E138" s="35"/>
      <c r="F138" s="20"/>
      <c r="G138" s="37"/>
      <c r="H138" s="37"/>
      <c r="I138" s="38"/>
      <c r="J138" s="39"/>
      <c r="K138" s="40"/>
      <c r="L138" s="22"/>
      <c r="M138" s="22"/>
      <c r="N138" s="22"/>
      <c r="O138" s="210">
        <f>IF(OR(PartRaw[[#This Row],[Diameter
(mm)]]=1,PartRaw[[#This Row],[Diameter
(mm)]]=1.1),400,500)</f>
        <v>500</v>
      </c>
      <c r="P138" s="22">
        <f>PartRaw[[#This Row],[POS1 Lotsize]]</f>
        <v>500</v>
      </c>
      <c r="Q138" s="22">
        <f>IF(PartRaw[[#This Row],[Diameter
(mm)]]=1,PartRaw[[#This Row],[POS1 Lotsize]]*3,PartRaw[[#This Row],[POS1 Lotsize]])</f>
        <v>500</v>
      </c>
      <c r="R138" s="22"/>
      <c r="S138" s="22"/>
      <c r="T138" s="22"/>
      <c r="U138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38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38" s="22"/>
      <c r="X138" s="22"/>
      <c r="Y138" s="22"/>
      <c r="Z138" s="22"/>
      <c r="AA138" s="22"/>
      <c r="AB138" s="22"/>
      <c r="AC138" s="22"/>
      <c r="AM138" s="64"/>
      <c r="AN138" s="64"/>
      <c r="AO138" s="64"/>
      <c r="AP138" s="64"/>
      <c r="AQ138" s="64"/>
      <c r="AR138" s="64"/>
      <c r="AS138" s="64"/>
      <c r="AT138" s="64"/>
      <c r="AU138" s="64"/>
      <c r="AW138">
        <f>IF(Table6[[#This Row],[VN'#4]]&gt;0,1,0)</f>
        <v>0</v>
      </c>
      <c r="AX138">
        <f>IF(Table6[[#This Row],[VN'#5]]&gt;0,1,0)</f>
        <v>0</v>
      </c>
    </row>
    <row r="139" spans="1:50">
      <c r="A139" s="42"/>
      <c r="B139" s="33"/>
      <c r="C139" s="33"/>
      <c r="D139" s="34"/>
      <c r="E139" s="35"/>
      <c r="F139" s="20"/>
      <c r="G139" s="37"/>
      <c r="H139" s="37"/>
      <c r="I139" s="38"/>
      <c r="J139" s="39"/>
      <c r="K139" s="40"/>
      <c r="L139" s="22"/>
      <c r="M139" s="22"/>
      <c r="N139" s="22"/>
      <c r="O139" s="210">
        <f>IF(OR(PartRaw[[#This Row],[Diameter
(mm)]]=1,PartRaw[[#This Row],[Diameter
(mm)]]=1.1),400,500)</f>
        <v>500</v>
      </c>
      <c r="P139" s="22">
        <f>PartRaw[[#This Row],[POS1 Lotsize]]</f>
        <v>500</v>
      </c>
      <c r="Q139" s="22">
        <f>IF(PartRaw[[#This Row],[Diameter
(mm)]]=1,PartRaw[[#This Row],[POS1 Lotsize]]*3,PartRaw[[#This Row],[POS1 Lotsize]])</f>
        <v>500</v>
      </c>
      <c r="R139" s="22"/>
      <c r="S139" s="22"/>
      <c r="T139" s="22"/>
      <c r="U139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39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39" s="22"/>
      <c r="X139" s="22"/>
      <c r="Y139" s="22"/>
      <c r="Z139" s="22"/>
      <c r="AA139" s="22"/>
      <c r="AB139" s="22"/>
      <c r="AC139" s="22"/>
      <c r="AM139" s="64"/>
      <c r="AN139" s="64"/>
      <c r="AO139" s="64"/>
      <c r="AP139" s="64"/>
      <c r="AQ139" s="64"/>
      <c r="AR139" s="64"/>
      <c r="AS139" s="64"/>
      <c r="AT139" s="64"/>
      <c r="AU139" s="64"/>
      <c r="AW139">
        <f>IF(Table6[[#This Row],[VN'#4]]&gt;0,1,0)</f>
        <v>0</v>
      </c>
      <c r="AX139">
        <f>IF(Table6[[#This Row],[VN'#5]]&gt;0,1,0)</f>
        <v>0</v>
      </c>
    </row>
    <row r="140" spans="1:50">
      <c r="A140" s="42"/>
      <c r="B140" s="33"/>
      <c r="C140" s="33"/>
      <c r="D140" s="34"/>
      <c r="E140" s="35"/>
      <c r="F140" s="20"/>
      <c r="G140" s="37"/>
      <c r="H140" s="37"/>
      <c r="I140" s="38"/>
      <c r="J140" s="39"/>
      <c r="K140" s="40"/>
      <c r="L140" s="22"/>
      <c r="M140" s="22"/>
      <c r="N140" s="22"/>
      <c r="O140" s="210">
        <f>IF(OR(PartRaw[[#This Row],[Diameter
(mm)]]=1,PartRaw[[#This Row],[Diameter
(mm)]]=1.1),400,500)</f>
        <v>500</v>
      </c>
      <c r="P140" s="22">
        <f>PartRaw[[#This Row],[POS1 Lotsize]]</f>
        <v>500</v>
      </c>
      <c r="Q140" s="22">
        <f>IF(PartRaw[[#This Row],[Diameter
(mm)]]=1,PartRaw[[#This Row],[POS1 Lotsize]]*3,PartRaw[[#This Row],[POS1 Lotsize]])</f>
        <v>500</v>
      </c>
      <c r="R140" s="22"/>
      <c r="S140" s="22"/>
      <c r="T140" s="22"/>
      <c r="U140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40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40" s="22"/>
      <c r="X140" s="22"/>
      <c r="Y140" s="22"/>
      <c r="Z140" s="22"/>
      <c r="AA140" s="22"/>
      <c r="AB140" s="22"/>
      <c r="AC140" s="22"/>
      <c r="AM140" s="64"/>
      <c r="AN140" s="64"/>
      <c r="AO140" s="64"/>
      <c r="AP140" s="64"/>
      <c r="AQ140" s="64"/>
      <c r="AR140" s="64"/>
      <c r="AS140" s="64"/>
      <c r="AT140" s="64"/>
      <c r="AU140" s="64"/>
      <c r="AW140">
        <f>IF(Table6[[#This Row],[VN'#4]]&gt;0,1,0)</f>
        <v>0</v>
      </c>
      <c r="AX140">
        <f>IF(Table6[[#This Row],[VN'#5]]&gt;0,1,0)</f>
        <v>0</v>
      </c>
    </row>
    <row r="141" spans="1:50">
      <c r="A141" s="42"/>
      <c r="B141" s="33"/>
      <c r="C141" s="33"/>
      <c r="D141" s="34"/>
      <c r="E141" s="35"/>
      <c r="F141" s="20"/>
      <c r="G141" s="37"/>
      <c r="H141" s="37"/>
      <c r="I141" s="38"/>
      <c r="J141" s="39"/>
      <c r="K141" s="40"/>
      <c r="L141" s="22"/>
      <c r="M141" s="22"/>
      <c r="N141" s="22"/>
      <c r="O141" s="210">
        <f>IF(OR(PartRaw[[#This Row],[Diameter
(mm)]]=1,PartRaw[[#This Row],[Diameter
(mm)]]=1.1),400,500)</f>
        <v>500</v>
      </c>
      <c r="P141" s="22">
        <f>PartRaw[[#This Row],[POS1 Lotsize]]</f>
        <v>500</v>
      </c>
      <c r="Q141" s="22">
        <f>IF(PartRaw[[#This Row],[Diameter
(mm)]]=1,PartRaw[[#This Row],[POS1 Lotsize]]*3,PartRaw[[#This Row],[POS1 Lotsize]])</f>
        <v>500</v>
      </c>
      <c r="R141" s="22"/>
      <c r="S141" s="22"/>
      <c r="T141" s="22"/>
      <c r="U141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41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41" s="22"/>
      <c r="X141" s="22"/>
      <c r="Y141" s="22"/>
      <c r="Z141" s="22"/>
      <c r="AA141" s="22"/>
      <c r="AB141" s="22"/>
      <c r="AC141" s="22"/>
      <c r="AM141" s="64"/>
      <c r="AN141" s="64"/>
      <c r="AO141" s="64"/>
      <c r="AP141" s="64"/>
      <c r="AQ141" s="64"/>
      <c r="AR141" s="64"/>
      <c r="AS141" s="64"/>
      <c r="AT141" s="64"/>
      <c r="AU141" s="64"/>
      <c r="AW141">
        <f>IF(Table6[[#This Row],[VN'#4]]&gt;0,1,0)</f>
        <v>0</v>
      </c>
      <c r="AX141">
        <f>IF(Table6[[#This Row],[VN'#5]]&gt;0,1,0)</f>
        <v>0</v>
      </c>
    </row>
    <row r="142" spans="1:50">
      <c r="A142" s="42"/>
      <c r="B142" s="33"/>
      <c r="C142" s="33"/>
      <c r="D142" s="34"/>
      <c r="E142" s="35"/>
      <c r="F142" s="20"/>
      <c r="G142" s="37"/>
      <c r="H142" s="37"/>
      <c r="I142" s="38"/>
      <c r="J142" s="39"/>
      <c r="K142" s="40"/>
      <c r="L142" s="22"/>
      <c r="M142" s="22"/>
      <c r="N142" s="22"/>
      <c r="O142" s="210">
        <f>IF(OR(PartRaw[[#This Row],[Diameter
(mm)]]=1,PartRaw[[#This Row],[Diameter
(mm)]]=1.1),400,500)</f>
        <v>500</v>
      </c>
      <c r="P142" s="22">
        <f>PartRaw[[#This Row],[POS1 Lotsize]]</f>
        <v>500</v>
      </c>
      <c r="Q142" s="22">
        <f>IF(PartRaw[[#This Row],[Diameter
(mm)]]=1,PartRaw[[#This Row],[POS1 Lotsize]]*3,PartRaw[[#This Row],[POS1 Lotsize]])</f>
        <v>500</v>
      </c>
      <c r="R142" s="22"/>
      <c r="S142" s="22"/>
      <c r="T142" s="22"/>
      <c r="U142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42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42" s="22"/>
      <c r="X142" s="22"/>
      <c r="Y142" s="22"/>
      <c r="Z142" s="22"/>
      <c r="AA142" s="22"/>
      <c r="AB142" s="22"/>
      <c r="AC142" s="22"/>
      <c r="AM142" s="64"/>
      <c r="AN142" s="64"/>
      <c r="AO142" s="64"/>
      <c r="AP142" s="64"/>
      <c r="AQ142" s="64"/>
      <c r="AR142" s="64"/>
      <c r="AS142" s="64"/>
      <c r="AT142" s="64"/>
      <c r="AU142" s="64"/>
      <c r="AW142">
        <f>IF(Table6[[#This Row],[VN'#4]]&gt;0,1,0)</f>
        <v>0</v>
      </c>
      <c r="AX142">
        <f>IF(Table6[[#This Row],[VN'#5]]&gt;0,1,0)</f>
        <v>0</v>
      </c>
    </row>
    <row r="143" spans="1:50">
      <c r="A143" s="42"/>
      <c r="B143" s="33"/>
      <c r="C143" s="33"/>
      <c r="D143" s="34"/>
      <c r="E143" s="35"/>
      <c r="F143" s="20"/>
      <c r="G143" s="37"/>
      <c r="H143" s="37"/>
      <c r="I143" s="38"/>
      <c r="J143" s="39"/>
      <c r="K143" s="40"/>
      <c r="L143" s="22"/>
      <c r="M143" s="22"/>
      <c r="N143" s="22"/>
      <c r="O143" s="210">
        <f>IF(OR(PartRaw[[#This Row],[Diameter
(mm)]]=1,PartRaw[[#This Row],[Diameter
(mm)]]=1.1),400,500)</f>
        <v>500</v>
      </c>
      <c r="P143" s="22">
        <f>PartRaw[[#This Row],[POS1 Lotsize]]</f>
        <v>500</v>
      </c>
      <c r="Q143" s="22">
        <f>IF(PartRaw[[#This Row],[Diameter
(mm)]]=1,PartRaw[[#This Row],[POS1 Lotsize]]*3,PartRaw[[#This Row],[POS1 Lotsize]])</f>
        <v>500</v>
      </c>
      <c r="R143" s="22"/>
      <c r="S143" s="22"/>
      <c r="T143" s="22"/>
      <c r="U143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43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43" s="22"/>
      <c r="X143" s="22"/>
      <c r="Y143" s="22"/>
      <c r="Z143" s="22"/>
      <c r="AA143" s="22"/>
      <c r="AB143" s="22"/>
      <c r="AC143" s="22"/>
      <c r="AM143" s="64"/>
      <c r="AN143" s="64"/>
      <c r="AO143" s="64"/>
      <c r="AP143" s="64"/>
      <c r="AQ143" s="64"/>
      <c r="AR143" s="64"/>
      <c r="AS143" s="64"/>
      <c r="AT143" s="64"/>
      <c r="AU143" s="64"/>
      <c r="AW143">
        <f>IF(Table6[[#This Row],[VN'#4]]&gt;0,1,0)</f>
        <v>0</v>
      </c>
      <c r="AX143">
        <f>IF(Table6[[#This Row],[VN'#5]]&gt;0,1,0)</f>
        <v>0</v>
      </c>
    </row>
    <row r="144" spans="1:50">
      <c r="A144" s="42"/>
      <c r="B144" s="33"/>
      <c r="C144" s="33"/>
      <c r="D144" s="34"/>
      <c r="E144" s="35"/>
      <c r="F144" s="20"/>
      <c r="G144" s="37"/>
      <c r="H144" s="37"/>
      <c r="I144" s="38"/>
      <c r="J144" s="39"/>
      <c r="K144" s="40"/>
      <c r="L144" s="22"/>
      <c r="M144" s="22"/>
      <c r="N144" s="22"/>
      <c r="O144" s="210">
        <f>IF(OR(PartRaw[[#This Row],[Diameter
(mm)]]=1,PartRaw[[#This Row],[Diameter
(mm)]]=1.1),400,500)</f>
        <v>500</v>
      </c>
      <c r="P144" s="22">
        <f>PartRaw[[#This Row],[POS1 Lotsize]]</f>
        <v>500</v>
      </c>
      <c r="Q144" s="22">
        <f>IF(PartRaw[[#This Row],[Diameter
(mm)]]=1,PartRaw[[#This Row],[POS1 Lotsize]]*3,PartRaw[[#This Row],[POS1 Lotsize]])</f>
        <v>500</v>
      </c>
      <c r="R144" s="22"/>
      <c r="S144" s="22"/>
      <c r="T144" s="22"/>
      <c r="U144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44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44" s="22"/>
      <c r="X144" s="22"/>
      <c r="Y144" s="22"/>
      <c r="Z144" s="22"/>
      <c r="AA144" s="22"/>
      <c r="AB144" s="22"/>
      <c r="AC144" s="22"/>
      <c r="AM144" s="64"/>
      <c r="AN144" s="64"/>
      <c r="AO144" s="64"/>
      <c r="AP144" s="64"/>
      <c r="AQ144" s="64"/>
      <c r="AR144" s="64"/>
      <c r="AS144" s="64"/>
      <c r="AT144" s="64"/>
      <c r="AU144" s="64"/>
      <c r="AW144">
        <f>IF(Table6[[#This Row],[VN'#4]]&gt;0,1,0)</f>
        <v>0</v>
      </c>
      <c r="AX144">
        <f>IF(Table6[[#This Row],[VN'#5]]&gt;0,1,0)</f>
        <v>0</v>
      </c>
    </row>
    <row r="145" spans="1:50">
      <c r="A145" s="42"/>
      <c r="B145" s="33"/>
      <c r="C145" s="33"/>
      <c r="D145" s="34"/>
      <c r="E145" s="35"/>
      <c r="F145" s="20"/>
      <c r="G145" s="37"/>
      <c r="H145" s="37"/>
      <c r="I145" s="38"/>
      <c r="J145" s="39"/>
      <c r="K145" s="40"/>
      <c r="L145" s="22"/>
      <c r="M145" s="22"/>
      <c r="N145" s="22"/>
      <c r="O145" s="210">
        <f>IF(OR(PartRaw[[#This Row],[Diameter
(mm)]]=1,PartRaw[[#This Row],[Diameter
(mm)]]=1.1),400,500)</f>
        <v>500</v>
      </c>
      <c r="P145" s="22">
        <f>PartRaw[[#This Row],[POS1 Lotsize]]</f>
        <v>500</v>
      </c>
      <c r="Q145" s="22">
        <f>IF(PartRaw[[#This Row],[Diameter
(mm)]]=1,PartRaw[[#This Row],[POS1 Lotsize]]*3,PartRaw[[#This Row],[POS1 Lotsize]])</f>
        <v>500</v>
      </c>
      <c r="R145" s="22"/>
      <c r="S145" s="22"/>
      <c r="T145" s="22"/>
      <c r="U145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45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45" s="22"/>
      <c r="X145" s="22"/>
      <c r="Y145" s="22"/>
      <c r="Z145" s="22"/>
      <c r="AA145" s="22"/>
      <c r="AB145" s="22"/>
      <c r="AC145" s="22"/>
      <c r="AM145" s="64"/>
      <c r="AN145" s="64"/>
      <c r="AO145" s="64"/>
      <c r="AP145" s="64"/>
      <c r="AQ145" s="64"/>
      <c r="AR145" s="64"/>
      <c r="AS145" s="64"/>
      <c r="AT145" s="64"/>
      <c r="AU145" s="64"/>
      <c r="AW145">
        <f>IF(Table6[[#This Row],[VN'#4]]&gt;0,1,0)</f>
        <v>0</v>
      </c>
      <c r="AX145">
        <f>IF(Table6[[#This Row],[VN'#5]]&gt;0,1,0)</f>
        <v>0</v>
      </c>
    </row>
    <row r="146" spans="1:50">
      <c r="A146" s="42"/>
      <c r="B146" s="33"/>
      <c r="C146" s="33"/>
      <c r="D146" s="34"/>
      <c r="E146" s="35"/>
      <c r="F146" s="20"/>
      <c r="G146" s="37"/>
      <c r="H146" s="37"/>
      <c r="I146" s="38"/>
      <c r="J146" s="39"/>
      <c r="K146" s="40"/>
      <c r="L146" s="22"/>
      <c r="M146" s="22"/>
      <c r="N146" s="22"/>
      <c r="O146" s="210">
        <f>IF(OR(PartRaw[[#This Row],[Diameter
(mm)]]=1,PartRaw[[#This Row],[Diameter
(mm)]]=1.1),400,500)</f>
        <v>500</v>
      </c>
      <c r="P146" s="22">
        <f>PartRaw[[#This Row],[POS1 Lotsize]]</f>
        <v>500</v>
      </c>
      <c r="Q146" s="22">
        <f>IF(PartRaw[[#This Row],[Diameter
(mm)]]=1,PartRaw[[#This Row],[POS1 Lotsize]]*3,PartRaw[[#This Row],[POS1 Lotsize]])</f>
        <v>500</v>
      </c>
      <c r="R146" s="22"/>
      <c r="S146" s="22"/>
      <c r="T146" s="22"/>
      <c r="U146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46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46" s="22"/>
      <c r="X146" s="22"/>
      <c r="Y146" s="22"/>
      <c r="Z146" s="22"/>
      <c r="AA146" s="22"/>
      <c r="AB146" s="22"/>
      <c r="AC146" s="22"/>
      <c r="AM146" s="64"/>
      <c r="AN146" s="64"/>
      <c r="AO146" s="64"/>
      <c r="AP146" s="64"/>
      <c r="AQ146" s="64"/>
      <c r="AR146" s="64"/>
      <c r="AS146" s="64"/>
      <c r="AT146" s="64"/>
      <c r="AU146" s="64"/>
      <c r="AW146">
        <f>IF(Table6[[#This Row],[VN'#4]]&gt;0,1,0)</f>
        <v>0</v>
      </c>
      <c r="AX146">
        <f>IF(Table6[[#This Row],[VN'#5]]&gt;0,1,0)</f>
        <v>0</v>
      </c>
    </row>
    <row r="147" spans="1:50">
      <c r="A147" s="42"/>
      <c r="B147" s="33"/>
      <c r="C147" s="33"/>
      <c r="D147" s="34"/>
      <c r="E147" s="35"/>
      <c r="F147" s="20"/>
      <c r="G147" s="37"/>
      <c r="H147" s="37"/>
      <c r="I147" s="38"/>
      <c r="J147" s="39"/>
      <c r="K147" s="40"/>
      <c r="L147" s="22"/>
      <c r="M147" s="22"/>
      <c r="N147" s="22"/>
      <c r="O147" s="210">
        <f>IF(OR(PartRaw[[#This Row],[Diameter
(mm)]]=1,PartRaw[[#This Row],[Diameter
(mm)]]=1.1),400,500)</f>
        <v>500</v>
      </c>
      <c r="P147" s="22">
        <f>PartRaw[[#This Row],[POS1 Lotsize]]</f>
        <v>500</v>
      </c>
      <c r="Q147" s="22">
        <f>IF(PartRaw[[#This Row],[Diameter
(mm)]]=1,PartRaw[[#This Row],[POS1 Lotsize]]*3,PartRaw[[#This Row],[POS1 Lotsize]])</f>
        <v>500</v>
      </c>
      <c r="R147" s="22"/>
      <c r="S147" s="22"/>
      <c r="T147" s="22"/>
      <c r="U147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47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47" s="22"/>
      <c r="X147" s="22"/>
      <c r="Y147" s="22"/>
      <c r="Z147" s="22"/>
      <c r="AA147" s="22"/>
      <c r="AB147" s="22"/>
      <c r="AC147" s="22"/>
      <c r="AM147" s="64"/>
      <c r="AN147" s="64"/>
      <c r="AO147" s="64"/>
      <c r="AP147" s="64"/>
      <c r="AQ147" s="64"/>
      <c r="AR147" s="64"/>
      <c r="AS147" s="64"/>
      <c r="AT147" s="64"/>
      <c r="AU147" s="64"/>
    </row>
    <row r="148" spans="1:50">
      <c r="A148" s="42"/>
      <c r="B148" s="33"/>
      <c r="C148" s="33"/>
      <c r="D148" s="34"/>
      <c r="E148" s="35"/>
      <c r="F148" s="20"/>
      <c r="G148" s="37"/>
      <c r="H148" s="37"/>
      <c r="I148" s="38"/>
      <c r="J148" s="39"/>
      <c r="K148" s="40"/>
      <c r="L148" s="22"/>
      <c r="M148" s="22"/>
      <c r="N148" s="22"/>
      <c r="O148" s="210">
        <f>IF(OR(PartRaw[[#This Row],[Diameter
(mm)]]=1,PartRaw[[#This Row],[Diameter
(mm)]]=1.1),400,500)</f>
        <v>500</v>
      </c>
      <c r="P148" s="22">
        <f>PartRaw[[#This Row],[POS1 Lotsize]]</f>
        <v>500</v>
      </c>
      <c r="Q148" s="22">
        <f>IF(PartRaw[[#This Row],[Diameter
(mm)]]=1,PartRaw[[#This Row],[POS1 Lotsize]]*3,PartRaw[[#This Row],[POS1 Lotsize]])</f>
        <v>500</v>
      </c>
      <c r="R148" s="22"/>
      <c r="S148" s="22"/>
      <c r="T148" s="22"/>
      <c r="U148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48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48" s="22"/>
      <c r="X148" s="22"/>
      <c r="Y148" s="22"/>
      <c r="Z148" s="22"/>
      <c r="AA148" s="22"/>
      <c r="AB148" s="22"/>
      <c r="AC148" s="22"/>
      <c r="AM148" s="64"/>
      <c r="AN148" s="64"/>
      <c r="AO148" s="64"/>
      <c r="AP148" s="64"/>
      <c r="AQ148" s="64"/>
      <c r="AR148" s="64"/>
      <c r="AS148" s="64"/>
      <c r="AT148" s="64"/>
      <c r="AU148" s="64"/>
    </row>
    <row r="149" spans="1:50">
      <c r="A149" s="42"/>
      <c r="B149" s="33"/>
      <c r="C149" s="33"/>
      <c r="D149" s="34"/>
      <c r="E149" s="35"/>
      <c r="F149" s="20"/>
      <c r="G149" s="37"/>
      <c r="H149" s="37"/>
      <c r="I149" s="38"/>
      <c r="J149" s="39"/>
      <c r="K149" s="40"/>
      <c r="L149" s="22"/>
      <c r="M149" s="22"/>
      <c r="N149" s="22"/>
      <c r="O149" s="210">
        <f>IF(OR(PartRaw[[#This Row],[Diameter
(mm)]]=1,PartRaw[[#This Row],[Diameter
(mm)]]=1.1),400,500)</f>
        <v>500</v>
      </c>
      <c r="P149" s="22">
        <f>PartRaw[[#This Row],[POS1 Lotsize]]</f>
        <v>500</v>
      </c>
      <c r="Q149" s="22">
        <f>IF(PartRaw[[#This Row],[Diameter
(mm)]]=1,PartRaw[[#This Row],[POS1 Lotsize]]*3,PartRaw[[#This Row],[POS1 Lotsize]])</f>
        <v>500</v>
      </c>
      <c r="R149" s="22"/>
      <c r="S149" s="22"/>
      <c r="T149" s="22"/>
      <c r="U149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49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49" s="22"/>
      <c r="X149" s="22"/>
      <c r="Y149" s="22"/>
      <c r="Z149" s="22"/>
      <c r="AA149" s="22"/>
      <c r="AB149" s="22"/>
      <c r="AC149" s="22"/>
      <c r="AM149" s="64"/>
      <c r="AN149" s="64"/>
      <c r="AO149" s="64"/>
      <c r="AP149" s="64"/>
      <c r="AQ149" s="64"/>
      <c r="AR149" s="64"/>
      <c r="AS149" s="64"/>
      <c r="AT149" s="64"/>
      <c r="AU149" s="64"/>
    </row>
    <row r="150" spans="1:50">
      <c r="A150" s="42"/>
      <c r="B150" s="33"/>
      <c r="C150" s="33"/>
      <c r="D150" s="34"/>
      <c r="E150" s="35"/>
      <c r="F150" s="20"/>
      <c r="G150" s="37"/>
      <c r="H150" s="37"/>
      <c r="I150" s="38"/>
      <c r="J150" s="39"/>
      <c r="K150" s="40"/>
      <c r="L150" s="22"/>
      <c r="M150" s="22"/>
      <c r="N150" s="22"/>
      <c r="O150" s="210">
        <f>IF(OR(PartRaw[[#This Row],[Diameter
(mm)]]=1,PartRaw[[#This Row],[Diameter
(mm)]]=1.1),400,500)</f>
        <v>500</v>
      </c>
      <c r="P150" s="22">
        <f>PartRaw[[#This Row],[POS1 Lotsize]]</f>
        <v>500</v>
      </c>
      <c r="Q150" s="22">
        <f>IF(PartRaw[[#This Row],[Diameter
(mm)]]=1,PartRaw[[#This Row],[POS1 Lotsize]]*3,PartRaw[[#This Row],[POS1 Lotsize]])</f>
        <v>500</v>
      </c>
      <c r="R150" s="22"/>
      <c r="S150" s="22"/>
      <c r="T150" s="22"/>
      <c r="U150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50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50" s="22"/>
      <c r="X150" s="22"/>
      <c r="Y150" s="22"/>
      <c r="Z150" s="22"/>
      <c r="AA150" s="22"/>
      <c r="AB150" s="22"/>
      <c r="AC150" s="22"/>
      <c r="AM150" s="64"/>
      <c r="AN150" s="64"/>
      <c r="AO150" s="64"/>
      <c r="AP150" s="64"/>
      <c r="AQ150" s="64"/>
      <c r="AR150" s="64"/>
      <c r="AS150" s="64"/>
      <c r="AT150" s="64"/>
      <c r="AU150" s="64"/>
    </row>
    <row r="151" spans="1:50">
      <c r="A151" s="42"/>
      <c r="B151" s="33"/>
      <c r="C151" s="33"/>
      <c r="D151" s="34"/>
      <c r="E151" s="35"/>
      <c r="F151" s="20"/>
      <c r="G151" s="37"/>
      <c r="H151" s="37"/>
      <c r="I151" s="38"/>
      <c r="J151" s="39"/>
      <c r="K151" s="40"/>
      <c r="L151" s="22"/>
      <c r="M151" s="22"/>
      <c r="N151" s="22"/>
      <c r="O151" s="210">
        <f>IF(OR(PartRaw[[#This Row],[Diameter
(mm)]]=1,PartRaw[[#This Row],[Diameter
(mm)]]=1.1),400,500)</f>
        <v>500</v>
      </c>
      <c r="P151" s="22">
        <f>PartRaw[[#This Row],[POS1 Lotsize]]</f>
        <v>500</v>
      </c>
      <c r="Q151" s="22">
        <f>IF(PartRaw[[#This Row],[Diameter
(mm)]]=1,PartRaw[[#This Row],[POS1 Lotsize]]*3,PartRaw[[#This Row],[POS1 Lotsize]])</f>
        <v>500</v>
      </c>
      <c r="R151" s="22"/>
      <c r="S151" s="22"/>
      <c r="T151" s="22"/>
      <c r="U151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51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51" s="22"/>
      <c r="X151" s="22"/>
      <c r="Y151" s="22"/>
      <c r="Z151" s="22"/>
      <c r="AA151" s="22"/>
      <c r="AB151" s="22"/>
      <c r="AC151" s="22"/>
      <c r="AM151" s="64"/>
      <c r="AN151" s="64"/>
      <c r="AO151" s="64"/>
      <c r="AP151" s="64"/>
      <c r="AQ151" s="64"/>
      <c r="AR151" s="64"/>
      <c r="AS151" s="64"/>
      <c r="AT151" s="64"/>
      <c r="AU151" s="64"/>
    </row>
    <row r="152" spans="1:50">
      <c r="A152" s="42"/>
      <c r="B152" s="33"/>
      <c r="C152" s="33"/>
      <c r="D152" s="34"/>
      <c r="E152" s="35"/>
      <c r="F152" s="20"/>
      <c r="G152" s="37"/>
      <c r="H152" s="37"/>
      <c r="I152" s="38"/>
      <c r="J152" s="39"/>
      <c r="K152" s="40"/>
      <c r="L152" s="22"/>
      <c r="M152" s="22"/>
      <c r="N152" s="22"/>
      <c r="O152" s="210">
        <f>IF(OR(PartRaw[[#This Row],[Diameter
(mm)]]=1,PartRaw[[#This Row],[Diameter
(mm)]]=1.1),400,500)</f>
        <v>500</v>
      </c>
      <c r="P152" s="22">
        <f>PartRaw[[#This Row],[POS1 Lotsize]]</f>
        <v>500</v>
      </c>
      <c r="Q152" s="22">
        <f>IF(PartRaw[[#This Row],[Diameter
(mm)]]=1,PartRaw[[#This Row],[POS1 Lotsize]]*3,PartRaw[[#This Row],[POS1 Lotsize]])</f>
        <v>500</v>
      </c>
      <c r="R152" s="22"/>
      <c r="S152" s="22"/>
      <c r="T152" s="22"/>
      <c r="U152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52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52" s="22"/>
      <c r="X152" s="22"/>
      <c r="Y152" s="22"/>
      <c r="Z152" s="22"/>
      <c r="AA152" s="22"/>
      <c r="AB152" s="22"/>
      <c r="AC152" s="22"/>
      <c r="AM152" s="64"/>
      <c r="AN152" s="64"/>
      <c r="AO152" s="64"/>
      <c r="AP152" s="64"/>
      <c r="AQ152" s="64"/>
      <c r="AR152" s="64"/>
      <c r="AS152" s="64"/>
      <c r="AT152" s="64"/>
      <c r="AU152" s="64"/>
    </row>
    <row r="153" spans="1:50">
      <c r="A153" s="42"/>
      <c r="B153" s="33"/>
      <c r="C153" s="33"/>
      <c r="D153" s="34"/>
      <c r="E153" s="35"/>
      <c r="F153" s="20"/>
      <c r="G153" s="37"/>
      <c r="H153" s="37"/>
      <c r="I153" s="38"/>
      <c r="J153" s="39"/>
      <c r="K153" s="40"/>
      <c r="L153" s="22"/>
      <c r="M153" s="22"/>
      <c r="N153" s="22"/>
      <c r="O153" s="210">
        <f>IF(OR(PartRaw[[#This Row],[Diameter
(mm)]]=1,PartRaw[[#This Row],[Diameter
(mm)]]=1.1),400,500)</f>
        <v>500</v>
      </c>
      <c r="P153" s="22">
        <f>PartRaw[[#This Row],[POS1 Lotsize]]</f>
        <v>500</v>
      </c>
      <c r="Q153" s="22">
        <f>IF(PartRaw[[#This Row],[Diameter
(mm)]]=1,PartRaw[[#This Row],[POS1 Lotsize]]*3,PartRaw[[#This Row],[POS1 Lotsize]])</f>
        <v>500</v>
      </c>
      <c r="R153" s="22"/>
      <c r="S153" s="22"/>
      <c r="T153" s="22"/>
      <c r="U153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53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53" s="22"/>
      <c r="X153" s="22"/>
      <c r="Y153" s="22"/>
      <c r="Z153" s="22"/>
      <c r="AA153" s="22"/>
      <c r="AB153" s="22"/>
      <c r="AC153" s="22"/>
      <c r="AM153" s="64"/>
      <c r="AN153" s="64"/>
      <c r="AO153" s="64"/>
      <c r="AP153" s="64"/>
      <c r="AQ153" s="64"/>
      <c r="AR153" s="64"/>
      <c r="AS153" s="64"/>
      <c r="AT153" s="64"/>
      <c r="AU153" s="64"/>
    </row>
    <row r="154" spans="1:50">
      <c r="A154" s="42"/>
      <c r="B154" s="33"/>
      <c r="C154" s="33"/>
      <c r="D154" s="34"/>
      <c r="E154" s="35"/>
      <c r="F154" s="20"/>
      <c r="G154" s="37"/>
      <c r="H154" s="37"/>
      <c r="I154" s="38"/>
      <c r="J154" s="39"/>
      <c r="K154" s="40"/>
      <c r="L154" s="22"/>
      <c r="M154" s="22"/>
      <c r="N154" s="22"/>
      <c r="O154" s="210">
        <f>IF(OR(PartRaw[[#This Row],[Diameter
(mm)]]=1,PartRaw[[#This Row],[Diameter
(mm)]]=1.1),400,500)</f>
        <v>500</v>
      </c>
      <c r="P154" s="22">
        <f>PartRaw[[#This Row],[POS1 Lotsize]]</f>
        <v>500</v>
      </c>
      <c r="Q154" s="22">
        <f>IF(PartRaw[[#This Row],[Diameter
(mm)]]=1,PartRaw[[#This Row],[POS1 Lotsize]]*3,PartRaw[[#This Row],[POS1 Lotsize]])</f>
        <v>500</v>
      </c>
      <c r="R154" s="22"/>
      <c r="S154" s="22"/>
      <c r="T154" s="22"/>
      <c r="U154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54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54" s="22"/>
      <c r="X154" s="22"/>
      <c r="Y154" s="22"/>
      <c r="Z154" s="22"/>
      <c r="AA154" s="22"/>
      <c r="AB154" s="22"/>
      <c r="AC154" s="22"/>
      <c r="AM154" s="64"/>
      <c r="AN154" s="64"/>
      <c r="AO154" s="64"/>
      <c r="AP154" s="64"/>
      <c r="AQ154" s="64"/>
      <c r="AR154" s="64"/>
      <c r="AS154" s="64"/>
      <c r="AT154" s="64"/>
      <c r="AU154" s="64"/>
    </row>
    <row r="155" spans="1:50">
      <c r="A155" s="42"/>
      <c r="B155" s="33"/>
      <c r="C155" s="33"/>
      <c r="D155" s="34"/>
      <c r="E155" s="35"/>
      <c r="F155" s="20"/>
      <c r="G155" s="37"/>
      <c r="H155" s="37"/>
      <c r="I155" s="38"/>
      <c r="J155" s="39"/>
      <c r="K155" s="40"/>
      <c r="L155" s="22"/>
      <c r="M155" s="22"/>
      <c r="N155" s="22"/>
      <c r="O155" s="210">
        <f>IF(OR(PartRaw[[#This Row],[Diameter
(mm)]]=1,PartRaw[[#This Row],[Diameter
(mm)]]=1.1),400,500)</f>
        <v>500</v>
      </c>
      <c r="P155" s="22">
        <f>PartRaw[[#This Row],[POS1 Lotsize]]</f>
        <v>500</v>
      </c>
      <c r="Q155" s="22">
        <f>IF(PartRaw[[#This Row],[Diameter
(mm)]]=1,PartRaw[[#This Row],[POS1 Lotsize]]*3,PartRaw[[#This Row],[POS1 Lotsize]])</f>
        <v>500</v>
      </c>
      <c r="R155" s="22"/>
      <c r="S155" s="22"/>
      <c r="T155" s="22"/>
      <c r="U155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55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55" s="22"/>
      <c r="X155" s="22"/>
      <c r="Y155" s="22"/>
      <c r="Z155" s="22"/>
      <c r="AA155" s="22"/>
      <c r="AB155" s="22"/>
      <c r="AC155" s="22"/>
      <c r="AM155" s="64"/>
      <c r="AN155" s="64"/>
      <c r="AO155" s="64"/>
      <c r="AP155" s="64"/>
      <c r="AQ155" s="64"/>
      <c r="AR155" s="64"/>
      <c r="AS155" s="64"/>
      <c r="AT155" s="64"/>
      <c r="AU155" s="64"/>
    </row>
    <row r="156" spans="1:50">
      <c r="A156" s="42"/>
      <c r="B156" s="33"/>
      <c r="C156" s="33"/>
      <c r="D156" s="34"/>
      <c r="E156" s="35"/>
      <c r="F156" s="20"/>
      <c r="G156" s="37"/>
      <c r="H156" s="37"/>
      <c r="I156" s="38"/>
      <c r="J156" s="39"/>
      <c r="K156" s="40"/>
      <c r="L156" s="22"/>
      <c r="M156" s="22"/>
      <c r="N156" s="22"/>
      <c r="O156" s="210">
        <f>IF(OR(PartRaw[[#This Row],[Diameter
(mm)]]=1,PartRaw[[#This Row],[Diameter
(mm)]]=1.1),400,500)</f>
        <v>500</v>
      </c>
      <c r="P156" s="22">
        <f>PartRaw[[#This Row],[POS1 Lotsize]]</f>
        <v>500</v>
      </c>
      <c r="Q156" s="22">
        <f>IF(PartRaw[[#This Row],[Diameter
(mm)]]=1,PartRaw[[#This Row],[POS1 Lotsize]]*3,PartRaw[[#This Row],[POS1 Lotsize]])</f>
        <v>500</v>
      </c>
      <c r="R156" s="22"/>
      <c r="S156" s="22"/>
      <c r="T156" s="22"/>
      <c r="U156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56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56" s="22"/>
      <c r="X156" s="22"/>
      <c r="Y156" s="22"/>
      <c r="Z156" s="22"/>
      <c r="AA156" s="22"/>
      <c r="AB156" s="22"/>
      <c r="AC156" s="22"/>
      <c r="AM156" s="64"/>
      <c r="AN156" s="64"/>
      <c r="AO156" s="64"/>
      <c r="AP156" s="64"/>
      <c r="AQ156" s="64"/>
      <c r="AR156" s="64"/>
      <c r="AS156" s="64"/>
      <c r="AT156" s="64"/>
      <c r="AU156" s="64"/>
    </row>
    <row r="157" spans="1:50">
      <c r="A157" s="42"/>
      <c r="B157" s="33"/>
      <c r="C157" s="33"/>
      <c r="D157" s="34"/>
      <c r="E157" s="35"/>
      <c r="F157" s="20"/>
      <c r="G157" s="37"/>
      <c r="H157" s="37"/>
      <c r="I157" s="38"/>
      <c r="J157" s="39"/>
      <c r="K157" s="40"/>
      <c r="L157" s="22"/>
      <c r="M157" s="22"/>
      <c r="N157" s="22"/>
      <c r="O157" s="210">
        <f>IF(OR(PartRaw[[#This Row],[Diameter
(mm)]]=1,PartRaw[[#This Row],[Diameter
(mm)]]=1.1),400,500)</f>
        <v>500</v>
      </c>
      <c r="P157" s="22">
        <f>PartRaw[[#This Row],[POS1 Lotsize]]</f>
        <v>500</v>
      </c>
      <c r="Q157" s="22">
        <f>IF(PartRaw[[#This Row],[Diameter
(mm)]]=1,PartRaw[[#This Row],[POS1 Lotsize]]*3,PartRaw[[#This Row],[POS1 Lotsize]])</f>
        <v>500</v>
      </c>
      <c r="R157" s="22"/>
      <c r="S157" s="22"/>
      <c r="T157" s="22"/>
      <c r="U157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57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57" s="22"/>
      <c r="X157" s="22"/>
      <c r="Y157" s="22"/>
      <c r="Z157" s="22"/>
      <c r="AA157" s="22"/>
      <c r="AB157" s="22"/>
      <c r="AC157" s="22"/>
      <c r="AM157" s="64"/>
      <c r="AN157" s="64"/>
      <c r="AO157" s="64"/>
      <c r="AP157" s="64"/>
      <c r="AQ157" s="64"/>
      <c r="AR157" s="64"/>
      <c r="AS157" s="64"/>
      <c r="AT157" s="64"/>
      <c r="AU157" s="64"/>
    </row>
    <row r="158" spans="1:50">
      <c r="A158" s="42"/>
      <c r="B158" s="33"/>
      <c r="C158" s="33"/>
      <c r="D158" s="34"/>
      <c r="E158" s="35"/>
      <c r="F158" s="20"/>
      <c r="G158" s="37"/>
      <c r="H158" s="37"/>
      <c r="I158" s="38"/>
      <c r="J158" s="39"/>
      <c r="K158" s="40"/>
      <c r="L158" s="22"/>
      <c r="M158" s="22"/>
      <c r="N158" s="22"/>
      <c r="O158" s="210">
        <f>IF(OR(PartRaw[[#This Row],[Diameter
(mm)]]=1,PartRaw[[#This Row],[Diameter
(mm)]]=1.1),400,500)</f>
        <v>500</v>
      </c>
      <c r="P158" s="22">
        <f>PartRaw[[#This Row],[POS1 Lotsize]]</f>
        <v>500</v>
      </c>
      <c r="Q158" s="22">
        <f>IF(PartRaw[[#This Row],[Diameter
(mm)]]=1,PartRaw[[#This Row],[POS1 Lotsize]]*3,PartRaw[[#This Row],[POS1 Lotsize]])</f>
        <v>500</v>
      </c>
      <c r="R158" s="22"/>
      <c r="S158" s="22"/>
      <c r="T158" s="22"/>
      <c r="U158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58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58" s="22"/>
      <c r="X158" s="22"/>
      <c r="Y158" s="22"/>
      <c r="Z158" s="22"/>
      <c r="AA158" s="22"/>
      <c r="AB158" s="22"/>
      <c r="AC158" s="22"/>
      <c r="AM158" s="64"/>
      <c r="AN158" s="64"/>
      <c r="AO158" s="64"/>
      <c r="AP158" s="64"/>
      <c r="AQ158" s="64"/>
      <c r="AR158" s="64"/>
      <c r="AS158" s="64"/>
      <c r="AT158" s="64"/>
      <c r="AU158" s="64"/>
    </row>
    <row r="159" spans="1:50">
      <c r="A159" s="42"/>
      <c r="B159" s="33"/>
      <c r="C159" s="33"/>
      <c r="D159" s="34"/>
      <c r="E159" s="35"/>
      <c r="F159" s="20"/>
      <c r="G159" s="37"/>
      <c r="H159" s="37"/>
      <c r="I159" s="38"/>
      <c r="J159" s="39"/>
      <c r="K159" s="40"/>
      <c r="L159" s="22"/>
      <c r="M159" s="22"/>
      <c r="N159" s="22"/>
      <c r="O159" s="210">
        <f>IF(OR(PartRaw[[#This Row],[Diameter
(mm)]]=1,PartRaw[[#This Row],[Diameter
(mm)]]=1.1),400,500)</f>
        <v>500</v>
      </c>
      <c r="P159" s="22">
        <f>PartRaw[[#This Row],[POS1 Lotsize]]</f>
        <v>500</v>
      </c>
      <c r="Q159" s="22">
        <f>IF(PartRaw[[#This Row],[Diameter
(mm)]]=1,PartRaw[[#This Row],[POS1 Lotsize]]*3,PartRaw[[#This Row],[POS1 Lotsize]])</f>
        <v>500</v>
      </c>
      <c r="R159" s="22"/>
      <c r="S159" s="22"/>
      <c r="T159" s="22"/>
      <c r="U159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59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59" s="22"/>
      <c r="X159" s="22"/>
      <c r="Y159" s="22"/>
      <c r="Z159" s="22"/>
      <c r="AA159" s="22"/>
      <c r="AB159" s="22"/>
      <c r="AC159" s="22"/>
      <c r="AM159" s="64"/>
      <c r="AN159" s="64"/>
      <c r="AO159" s="64"/>
      <c r="AP159" s="64"/>
      <c r="AQ159" s="64"/>
      <c r="AR159" s="64"/>
      <c r="AS159" s="64"/>
      <c r="AT159" s="64"/>
      <c r="AU159" s="64"/>
    </row>
    <row r="160" spans="1:50">
      <c r="A160" s="42"/>
      <c r="B160" s="33"/>
      <c r="C160" s="33"/>
      <c r="D160" s="34"/>
      <c r="E160" s="35"/>
      <c r="F160" s="20"/>
      <c r="G160" s="37"/>
      <c r="H160" s="37"/>
      <c r="I160" s="38"/>
      <c r="J160" s="39"/>
      <c r="K160" s="40"/>
      <c r="L160" s="22"/>
      <c r="M160" s="22"/>
      <c r="N160" s="22"/>
      <c r="O160" s="210">
        <f>IF(OR(PartRaw[[#This Row],[Diameter
(mm)]]=1,PartRaw[[#This Row],[Diameter
(mm)]]=1.1),400,500)</f>
        <v>500</v>
      </c>
      <c r="P160" s="22">
        <f>PartRaw[[#This Row],[POS1 Lotsize]]</f>
        <v>500</v>
      </c>
      <c r="Q160" s="22">
        <f>IF(PartRaw[[#This Row],[Diameter
(mm)]]=1,PartRaw[[#This Row],[POS1 Lotsize]]*3,PartRaw[[#This Row],[POS1 Lotsize]])</f>
        <v>500</v>
      </c>
      <c r="R160" s="22"/>
      <c r="S160" s="22"/>
      <c r="T160" s="22"/>
      <c r="U160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60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60" s="22"/>
      <c r="X160" s="22"/>
      <c r="Y160" s="22"/>
      <c r="Z160" s="22"/>
      <c r="AA160" s="22"/>
      <c r="AB160" s="22"/>
      <c r="AC160" s="22"/>
      <c r="AM160" s="64"/>
      <c r="AN160" s="64"/>
      <c r="AO160" s="64"/>
      <c r="AP160" s="64"/>
      <c r="AQ160" s="64"/>
      <c r="AR160" s="64"/>
      <c r="AS160" s="64"/>
      <c r="AT160" s="64"/>
      <c r="AU160" s="64"/>
    </row>
    <row r="161" spans="1:47">
      <c r="A161" s="42"/>
      <c r="B161" s="33"/>
      <c r="C161" s="33"/>
      <c r="D161" s="34"/>
      <c r="E161" s="35"/>
      <c r="F161" s="20"/>
      <c r="G161" s="37"/>
      <c r="H161" s="37"/>
      <c r="I161" s="38"/>
      <c r="J161" s="39"/>
      <c r="K161" s="40"/>
      <c r="L161" s="22"/>
      <c r="M161" s="22"/>
      <c r="N161" s="22"/>
      <c r="O161" s="210">
        <f>IF(OR(PartRaw[[#This Row],[Diameter
(mm)]]=1,PartRaw[[#This Row],[Diameter
(mm)]]=1.1),400,500)</f>
        <v>500</v>
      </c>
      <c r="P161" s="22">
        <f>PartRaw[[#This Row],[POS1 Lotsize]]</f>
        <v>500</v>
      </c>
      <c r="Q161" s="22">
        <f>IF(PartRaw[[#This Row],[Diameter
(mm)]]=1,PartRaw[[#This Row],[POS1 Lotsize]]*3,PartRaw[[#This Row],[POS1 Lotsize]])</f>
        <v>500</v>
      </c>
      <c r="R161" s="22"/>
      <c r="S161" s="22"/>
      <c r="T161" s="22"/>
      <c r="U161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61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61" s="22"/>
      <c r="X161" s="22"/>
      <c r="Y161" s="22"/>
      <c r="Z161" s="22"/>
      <c r="AA161" s="22"/>
      <c r="AB161" s="22"/>
      <c r="AC161" s="22"/>
      <c r="AM161" s="64"/>
      <c r="AN161" s="64"/>
      <c r="AO161" s="64"/>
      <c r="AP161" s="64"/>
      <c r="AQ161" s="64"/>
      <c r="AR161" s="64"/>
      <c r="AS161" s="64"/>
      <c r="AT161" s="64"/>
      <c r="AU161" s="64"/>
    </row>
    <row r="162" spans="1:47">
      <c r="A162" s="42"/>
      <c r="B162" s="33"/>
      <c r="C162" s="33"/>
      <c r="D162" s="34"/>
      <c r="E162" s="35"/>
      <c r="F162" s="20"/>
      <c r="G162" s="37"/>
      <c r="H162" s="37"/>
      <c r="I162" s="38"/>
      <c r="J162" s="39"/>
      <c r="K162" s="40"/>
      <c r="L162" s="22"/>
      <c r="M162" s="22"/>
      <c r="N162" s="22"/>
      <c r="O162" s="210">
        <f>IF(OR(PartRaw[[#This Row],[Diameter
(mm)]]=1,PartRaw[[#This Row],[Diameter
(mm)]]=1.1),400,500)</f>
        <v>500</v>
      </c>
      <c r="P162" s="22">
        <f>PartRaw[[#This Row],[POS1 Lotsize]]</f>
        <v>500</v>
      </c>
      <c r="Q162" s="22">
        <f>IF(PartRaw[[#This Row],[Diameter
(mm)]]=1,PartRaw[[#This Row],[POS1 Lotsize]]*3,PartRaw[[#This Row],[POS1 Lotsize]])</f>
        <v>500</v>
      </c>
      <c r="R162" s="22"/>
      <c r="S162" s="22"/>
      <c r="T162" s="22"/>
      <c r="U162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62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62" s="22"/>
      <c r="X162" s="22"/>
      <c r="Y162" s="22"/>
      <c r="Z162" s="22"/>
      <c r="AA162" s="22"/>
      <c r="AB162" s="22"/>
      <c r="AC162" s="22"/>
      <c r="AM162" s="64"/>
      <c r="AN162" s="64"/>
      <c r="AO162" s="64"/>
      <c r="AP162" s="64"/>
      <c r="AQ162" s="64"/>
      <c r="AR162" s="64"/>
      <c r="AS162" s="64"/>
      <c r="AT162" s="64"/>
      <c r="AU162" s="64"/>
    </row>
    <row r="163" spans="1:47">
      <c r="A163" s="42"/>
      <c r="B163" s="33"/>
      <c r="C163" s="33"/>
      <c r="D163" s="34"/>
      <c r="E163" s="35"/>
      <c r="F163" s="20"/>
      <c r="G163" s="37"/>
      <c r="H163" s="37"/>
      <c r="I163" s="38"/>
      <c r="J163" s="39"/>
      <c r="K163" s="40"/>
      <c r="L163" s="22"/>
      <c r="M163" s="22"/>
      <c r="N163" s="22"/>
      <c r="O163" s="210">
        <f>IF(OR(PartRaw[[#This Row],[Diameter
(mm)]]=1,PartRaw[[#This Row],[Diameter
(mm)]]=1.1),400,500)</f>
        <v>500</v>
      </c>
      <c r="P163" s="22">
        <f>PartRaw[[#This Row],[POS1 Lotsize]]</f>
        <v>500</v>
      </c>
      <c r="Q163" s="22">
        <f>IF(PartRaw[[#This Row],[Diameter
(mm)]]=1,PartRaw[[#This Row],[POS1 Lotsize]]*3,PartRaw[[#This Row],[POS1 Lotsize]])</f>
        <v>500</v>
      </c>
      <c r="R163" s="22"/>
      <c r="S163" s="22"/>
      <c r="T163" s="22"/>
      <c r="U163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63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63" s="22"/>
      <c r="X163" s="22"/>
      <c r="Y163" s="22"/>
      <c r="Z163" s="22"/>
      <c r="AA163" s="22"/>
      <c r="AB163" s="22"/>
      <c r="AC163" s="22"/>
      <c r="AM163" s="64"/>
      <c r="AN163" s="64"/>
      <c r="AO163" s="64"/>
      <c r="AP163" s="64"/>
      <c r="AQ163" s="64"/>
      <c r="AR163" s="64"/>
      <c r="AS163" s="64"/>
      <c r="AT163" s="64"/>
      <c r="AU163" s="64"/>
    </row>
    <row r="164" spans="1:47">
      <c r="A164" s="42"/>
      <c r="B164" s="33"/>
      <c r="C164" s="33"/>
      <c r="D164" s="34"/>
      <c r="E164" s="35"/>
      <c r="F164" s="20"/>
      <c r="G164" s="37"/>
      <c r="H164" s="37"/>
      <c r="I164" s="38"/>
      <c r="J164" s="39"/>
      <c r="K164" s="40"/>
      <c r="L164" s="22"/>
      <c r="M164" s="22"/>
      <c r="N164" s="22"/>
      <c r="O164" s="210">
        <f>IF(OR(PartRaw[[#This Row],[Diameter
(mm)]]=1,PartRaw[[#This Row],[Diameter
(mm)]]=1.1),400,500)</f>
        <v>500</v>
      </c>
      <c r="P164" s="22">
        <f>PartRaw[[#This Row],[POS1 Lotsize]]</f>
        <v>500</v>
      </c>
      <c r="Q164" s="22">
        <f>IF(PartRaw[[#This Row],[Diameter
(mm)]]=1,PartRaw[[#This Row],[POS1 Lotsize]]*3,PartRaw[[#This Row],[POS1 Lotsize]])</f>
        <v>500</v>
      </c>
      <c r="R164" s="22"/>
      <c r="S164" s="22"/>
      <c r="T164" s="22"/>
      <c r="U164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64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64" s="22"/>
      <c r="X164" s="22"/>
      <c r="Y164" s="22"/>
      <c r="Z164" s="22"/>
      <c r="AA164" s="22"/>
      <c r="AB164" s="22"/>
      <c r="AC164" s="22"/>
      <c r="AM164" s="64"/>
      <c r="AN164" s="64"/>
      <c r="AO164" s="64"/>
      <c r="AP164" s="64"/>
      <c r="AQ164" s="64"/>
      <c r="AR164" s="64"/>
      <c r="AS164" s="64"/>
      <c r="AT164" s="64"/>
      <c r="AU164" s="64"/>
    </row>
    <row r="165" spans="1:47">
      <c r="A165" s="42"/>
      <c r="B165" s="33"/>
      <c r="C165" s="33"/>
      <c r="D165" s="34"/>
      <c r="E165" s="35"/>
      <c r="F165" s="20"/>
      <c r="G165" s="37"/>
      <c r="H165" s="37"/>
      <c r="I165" s="38"/>
      <c r="J165" s="39"/>
      <c r="K165" s="40"/>
      <c r="L165" s="22"/>
      <c r="M165" s="22"/>
      <c r="N165" s="22"/>
      <c r="O165" s="210">
        <f>IF(OR(PartRaw[[#This Row],[Diameter
(mm)]]=1,PartRaw[[#This Row],[Diameter
(mm)]]=1.1),400,500)</f>
        <v>500</v>
      </c>
      <c r="P165" s="22">
        <f>PartRaw[[#This Row],[POS1 Lotsize]]</f>
        <v>500</v>
      </c>
      <c r="Q165" s="22">
        <f>IF(PartRaw[[#This Row],[Diameter
(mm)]]=1,PartRaw[[#This Row],[POS1 Lotsize]]*3,PartRaw[[#This Row],[POS1 Lotsize]])</f>
        <v>500</v>
      </c>
      <c r="R165" s="22"/>
      <c r="S165" s="22"/>
      <c r="T165" s="22"/>
      <c r="U165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65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65" s="22"/>
      <c r="X165" s="22"/>
      <c r="Y165" s="22"/>
      <c r="Z165" s="22"/>
      <c r="AA165" s="22"/>
      <c r="AB165" s="22"/>
      <c r="AC165" s="22"/>
      <c r="AM165" s="64"/>
      <c r="AN165" s="64"/>
      <c r="AO165" s="64"/>
      <c r="AP165" s="64"/>
      <c r="AQ165" s="64"/>
      <c r="AR165" s="64"/>
      <c r="AS165" s="64"/>
      <c r="AT165" s="64"/>
      <c r="AU165" s="64"/>
    </row>
    <row r="166" spans="1:47">
      <c r="A166" s="42"/>
      <c r="B166" s="33"/>
      <c r="C166" s="33"/>
      <c r="D166" s="34"/>
      <c r="E166" s="35"/>
      <c r="F166" s="20"/>
      <c r="G166" s="37"/>
      <c r="H166" s="37"/>
      <c r="I166" s="38"/>
      <c r="J166" s="39"/>
      <c r="K166" s="40"/>
      <c r="L166" s="22"/>
      <c r="M166" s="22"/>
      <c r="N166" s="22"/>
      <c r="O166" s="210">
        <f>IF(OR(PartRaw[[#This Row],[Diameter
(mm)]]=1,PartRaw[[#This Row],[Diameter
(mm)]]=1.1),400,500)</f>
        <v>500</v>
      </c>
      <c r="P166" s="22">
        <f>PartRaw[[#This Row],[POS1 Lotsize]]</f>
        <v>500</v>
      </c>
      <c r="Q166" s="22">
        <f>IF(PartRaw[[#This Row],[Diameter
(mm)]]=1,PartRaw[[#This Row],[POS1 Lotsize]]*3,PartRaw[[#This Row],[POS1 Lotsize]])</f>
        <v>500</v>
      </c>
      <c r="R166" s="22"/>
      <c r="S166" s="22"/>
      <c r="T166" s="22"/>
      <c r="U166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66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66" s="22"/>
      <c r="X166" s="22"/>
      <c r="Y166" s="22"/>
      <c r="Z166" s="22"/>
      <c r="AA166" s="22"/>
      <c r="AB166" s="22"/>
      <c r="AC166" s="22"/>
      <c r="AM166" s="64"/>
      <c r="AN166" s="64"/>
      <c r="AO166" s="64"/>
      <c r="AP166" s="64"/>
      <c r="AQ166" s="64"/>
      <c r="AR166" s="64"/>
      <c r="AS166" s="64"/>
      <c r="AT166" s="64"/>
      <c r="AU166" s="64"/>
    </row>
    <row r="167" spans="1:47">
      <c r="A167" s="42"/>
      <c r="B167" s="33"/>
      <c r="C167" s="33"/>
      <c r="D167" s="34"/>
      <c r="E167" s="35"/>
      <c r="F167" s="20"/>
      <c r="G167" s="37"/>
      <c r="H167" s="37"/>
      <c r="I167" s="38"/>
      <c r="J167" s="39"/>
      <c r="K167" s="40"/>
      <c r="L167" s="22"/>
      <c r="M167" s="22"/>
      <c r="N167" s="22"/>
      <c r="O167" s="210">
        <f>IF(OR(PartRaw[[#This Row],[Diameter
(mm)]]=1,PartRaw[[#This Row],[Diameter
(mm)]]=1.1),400,500)</f>
        <v>500</v>
      </c>
      <c r="P167" s="22">
        <f>PartRaw[[#This Row],[POS1 Lotsize]]</f>
        <v>500</v>
      </c>
      <c r="Q167" s="22">
        <f>IF(PartRaw[[#This Row],[Diameter
(mm)]]=1,PartRaw[[#This Row],[POS1 Lotsize]]*3,PartRaw[[#This Row],[POS1 Lotsize]])</f>
        <v>500</v>
      </c>
      <c r="R167" s="22"/>
      <c r="S167" s="22"/>
      <c r="T167" s="22"/>
      <c r="U167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67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67" s="22"/>
      <c r="X167" s="22"/>
      <c r="Y167" s="22"/>
      <c r="Z167" s="22"/>
      <c r="AA167" s="22"/>
      <c r="AB167" s="22"/>
      <c r="AC167" s="22"/>
      <c r="AM167" s="64"/>
      <c r="AN167" s="64"/>
      <c r="AO167" s="64"/>
      <c r="AP167" s="64"/>
      <c r="AQ167" s="64"/>
      <c r="AR167" s="64"/>
      <c r="AS167" s="64"/>
      <c r="AT167" s="64"/>
      <c r="AU167" s="64"/>
    </row>
    <row r="168" spans="1:47">
      <c r="A168" s="42"/>
      <c r="B168" s="33"/>
      <c r="C168" s="33"/>
      <c r="D168" s="34"/>
      <c r="E168" s="35"/>
      <c r="F168" s="20"/>
      <c r="G168" s="37"/>
      <c r="H168" s="37"/>
      <c r="I168" s="38"/>
      <c r="J168" s="39"/>
      <c r="K168" s="40"/>
      <c r="L168" s="22"/>
      <c r="M168" s="22"/>
      <c r="N168" s="22"/>
      <c r="O168" s="210">
        <f>IF(OR(PartRaw[[#This Row],[Diameter
(mm)]]=1,PartRaw[[#This Row],[Diameter
(mm)]]=1.1),400,500)</f>
        <v>500</v>
      </c>
      <c r="P168" s="22">
        <f>PartRaw[[#This Row],[POS1 Lotsize]]</f>
        <v>500</v>
      </c>
      <c r="Q168" s="22">
        <f>IF(PartRaw[[#This Row],[Diameter
(mm)]]=1,PartRaw[[#This Row],[POS1 Lotsize]]*3,PartRaw[[#This Row],[POS1 Lotsize]])</f>
        <v>500</v>
      </c>
      <c r="R168" s="22"/>
      <c r="S168" s="22"/>
      <c r="T168" s="22"/>
      <c r="U168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68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68" s="22"/>
      <c r="X168" s="22"/>
      <c r="Y168" s="22"/>
      <c r="Z168" s="22"/>
      <c r="AA168" s="22"/>
      <c r="AB168" s="22"/>
      <c r="AC168" s="22"/>
      <c r="AM168" s="64"/>
      <c r="AN168" s="64"/>
      <c r="AO168" s="64"/>
      <c r="AP168" s="64"/>
      <c r="AQ168" s="64"/>
      <c r="AR168" s="64"/>
      <c r="AS168" s="64"/>
      <c r="AT168" s="64"/>
      <c r="AU168" s="64"/>
    </row>
    <row r="169" spans="1:47">
      <c r="A169" s="42"/>
      <c r="B169" s="33"/>
      <c r="C169" s="33"/>
      <c r="D169" s="34"/>
      <c r="E169" s="35"/>
      <c r="F169" s="20"/>
      <c r="G169" s="37"/>
      <c r="H169" s="37"/>
      <c r="I169" s="38"/>
      <c r="J169" s="39"/>
      <c r="K169" s="40"/>
      <c r="L169" s="22"/>
      <c r="M169" s="22"/>
      <c r="N169" s="22"/>
      <c r="O169" s="210">
        <f>IF(OR(PartRaw[[#This Row],[Diameter
(mm)]]=1,PartRaw[[#This Row],[Diameter
(mm)]]=1.1),400,500)</f>
        <v>500</v>
      </c>
      <c r="P169" s="22">
        <f>PartRaw[[#This Row],[POS1 Lotsize]]</f>
        <v>500</v>
      </c>
      <c r="Q169" s="22">
        <f>IF(PartRaw[[#This Row],[Diameter
(mm)]]=1,PartRaw[[#This Row],[POS1 Lotsize]]*3,PartRaw[[#This Row],[POS1 Lotsize]])</f>
        <v>500</v>
      </c>
      <c r="R169" s="22"/>
      <c r="S169" s="22"/>
      <c r="T169" s="22"/>
      <c r="U169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69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69" s="22"/>
      <c r="X169" s="22"/>
      <c r="Y169" s="22"/>
      <c r="Z169" s="22"/>
      <c r="AA169" s="22"/>
      <c r="AB169" s="22"/>
      <c r="AC169" s="22"/>
      <c r="AM169" s="64"/>
      <c r="AN169" s="64"/>
      <c r="AO169" s="64"/>
      <c r="AP169" s="64"/>
      <c r="AQ169" s="64"/>
      <c r="AR169" s="64"/>
      <c r="AS169" s="64"/>
      <c r="AT169" s="64"/>
      <c r="AU169" s="64"/>
    </row>
    <row r="170" spans="1:47">
      <c r="A170" s="42"/>
      <c r="B170" s="33"/>
      <c r="C170" s="33"/>
      <c r="D170" s="34"/>
      <c r="E170" s="35"/>
      <c r="F170" s="20"/>
      <c r="G170" s="37"/>
      <c r="H170" s="37"/>
      <c r="I170" s="38"/>
      <c r="J170" s="39"/>
      <c r="K170" s="40"/>
      <c r="L170" s="22"/>
      <c r="M170" s="22"/>
      <c r="N170" s="22"/>
      <c r="O170" s="210">
        <f>IF(OR(PartRaw[[#This Row],[Diameter
(mm)]]=1,PartRaw[[#This Row],[Diameter
(mm)]]=1.1),400,500)</f>
        <v>500</v>
      </c>
      <c r="P170" s="22">
        <f>PartRaw[[#This Row],[POS1 Lotsize]]</f>
        <v>500</v>
      </c>
      <c r="Q170" s="22">
        <f>IF(PartRaw[[#This Row],[Diameter
(mm)]]=1,PartRaw[[#This Row],[POS1 Lotsize]]*3,PartRaw[[#This Row],[POS1 Lotsize]])</f>
        <v>500</v>
      </c>
      <c r="R170" s="22"/>
      <c r="S170" s="22"/>
      <c r="T170" s="22"/>
      <c r="U170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70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70" s="22"/>
      <c r="X170" s="22"/>
      <c r="Y170" s="22"/>
      <c r="Z170" s="22"/>
      <c r="AA170" s="22"/>
      <c r="AB170" s="22"/>
      <c r="AC170" s="22"/>
      <c r="AM170" s="64"/>
      <c r="AN170" s="64"/>
      <c r="AO170" s="64"/>
      <c r="AP170" s="64"/>
      <c r="AQ170" s="64"/>
      <c r="AR170" s="64"/>
      <c r="AS170" s="64"/>
      <c r="AT170" s="64"/>
      <c r="AU170" s="64"/>
    </row>
    <row r="171" spans="1:47">
      <c r="A171" s="42"/>
      <c r="B171" s="33"/>
      <c r="C171" s="33"/>
      <c r="D171" s="34"/>
      <c r="E171" s="35"/>
      <c r="F171" s="20"/>
      <c r="G171" s="37"/>
      <c r="H171" s="37"/>
      <c r="I171" s="38"/>
      <c r="J171" s="39"/>
      <c r="K171" s="40"/>
      <c r="L171" s="22"/>
      <c r="M171" s="22"/>
      <c r="N171" s="22"/>
      <c r="O171" s="210">
        <f>IF(OR(PartRaw[[#This Row],[Diameter
(mm)]]=1,PartRaw[[#This Row],[Diameter
(mm)]]=1.1),400,500)</f>
        <v>500</v>
      </c>
      <c r="P171" s="22">
        <f>PartRaw[[#This Row],[POS1 Lotsize]]</f>
        <v>500</v>
      </c>
      <c r="Q171" s="22">
        <f>IF(PartRaw[[#This Row],[Diameter
(mm)]]=1,PartRaw[[#This Row],[POS1 Lotsize]]*3,PartRaw[[#This Row],[POS1 Lotsize]])</f>
        <v>500</v>
      </c>
      <c r="R171" s="22"/>
      <c r="S171" s="22"/>
      <c r="T171" s="22"/>
      <c r="U171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71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71" s="22"/>
      <c r="X171" s="22"/>
      <c r="Y171" s="22"/>
      <c r="Z171" s="22"/>
      <c r="AA171" s="22"/>
      <c r="AB171" s="22"/>
      <c r="AC171" s="22"/>
      <c r="AM171" s="64"/>
      <c r="AN171" s="64"/>
      <c r="AO171" s="64"/>
      <c r="AP171" s="64"/>
      <c r="AQ171" s="64"/>
      <c r="AR171" s="64"/>
      <c r="AS171" s="64"/>
      <c r="AT171" s="64"/>
      <c r="AU171" s="64"/>
    </row>
    <row r="172" spans="1:47">
      <c r="A172" s="42"/>
      <c r="B172" s="33"/>
      <c r="C172" s="33"/>
      <c r="D172" s="34"/>
      <c r="E172" s="35"/>
      <c r="F172" s="20"/>
      <c r="G172" s="37"/>
      <c r="H172" s="37"/>
      <c r="I172" s="38"/>
      <c r="J172" s="39"/>
      <c r="K172" s="40"/>
      <c r="L172" s="22"/>
      <c r="M172" s="22"/>
      <c r="N172" s="22"/>
      <c r="O172" s="210">
        <f>IF(OR(PartRaw[[#This Row],[Diameter
(mm)]]=1,PartRaw[[#This Row],[Diameter
(mm)]]=1.1),400,500)</f>
        <v>500</v>
      </c>
      <c r="P172" s="22">
        <f>PartRaw[[#This Row],[POS1 Lotsize]]</f>
        <v>500</v>
      </c>
      <c r="Q172" s="22">
        <f>IF(PartRaw[[#This Row],[Diameter
(mm)]]=1,PartRaw[[#This Row],[POS1 Lotsize]]*3,PartRaw[[#This Row],[POS1 Lotsize]])</f>
        <v>500</v>
      </c>
      <c r="R172" s="22"/>
      <c r="S172" s="22"/>
      <c r="T172" s="22"/>
      <c r="U172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72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72" s="22"/>
      <c r="X172" s="22"/>
      <c r="Y172" s="22"/>
      <c r="Z172" s="22"/>
      <c r="AA172" s="22"/>
      <c r="AB172" s="22"/>
      <c r="AC172" s="22"/>
      <c r="AM172" s="64"/>
      <c r="AN172" s="64"/>
      <c r="AO172" s="64"/>
      <c r="AP172" s="64"/>
      <c r="AQ172" s="64"/>
      <c r="AR172" s="64"/>
      <c r="AS172" s="64"/>
      <c r="AT172" s="64"/>
      <c r="AU172" s="64"/>
    </row>
    <row r="173" spans="1:47">
      <c r="A173" s="42"/>
      <c r="B173" s="33"/>
      <c r="C173" s="33"/>
      <c r="D173" s="34"/>
      <c r="E173" s="35"/>
      <c r="F173" s="20"/>
      <c r="G173" s="37"/>
      <c r="H173" s="37"/>
      <c r="I173" s="38"/>
      <c r="J173" s="39"/>
      <c r="K173" s="40"/>
      <c r="L173" s="22"/>
      <c r="M173" s="22"/>
      <c r="N173" s="22"/>
      <c r="O173" s="210">
        <f>IF(OR(PartRaw[[#This Row],[Diameter
(mm)]]=1,PartRaw[[#This Row],[Diameter
(mm)]]=1.1),400,500)</f>
        <v>500</v>
      </c>
      <c r="P173" s="22">
        <f>PartRaw[[#This Row],[POS1 Lotsize]]</f>
        <v>500</v>
      </c>
      <c r="Q173" s="22">
        <f>IF(PartRaw[[#This Row],[Diameter
(mm)]]=1,PartRaw[[#This Row],[POS1 Lotsize]]*3,PartRaw[[#This Row],[POS1 Lotsize]])</f>
        <v>500</v>
      </c>
      <c r="R173" s="22"/>
      <c r="S173" s="22"/>
      <c r="T173" s="22"/>
      <c r="U173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73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73" s="22"/>
      <c r="X173" s="22"/>
      <c r="Y173" s="22"/>
      <c r="Z173" s="22"/>
      <c r="AA173" s="22"/>
      <c r="AB173" s="22"/>
      <c r="AC173" s="22"/>
      <c r="AM173" s="64"/>
      <c r="AN173" s="64"/>
      <c r="AO173" s="64"/>
      <c r="AP173" s="64"/>
      <c r="AQ173" s="64"/>
      <c r="AR173" s="64"/>
      <c r="AS173" s="64"/>
      <c r="AT173" s="64"/>
      <c r="AU173" s="64"/>
    </row>
    <row r="174" spans="1:47">
      <c r="A174" s="42"/>
      <c r="B174" s="33"/>
      <c r="C174" s="33"/>
      <c r="D174" s="34"/>
      <c r="E174" s="35"/>
      <c r="F174" s="20"/>
      <c r="G174" s="37"/>
      <c r="H174" s="37"/>
      <c r="I174" s="38"/>
      <c r="J174" s="39"/>
      <c r="K174" s="40"/>
      <c r="L174" s="22"/>
      <c r="M174" s="22"/>
      <c r="N174" s="22"/>
      <c r="O174" s="210">
        <f>IF(OR(PartRaw[[#This Row],[Diameter
(mm)]]=1,PartRaw[[#This Row],[Diameter
(mm)]]=1.1),400,500)</f>
        <v>500</v>
      </c>
      <c r="P174" s="22">
        <f>PartRaw[[#This Row],[POS1 Lotsize]]</f>
        <v>500</v>
      </c>
      <c r="Q174" s="22">
        <f>IF(PartRaw[[#This Row],[Diameter
(mm)]]=1,PartRaw[[#This Row],[POS1 Lotsize]]*3,PartRaw[[#This Row],[POS1 Lotsize]])</f>
        <v>500</v>
      </c>
      <c r="R174" s="22"/>
      <c r="S174" s="22"/>
      <c r="T174" s="22"/>
      <c r="U174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74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74" s="22"/>
      <c r="X174" s="22"/>
      <c r="Y174" s="22"/>
      <c r="Z174" s="22"/>
      <c r="AA174" s="22"/>
      <c r="AB174" s="22"/>
      <c r="AC174" s="22"/>
      <c r="AM174" s="64"/>
      <c r="AN174" s="64"/>
      <c r="AO174" s="64"/>
      <c r="AP174" s="64"/>
      <c r="AQ174" s="64"/>
      <c r="AR174" s="64"/>
      <c r="AS174" s="64"/>
      <c r="AT174" s="64"/>
      <c r="AU174" s="64"/>
    </row>
    <row r="175" spans="1:47">
      <c r="A175" s="42"/>
      <c r="B175" s="33"/>
      <c r="C175" s="33"/>
      <c r="D175" s="34"/>
      <c r="E175" s="35"/>
      <c r="F175" s="20"/>
      <c r="G175" s="37"/>
      <c r="H175" s="37"/>
      <c r="I175" s="38"/>
      <c r="J175" s="39"/>
      <c r="K175" s="40"/>
      <c r="L175" s="22"/>
      <c r="M175" s="22"/>
      <c r="N175" s="22"/>
      <c r="O175" s="210">
        <f>IF(OR(PartRaw[[#This Row],[Diameter
(mm)]]=1,PartRaw[[#This Row],[Diameter
(mm)]]=1.1),400,500)</f>
        <v>500</v>
      </c>
      <c r="P175" s="22">
        <f>PartRaw[[#This Row],[POS1 Lotsize]]</f>
        <v>500</v>
      </c>
      <c r="Q175" s="22">
        <f>IF(PartRaw[[#This Row],[Diameter
(mm)]]=1,PartRaw[[#This Row],[POS1 Lotsize]]*3,PartRaw[[#This Row],[POS1 Lotsize]])</f>
        <v>500</v>
      </c>
      <c r="R175" s="22"/>
      <c r="S175" s="22"/>
      <c r="T175" s="22"/>
      <c r="U175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75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75" s="22"/>
      <c r="X175" s="22"/>
      <c r="Y175" s="22"/>
      <c r="Z175" s="22"/>
      <c r="AA175" s="22"/>
      <c r="AB175" s="22"/>
      <c r="AC175" s="22"/>
      <c r="AM175" s="64"/>
      <c r="AN175" s="64"/>
      <c r="AO175" s="64"/>
      <c r="AP175" s="64"/>
      <c r="AQ175" s="64"/>
      <c r="AR175" s="64"/>
      <c r="AS175" s="64"/>
      <c r="AT175" s="64"/>
      <c r="AU175" s="64"/>
    </row>
    <row r="176" spans="1:47">
      <c r="A176" s="42"/>
      <c r="B176" s="33"/>
      <c r="C176" s="33"/>
      <c r="D176" s="34"/>
      <c r="E176" s="35"/>
      <c r="F176" s="20"/>
      <c r="G176" s="37"/>
      <c r="H176" s="37"/>
      <c r="I176" s="38"/>
      <c r="J176" s="39"/>
      <c r="K176" s="40"/>
      <c r="L176" s="22"/>
      <c r="M176" s="22"/>
      <c r="N176" s="22"/>
      <c r="O176" s="210">
        <f>IF(OR(PartRaw[[#This Row],[Diameter
(mm)]]=1,PartRaw[[#This Row],[Diameter
(mm)]]=1.1),400,500)</f>
        <v>500</v>
      </c>
      <c r="P176" s="22">
        <f>PartRaw[[#This Row],[POS1 Lotsize]]</f>
        <v>500</v>
      </c>
      <c r="Q176" s="22">
        <f>IF(PartRaw[[#This Row],[Diameter
(mm)]]=1,PartRaw[[#This Row],[POS1 Lotsize]]*3,PartRaw[[#This Row],[POS1 Lotsize]])</f>
        <v>500</v>
      </c>
      <c r="R176" s="22"/>
      <c r="S176" s="22"/>
      <c r="T176" s="22"/>
      <c r="U176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76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76" s="22"/>
      <c r="X176" s="22"/>
      <c r="Y176" s="22"/>
      <c r="Z176" s="22"/>
      <c r="AA176" s="22"/>
      <c r="AB176" s="22"/>
      <c r="AC176" s="22"/>
      <c r="AM176" s="64"/>
      <c r="AN176" s="64"/>
      <c r="AO176" s="64"/>
      <c r="AP176" s="64"/>
      <c r="AQ176" s="64"/>
      <c r="AR176" s="64"/>
      <c r="AS176" s="64"/>
      <c r="AT176" s="64"/>
      <c r="AU176" s="64"/>
    </row>
    <row r="177" spans="1:47">
      <c r="A177" s="42"/>
      <c r="B177" s="33"/>
      <c r="C177" s="33"/>
      <c r="D177" s="34"/>
      <c r="E177" s="35"/>
      <c r="F177" s="20"/>
      <c r="G177" s="37"/>
      <c r="H177" s="37"/>
      <c r="I177" s="38"/>
      <c r="J177" s="39"/>
      <c r="K177" s="40"/>
      <c r="L177" s="22"/>
      <c r="M177" s="22"/>
      <c r="N177" s="22"/>
      <c r="O177" s="210">
        <f>IF(OR(PartRaw[[#This Row],[Diameter
(mm)]]=1,PartRaw[[#This Row],[Diameter
(mm)]]=1.1),400,500)</f>
        <v>500</v>
      </c>
      <c r="P177" s="22">
        <f>PartRaw[[#This Row],[POS1 Lotsize]]</f>
        <v>500</v>
      </c>
      <c r="Q177" s="22">
        <f>IF(PartRaw[[#This Row],[Diameter
(mm)]]=1,PartRaw[[#This Row],[POS1 Lotsize]]*3,PartRaw[[#This Row],[POS1 Lotsize]])</f>
        <v>500</v>
      </c>
      <c r="R177" s="22"/>
      <c r="S177" s="22"/>
      <c r="T177" s="22"/>
      <c r="U177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77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77" s="22"/>
      <c r="X177" s="22"/>
      <c r="Y177" s="22"/>
      <c r="Z177" s="22"/>
      <c r="AA177" s="22"/>
      <c r="AB177" s="22"/>
      <c r="AC177" s="22"/>
      <c r="AM177" s="64"/>
      <c r="AN177" s="64"/>
      <c r="AO177" s="64"/>
      <c r="AP177" s="64"/>
      <c r="AQ177" s="64"/>
      <c r="AR177" s="64"/>
      <c r="AS177" s="64"/>
      <c r="AT177" s="64"/>
      <c r="AU177" s="64"/>
    </row>
    <row r="178" spans="1:47">
      <c r="A178" s="42"/>
      <c r="B178" s="33"/>
      <c r="C178" s="33"/>
      <c r="D178" s="34"/>
      <c r="E178" s="35"/>
      <c r="F178" s="20"/>
      <c r="G178" s="37"/>
      <c r="H178" s="37"/>
      <c r="I178" s="38"/>
      <c r="J178" s="39"/>
      <c r="K178" s="40"/>
      <c r="L178" s="22"/>
      <c r="M178" s="22"/>
      <c r="N178" s="22"/>
      <c r="O178" s="210">
        <f>IF(OR(PartRaw[[#This Row],[Diameter
(mm)]]=1,PartRaw[[#This Row],[Diameter
(mm)]]=1.1),400,500)</f>
        <v>500</v>
      </c>
      <c r="P178" s="22">
        <f>PartRaw[[#This Row],[POS1 Lotsize]]</f>
        <v>500</v>
      </c>
      <c r="Q178" s="22">
        <f>IF(PartRaw[[#This Row],[Diameter
(mm)]]=1,PartRaw[[#This Row],[POS1 Lotsize]]*3,PartRaw[[#This Row],[POS1 Lotsize]])</f>
        <v>500</v>
      </c>
      <c r="R178" s="22"/>
      <c r="S178" s="22"/>
      <c r="T178" s="22"/>
      <c r="U178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78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78" s="22"/>
      <c r="X178" s="22"/>
      <c r="Y178" s="22"/>
      <c r="Z178" s="22"/>
      <c r="AA178" s="22"/>
      <c r="AB178" s="22"/>
      <c r="AC178" s="22"/>
      <c r="AM178" s="64"/>
      <c r="AN178" s="64"/>
      <c r="AO178" s="64"/>
      <c r="AP178" s="64"/>
      <c r="AQ178" s="64"/>
      <c r="AR178" s="64"/>
      <c r="AS178" s="64"/>
      <c r="AT178" s="64"/>
      <c r="AU178" s="64"/>
    </row>
    <row r="179" spans="1:47">
      <c r="A179" s="42"/>
      <c r="B179" s="33"/>
      <c r="C179" s="33"/>
      <c r="D179" s="34"/>
      <c r="E179" s="35"/>
      <c r="F179" s="20"/>
      <c r="G179" s="37"/>
      <c r="H179" s="37"/>
      <c r="I179" s="38"/>
      <c r="J179" s="39"/>
      <c r="K179" s="40"/>
      <c r="L179" s="22"/>
      <c r="M179" s="22"/>
      <c r="N179" s="22"/>
      <c r="O179" s="210">
        <f>IF(OR(PartRaw[[#This Row],[Diameter
(mm)]]=1,PartRaw[[#This Row],[Diameter
(mm)]]=1.1),400,500)</f>
        <v>500</v>
      </c>
      <c r="P179" s="22">
        <f>PartRaw[[#This Row],[POS1 Lotsize]]</f>
        <v>500</v>
      </c>
      <c r="Q179" s="22">
        <f>IF(PartRaw[[#This Row],[Diameter
(mm)]]=1,PartRaw[[#This Row],[POS1 Lotsize]]*3,PartRaw[[#This Row],[POS1 Lotsize]])</f>
        <v>500</v>
      </c>
      <c r="R179" s="22"/>
      <c r="S179" s="22"/>
      <c r="T179" s="22"/>
      <c r="U179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79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79" s="22"/>
      <c r="X179" s="22"/>
      <c r="Y179" s="22"/>
      <c r="Z179" s="22"/>
      <c r="AA179" s="22"/>
      <c r="AB179" s="22"/>
      <c r="AC179" s="22"/>
      <c r="AM179" s="64"/>
      <c r="AN179" s="64"/>
      <c r="AO179" s="64"/>
      <c r="AP179" s="64"/>
      <c r="AQ179" s="64"/>
      <c r="AR179" s="64"/>
      <c r="AS179" s="64"/>
      <c r="AT179" s="64"/>
      <c r="AU179" s="64"/>
    </row>
    <row r="180" spans="1:47">
      <c r="A180" s="42"/>
      <c r="B180" s="33"/>
      <c r="C180" s="33"/>
      <c r="D180" s="34"/>
      <c r="E180" s="35"/>
      <c r="F180" s="20"/>
      <c r="G180" s="37"/>
      <c r="H180" s="37"/>
      <c r="I180" s="38"/>
      <c r="J180" s="39"/>
      <c r="K180" s="40"/>
      <c r="L180" s="22"/>
      <c r="M180" s="22"/>
      <c r="N180" s="22"/>
      <c r="O180" s="210">
        <f>IF(OR(PartRaw[[#This Row],[Diameter
(mm)]]=1,PartRaw[[#This Row],[Diameter
(mm)]]=1.1),400,500)</f>
        <v>500</v>
      </c>
      <c r="P180" s="22">
        <f>PartRaw[[#This Row],[POS1 Lotsize]]</f>
        <v>500</v>
      </c>
      <c r="Q180" s="22">
        <f>IF(PartRaw[[#This Row],[Diameter
(mm)]]=1,PartRaw[[#This Row],[POS1 Lotsize]]*3,PartRaw[[#This Row],[POS1 Lotsize]])</f>
        <v>500</v>
      </c>
      <c r="R180" s="22"/>
      <c r="S180" s="22"/>
      <c r="T180" s="22"/>
      <c r="U180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80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80" s="22"/>
      <c r="X180" s="22"/>
      <c r="Y180" s="22"/>
      <c r="Z180" s="22"/>
      <c r="AA180" s="22"/>
      <c r="AB180" s="22"/>
      <c r="AC180" s="22"/>
      <c r="AM180" s="64"/>
      <c r="AN180" s="64"/>
      <c r="AO180" s="64"/>
      <c r="AP180" s="64"/>
      <c r="AQ180" s="64"/>
      <c r="AR180" s="64"/>
      <c r="AS180" s="64"/>
      <c r="AT180" s="64"/>
      <c r="AU180" s="64"/>
    </row>
    <row r="181" spans="1:47">
      <c r="A181" s="42"/>
      <c r="B181" s="33"/>
      <c r="C181" s="33"/>
      <c r="D181" s="34"/>
      <c r="E181" s="35"/>
      <c r="F181" s="20"/>
      <c r="G181" s="37"/>
      <c r="H181" s="37"/>
      <c r="I181" s="38"/>
      <c r="J181" s="39"/>
      <c r="K181" s="40"/>
      <c r="L181" s="22"/>
      <c r="M181" s="22"/>
      <c r="N181" s="22"/>
      <c r="O181" s="210">
        <f>IF(OR(PartRaw[[#This Row],[Diameter
(mm)]]=1,PartRaw[[#This Row],[Diameter
(mm)]]=1.1),400,500)</f>
        <v>500</v>
      </c>
      <c r="P181" s="22">
        <f>PartRaw[[#This Row],[POS1 Lotsize]]</f>
        <v>500</v>
      </c>
      <c r="Q181" s="22">
        <f>IF(PartRaw[[#This Row],[Diameter
(mm)]]=1,PartRaw[[#This Row],[POS1 Lotsize]]*3,PartRaw[[#This Row],[POS1 Lotsize]])</f>
        <v>500</v>
      </c>
      <c r="R181" s="22"/>
      <c r="S181" s="22"/>
      <c r="T181" s="22"/>
      <c r="U181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81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81" s="22"/>
      <c r="X181" s="22"/>
      <c r="Y181" s="22"/>
      <c r="Z181" s="22"/>
      <c r="AA181" s="22"/>
      <c r="AB181" s="22"/>
      <c r="AC181" s="22"/>
      <c r="AM181" s="64"/>
      <c r="AN181" s="64"/>
      <c r="AO181" s="64"/>
      <c r="AP181" s="64"/>
      <c r="AQ181" s="64"/>
      <c r="AR181" s="64"/>
      <c r="AS181" s="64"/>
      <c r="AT181" s="64"/>
      <c r="AU181" s="64"/>
    </row>
    <row r="182" spans="1:47">
      <c r="A182" s="42"/>
      <c r="B182" s="33"/>
      <c r="C182" s="33"/>
      <c r="D182" s="34"/>
      <c r="E182" s="35"/>
      <c r="F182" s="20"/>
      <c r="G182" s="37"/>
      <c r="H182" s="37"/>
      <c r="I182" s="38"/>
      <c r="J182" s="39"/>
      <c r="K182" s="40"/>
      <c r="L182" s="22"/>
      <c r="M182" s="22"/>
      <c r="N182" s="22"/>
      <c r="O182" s="210">
        <f>IF(OR(PartRaw[[#This Row],[Diameter
(mm)]]=1,PartRaw[[#This Row],[Diameter
(mm)]]=1.1),400,500)</f>
        <v>500</v>
      </c>
      <c r="P182" s="22">
        <f>PartRaw[[#This Row],[POS1 Lotsize]]</f>
        <v>500</v>
      </c>
      <c r="Q182" s="22">
        <f>IF(PartRaw[[#This Row],[Diameter
(mm)]]=1,PartRaw[[#This Row],[POS1 Lotsize]]*3,PartRaw[[#This Row],[POS1 Lotsize]])</f>
        <v>500</v>
      </c>
      <c r="R182" s="22"/>
      <c r="S182" s="22"/>
      <c r="T182" s="22"/>
      <c r="U182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82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82" s="22"/>
      <c r="X182" s="22"/>
      <c r="Y182" s="22"/>
      <c r="Z182" s="22"/>
      <c r="AA182" s="22"/>
      <c r="AB182" s="22"/>
      <c r="AC182" s="22"/>
      <c r="AM182" s="64"/>
      <c r="AN182" s="64"/>
      <c r="AO182" s="64"/>
      <c r="AP182" s="64"/>
      <c r="AQ182" s="64"/>
      <c r="AR182" s="64"/>
      <c r="AS182" s="64"/>
      <c r="AT182" s="64"/>
      <c r="AU182" s="64"/>
    </row>
    <row r="183" spans="1:47">
      <c r="A183" s="42"/>
      <c r="B183" s="33"/>
      <c r="C183" s="33"/>
      <c r="D183" s="34"/>
      <c r="E183" s="35"/>
      <c r="F183" s="20"/>
      <c r="G183" s="37"/>
      <c r="H183" s="37"/>
      <c r="I183" s="38"/>
      <c r="J183" s="39"/>
      <c r="K183" s="40"/>
      <c r="L183" s="22"/>
      <c r="M183" s="22"/>
      <c r="N183" s="22"/>
      <c r="O183" s="210">
        <f>IF(OR(PartRaw[[#This Row],[Diameter
(mm)]]=1,PartRaw[[#This Row],[Diameter
(mm)]]=1.1),400,500)</f>
        <v>500</v>
      </c>
      <c r="P183" s="22">
        <f>PartRaw[[#This Row],[POS1 Lotsize]]</f>
        <v>500</v>
      </c>
      <c r="Q183" s="22">
        <f>IF(PartRaw[[#This Row],[Diameter
(mm)]]=1,PartRaw[[#This Row],[POS1 Lotsize]]*3,PartRaw[[#This Row],[POS1 Lotsize]])</f>
        <v>500</v>
      </c>
      <c r="R183" s="22"/>
      <c r="S183" s="22"/>
      <c r="T183" s="22"/>
      <c r="U183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83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83" s="22"/>
      <c r="X183" s="22"/>
      <c r="Y183" s="22"/>
      <c r="Z183" s="22"/>
      <c r="AA183" s="22"/>
      <c r="AB183" s="22"/>
      <c r="AC183" s="22"/>
      <c r="AM183" s="64"/>
      <c r="AN183" s="64"/>
      <c r="AO183" s="64"/>
      <c r="AP183" s="64"/>
      <c r="AQ183" s="64"/>
      <c r="AR183" s="64"/>
      <c r="AS183" s="64"/>
      <c r="AT183" s="64"/>
      <c r="AU183" s="64"/>
    </row>
    <row r="184" spans="1:47">
      <c r="A184" s="42"/>
      <c r="B184" s="33"/>
      <c r="C184" s="33"/>
      <c r="D184" s="34"/>
      <c r="E184" s="35"/>
      <c r="F184" s="20"/>
      <c r="G184" s="37"/>
      <c r="H184" s="37"/>
      <c r="I184" s="38"/>
      <c r="J184" s="39"/>
      <c r="K184" s="40"/>
      <c r="L184" s="22"/>
      <c r="M184" s="22"/>
      <c r="N184" s="22"/>
      <c r="O184" s="210">
        <f>IF(OR(PartRaw[[#This Row],[Diameter
(mm)]]=1,PartRaw[[#This Row],[Diameter
(mm)]]=1.1),400,500)</f>
        <v>500</v>
      </c>
      <c r="P184" s="22">
        <f>PartRaw[[#This Row],[POS1 Lotsize]]</f>
        <v>500</v>
      </c>
      <c r="Q184" s="22">
        <f>IF(PartRaw[[#This Row],[Diameter
(mm)]]=1,PartRaw[[#This Row],[POS1 Lotsize]]*3,PartRaw[[#This Row],[POS1 Lotsize]])</f>
        <v>500</v>
      </c>
      <c r="R184" s="22"/>
      <c r="S184" s="22"/>
      <c r="T184" s="22"/>
      <c r="U184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84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84" s="22"/>
      <c r="X184" s="22"/>
      <c r="Y184" s="22"/>
      <c r="Z184" s="22"/>
      <c r="AA184" s="22"/>
      <c r="AB184" s="22"/>
      <c r="AC184" s="22"/>
      <c r="AM184" s="64"/>
      <c r="AN184" s="64"/>
      <c r="AO184" s="64"/>
      <c r="AP184" s="64"/>
      <c r="AQ184" s="64"/>
      <c r="AR184" s="64"/>
      <c r="AS184" s="64"/>
      <c r="AT184" s="64"/>
      <c r="AU184" s="64"/>
    </row>
    <row r="185" spans="1:47">
      <c r="A185" s="42"/>
      <c r="B185" s="33"/>
      <c r="C185" s="33"/>
      <c r="D185" s="34"/>
      <c r="E185" s="35"/>
      <c r="F185" s="20"/>
      <c r="G185" s="37"/>
      <c r="H185" s="37"/>
      <c r="I185" s="38"/>
      <c r="J185" s="39"/>
      <c r="K185" s="40"/>
      <c r="L185" s="22"/>
      <c r="M185" s="22"/>
      <c r="N185" s="22"/>
      <c r="O185" s="210">
        <f>IF(OR(PartRaw[[#This Row],[Diameter
(mm)]]=1,PartRaw[[#This Row],[Diameter
(mm)]]=1.1),400,500)</f>
        <v>500</v>
      </c>
      <c r="P185" s="22">
        <f>PartRaw[[#This Row],[POS1 Lotsize]]</f>
        <v>500</v>
      </c>
      <c r="Q185" s="22">
        <f>IF(PartRaw[[#This Row],[Diameter
(mm)]]=1,PartRaw[[#This Row],[POS1 Lotsize]]*3,PartRaw[[#This Row],[POS1 Lotsize]])</f>
        <v>500</v>
      </c>
      <c r="R185" s="22"/>
      <c r="S185" s="22"/>
      <c r="T185" s="22"/>
      <c r="U185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85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85" s="22"/>
      <c r="X185" s="22"/>
      <c r="Y185" s="22"/>
      <c r="Z185" s="22"/>
      <c r="AA185" s="22"/>
      <c r="AB185" s="22"/>
      <c r="AC185" s="22"/>
      <c r="AM185" s="64"/>
      <c r="AN185" s="64"/>
      <c r="AO185" s="64"/>
      <c r="AP185" s="64"/>
      <c r="AQ185" s="64"/>
      <c r="AR185" s="64"/>
      <c r="AS185" s="64"/>
      <c r="AT185" s="64"/>
      <c r="AU185" s="64"/>
    </row>
    <row r="186" spans="1:47">
      <c r="A186" s="42"/>
      <c r="B186" s="33"/>
      <c r="C186" s="33"/>
      <c r="D186" s="34"/>
      <c r="E186" s="35"/>
      <c r="F186" s="20"/>
      <c r="G186" s="37"/>
      <c r="H186" s="37"/>
      <c r="I186" s="38"/>
      <c r="J186" s="39"/>
      <c r="K186" s="40"/>
      <c r="L186" s="22"/>
      <c r="M186" s="22"/>
      <c r="N186" s="22"/>
      <c r="O186" s="210">
        <f>IF(OR(PartRaw[[#This Row],[Diameter
(mm)]]=1,PartRaw[[#This Row],[Diameter
(mm)]]=1.1),400,500)</f>
        <v>500</v>
      </c>
      <c r="P186" s="22">
        <f>PartRaw[[#This Row],[POS1 Lotsize]]</f>
        <v>500</v>
      </c>
      <c r="Q186" s="22">
        <f>IF(PartRaw[[#This Row],[Diameter
(mm)]]=1,PartRaw[[#This Row],[POS1 Lotsize]]*3,PartRaw[[#This Row],[POS1 Lotsize]])</f>
        <v>500</v>
      </c>
      <c r="R186" s="22"/>
      <c r="S186" s="22"/>
      <c r="T186" s="22"/>
      <c r="U186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86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86" s="22"/>
      <c r="X186" s="22"/>
      <c r="Y186" s="22"/>
      <c r="Z186" s="22"/>
      <c r="AA186" s="22"/>
      <c r="AB186" s="22"/>
      <c r="AC186" s="22"/>
      <c r="AM186" s="64"/>
      <c r="AN186" s="64"/>
      <c r="AO186" s="64"/>
      <c r="AP186" s="64"/>
      <c r="AQ186" s="64"/>
      <c r="AR186" s="64"/>
      <c r="AS186" s="64"/>
      <c r="AT186" s="64"/>
      <c r="AU186" s="64"/>
    </row>
    <row r="187" spans="1:47">
      <c r="A187" s="42"/>
      <c r="B187" s="33"/>
      <c r="C187" s="33"/>
      <c r="D187" s="34"/>
      <c r="E187" s="35"/>
      <c r="F187" s="20"/>
      <c r="G187" s="37"/>
      <c r="H187" s="37"/>
      <c r="I187" s="38"/>
      <c r="J187" s="39"/>
      <c r="K187" s="40"/>
      <c r="L187" s="22"/>
      <c r="M187" s="22"/>
      <c r="N187" s="22"/>
      <c r="O187" s="210">
        <f>IF(OR(PartRaw[[#This Row],[Diameter
(mm)]]=1,PartRaw[[#This Row],[Diameter
(mm)]]=1.1),400,500)</f>
        <v>500</v>
      </c>
      <c r="P187" s="22">
        <f>PartRaw[[#This Row],[POS1 Lotsize]]</f>
        <v>500</v>
      </c>
      <c r="Q187" s="22">
        <f>IF(PartRaw[[#This Row],[Diameter
(mm)]]=1,PartRaw[[#This Row],[POS1 Lotsize]]*3,PartRaw[[#This Row],[POS1 Lotsize]])</f>
        <v>500</v>
      </c>
      <c r="R187" s="22"/>
      <c r="S187" s="22"/>
      <c r="T187" s="22"/>
      <c r="U187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87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87" s="22"/>
      <c r="X187" s="22"/>
      <c r="Y187" s="22"/>
      <c r="Z187" s="22"/>
      <c r="AA187" s="22"/>
      <c r="AB187" s="22"/>
      <c r="AC187" s="22"/>
      <c r="AM187" s="64"/>
      <c r="AN187" s="64"/>
      <c r="AO187" s="64"/>
      <c r="AP187" s="64"/>
      <c r="AQ187" s="64"/>
      <c r="AR187" s="64"/>
      <c r="AS187" s="64"/>
      <c r="AT187" s="64"/>
      <c r="AU187" s="64"/>
    </row>
    <row r="188" spans="1:47">
      <c r="A188" s="42"/>
      <c r="B188" s="33"/>
      <c r="C188" s="33"/>
      <c r="D188" s="34"/>
      <c r="E188" s="35"/>
      <c r="F188" s="20"/>
      <c r="G188" s="37"/>
      <c r="H188" s="37"/>
      <c r="I188" s="38"/>
      <c r="J188" s="39"/>
      <c r="K188" s="40"/>
      <c r="L188" s="22"/>
      <c r="M188" s="22"/>
      <c r="N188" s="22"/>
      <c r="O188" s="210">
        <f>IF(OR(PartRaw[[#This Row],[Diameter
(mm)]]=1,PartRaw[[#This Row],[Diameter
(mm)]]=1.1),400,500)</f>
        <v>500</v>
      </c>
      <c r="P188" s="22">
        <f>PartRaw[[#This Row],[POS1 Lotsize]]</f>
        <v>500</v>
      </c>
      <c r="Q188" s="22">
        <f>IF(PartRaw[[#This Row],[Diameter
(mm)]]=1,PartRaw[[#This Row],[POS1 Lotsize]]*3,PartRaw[[#This Row],[POS1 Lotsize]])</f>
        <v>500</v>
      </c>
      <c r="R188" s="22"/>
      <c r="S188" s="22"/>
      <c r="T188" s="22"/>
      <c r="U188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88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88" s="22"/>
      <c r="X188" s="22"/>
      <c r="Y188" s="22"/>
      <c r="Z188" s="22"/>
      <c r="AA188" s="22"/>
      <c r="AB188" s="22"/>
      <c r="AC188" s="22"/>
      <c r="AM188" s="64"/>
      <c r="AN188" s="64"/>
      <c r="AO188" s="64"/>
      <c r="AP188" s="64"/>
      <c r="AQ188" s="64"/>
      <c r="AR188" s="64"/>
      <c r="AS188" s="64"/>
      <c r="AT188" s="64"/>
      <c r="AU188" s="64"/>
    </row>
    <row r="189" spans="1:47">
      <c r="A189" s="42"/>
      <c r="B189" s="33"/>
      <c r="C189" s="33"/>
      <c r="D189" s="34"/>
      <c r="E189" s="35"/>
      <c r="F189" s="20"/>
      <c r="G189" s="37"/>
      <c r="H189" s="37"/>
      <c r="I189" s="38"/>
      <c r="J189" s="39"/>
      <c r="K189" s="40"/>
      <c r="L189" s="22"/>
      <c r="M189" s="22"/>
      <c r="N189" s="22"/>
      <c r="O189" s="210">
        <f>IF(OR(PartRaw[[#This Row],[Diameter
(mm)]]=1,PartRaw[[#This Row],[Diameter
(mm)]]=1.1),400,500)</f>
        <v>500</v>
      </c>
      <c r="P189" s="22">
        <f>PartRaw[[#This Row],[POS1 Lotsize]]</f>
        <v>500</v>
      </c>
      <c r="Q189" s="22">
        <f>IF(PartRaw[[#This Row],[Diameter
(mm)]]=1,PartRaw[[#This Row],[POS1 Lotsize]]*3,PartRaw[[#This Row],[POS1 Lotsize]])</f>
        <v>500</v>
      </c>
      <c r="R189" s="22"/>
      <c r="S189" s="22"/>
      <c r="T189" s="22"/>
      <c r="U189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89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89" s="22"/>
      <c r="X189" s="22"/>
      <c r="Y189" s="22"/>
      <c r="Z189" s="22"/>
      <c r="AA189" s="22"/>
      <c r="AB189" s="22"/>
      <c r="AC189" s="22"/>
      <c r="AM189" s="64"/>
      <c r="AN189" s="64"/>
      <c r="AO189" s="64"/>
      <c r="AP189" s="64"/>
      <c r="AQ189" s="64"/>
      <c r="AR189" s="64"/>
      <c r="AS189" s="64"/>
      <c r="AT189" s="64"/>
      <c r="AU189" s="64"/>
    </row>
    <row r="190" spans="1:47">
      <c r="A190" s="42"/>
      <c r="B190" s="33"/>
      <c r="C190" s="33"/>
      <c r="D190" s="34"/>
      <c r="E190" s="35"/>
      <c r="F190" s="20"/>
      <c r="G190" s="37"/>
      <c r="H190" s="37"/>
      <c r="I190" s="38"/>
      <c r="J190" s="39"/>
      <c r="K190" s="40"/>
      <c r="L190" s="22"/>
      <c r="M190" s="22"/>
      <c r="N190" s="22"/>
      <c r="O190" s="210">
        <f>IF(OR(PartRaw[[#This Row],[Diameter
(mm)]]=1,PartRaw[[#This Row],[Diameter
(mm)]]=1.1),400,500)</f>
        <v>500</v>
      </c>
      <c r="P190" s="22">
        <f>PartRaw[[#This Row],[POS1 Lotsize]]</f>
        <v>500</v>
      </c>
      <c r="Q190" s="22">
        <f>IF(PartRaw[[#This Row],[Diameter
(mm)]]=1,PartRaw[[#This Row],[POS1 Lotsize]]*3,PartRaw[[#This Row],[POS1 Lotsize]])</f>
        <v>500</v>
      </c>
      <c r="R190" s="22"/>
      <c r="S190" s="22"/>
      <c r="T190" s="22"/>
      <c r="U190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90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90" s="22"/>
      <c r="X190" s="22"/>
      <c r="Y190" s="22"/>
      <c r="Z190" s="22"/>
      <c r="AA190" s="22"/>
      <c r="AB190" s="22"/>
      <c r="AC190" s="22"/>
      <c r="AM190" s="64"/>
      <c r="AN190" s="64"/>
      <c r="AO190" s="64"/>
      <c r="AP190" s="64"/>
      <c r="AQ190" s="64"/>
      <c r="AR190" s="64"/>
      <c r="AS190" s="64"/>
      <c r="AT190" s="64"/>
      <c r="AU190" s="64"/>
    </row>
    <row r="191" spans="1:47">
      <c r="A191" s="42"/>
      <c r="B191" s="33"/>
      <c r="C191" s="33"/>
      <c r="D191" s="34"/>
      <c r="E191" s="35"/>
      <c r="F191" s="20"/>
      <c r="G191" s="37"/>
      <c r="H191" s="37"/>
      <c r="I191" s="38"/>
      <c r="J191" s="39"/>
      <c r="K191" s="40"/>
      <c r="L191" s="22"/>
      <c r="M191" s="22"/>
      <c r="N191" s="22"/>
      <c r="O191" s="210">
        <f>IF(OR(PartRaw[[#This Row],[Diameter
(mm)]]=1,PartRaw[[#This Row],[Diameter
(mm)]]=1.1),400,500)</f>
        <v>500</v>
      </c>
      <c r="P191" s="22">
        <f>PartRaw[[#This Row],[POS1 Lotsize]]</f>
        <v>500</v>
      </c>
      <c r="Q191" s="22">
        <f>IF(PartRaw[[#This Row],[Diameter
(mm)]]=1,PartRaw[[#This Row],[POS1 Lotsize]]*3,PartRaw[[#This Row],[POS1 Lotsize]])</f>
        <v>500</v>
      </c>
      <c r="R191" s="22"/>
      <c r="S191" s="22"/>
      <c r="T191" s="22"/>
      <c r="U191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91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91" s="22"/>
      <c r="X191" s="22"/>
      <c r="Y191" s="22"/>
      <c r="Z191" s="22"/>
      <c r="AA191" s="22"/>
      <c r="AB191" s="22"/>
      <c r="AC191" s="22"/>
      <c r="AM191" s="64"/>
      <c r="AN191" s="64"/>
      <c r="AO191" s="64"/>
      <c r="AP191" s="64"/>
      <c r="AQ191" s="64"/>
      <c r="AR191" s="64"/>
      <c r="AS191" s="64"/>
      <c r="AT191" s="64"/>
      <c r="AU191" s="64"/>
    </row>
    <row r="192" spans="1:47">
      <c r="A192" s="42"/>
      <c r="B192" s="33"/>
      <c r="C192" s="33"/>
      <c r="D192" s="34"/>
      <c r="E192" s="35"/>
      <c r="F192" s="20"/>
      <c r="G192" s="37"/>
      <c r="H192" s="37"/>
      <c r="I192" s="38"/>
      <c r="J192" s="39"/>
      <c r="K192" s="40"/>
      <c r="L192" s="22"/>
      <c r="M192" s="22"/>
      <c r="N192" s="22"/>
      <c r="O192" s="210">
        <f>IF(OR(PartRaw[[#This Row],[Diameter
(mm)]]=1,PartRaw[[#This Row],[Diameter
(mm)]]=1.1),400,500)</f>
        <v>500</v>
      </c>
      <c r="P192" s="22">
        <f>PartRaw[[#This Row],[POS1 Lotsize]]</f>
        <v>500</v>
      </c>
      <c r="Q192" s="22">
        <f>IF(PartRaw[[#This Row],[Diameter
(mm)]]=1,PartRaw[[#This Row],[POS1 Lotsize]]*3,PartRaw[[#This Row],[POS1 Lotsize]])</f>
        <v>500</v>
      </c>
      <c r="R192" s="22"/>
      <c r="S192" s="22"/>
      <c r="T192" s="22"/>
      <c r="U192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92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92" s="22"/>
      <c r="X192" s="22"/>
      <c r="Y192" s="22"/>
      <c r="Z192" s="22"/>
      <c r="AA192" s="22"/>
      <c r="AB192" s="22"/>
      <c r="AC192" s="22"/>
      <c r="AM192" s="64"/>
      <c r="AN192" s="64"/>
      <c r="AO192" s="64"/>
      <c r="AP192" s="64"/>
      <c r="AQ192" s="64"/>
      <c r="AR192" s="64"/>
      <c r="AS192" s="64"/>
      <c r="AT192" s="64"/>
      <c r="AU192" s="64"/>
    </row>
    <row r="193" spans="1:47">
      <c r="A193" s="42"/>
      <c r="B193" s="33"/>
      <c r="C193" s="33"/>
      <c r="D193" s="34"/>
      <c r="E193" s="35"/>
      <c r="F193" s="20"/>
      <c r="G193" s="37"/>
      <c r="H193" s="37"/>
      <c r="I193" s="38"/>
      <c r="J193" s="39"/>
      <c r="K193" s="40"/>
      <c r="L193" s="22"/>
      <c r="M193" s="22"/>
      <c r="N193" s="22"/>
      <c r="O193" s="210">
        <f>IF(OR(PartRaw[[#This Row],[Diameter
(mm)]]=1,PartRaw[[#This Row],[Diameter
(mm)]]=1.1),400,500)</f>
        <v>500</v>
      </c>
      <c r="P193" s="22">
        <f>PartRaw[[#This Row],[POS1 Lotsize]]</f>
        <v>500</v>
      </c>
      <c r="Q193" s="22">
        <f>IF(PartRaw[[#This Row],[Diameter
(mm)]]=1,PartRaw[[#This Row],[POS1 Lotsize]]*3,PartRaw[[#This Row],[POS1 Lotsize]])</f>
        <v>500</v>
      </c>
      <c r="R193" s="22"/>
      <c r="S193" s="22"/>
      <c r="T193" s="22"/>
      <c r="U193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93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93" s="22"/>
      <c r="X193" s="22"/>
      <c r="Y193" s="22"/>
      <c r="Z193" s="22"/>
      <c r="AA193" s="22"/>
      <c r="AB193" s="22"/>
      <c r="AC193" s="22"/>
      <c r="AM193" s="64"/>
      <c r="AN193" s="64"/>
      <c r="AO193" s="64"/>
      <c r="AP193" s="64"/>
      <c r="AQ193" s="64"/>
      <c r="AR193" s="64"/>
      <c r="AS193" s="64"/>
      <c r="AT193" s="64"/>
      <c r="AU193" s="64"/>
    </row>
    <row r="194" spans="1:47">
      <c r="A194" s="42"/>
      <c r="B194" s="33"/>
      <c r="C194" s="33"/>
      <c r="D194" s="34"/>
      <c r="E194" s="35"/>
      <c r="F194" s="20"/>
      <c r="G194" s="37"/>
      <c r="H194" s="37"/>
      <c r="I194" s="38"/>
      <c r="J194" s="39"/>
      <c r="K194" s="40"/>
      <c r="L194" s="22"/>
      <c r="M194" s="22"/>
      <c r="N194" s="22"/>
      <c r="O194" s="210">
        <f>IF(OR(PartRaw[[#This Row],[Diameter
(mm)]]=1,PartRaw[[#This Row],[Diameter
(mm)]]=1.1),400,500)</f>
        <v>500</v>
      </c>
      <c r="P194" s="22">
        <f>PartRaw[[#This Row],[POS1 Lotsize]]</f>
        <v>500</v>
      </c>
      <c r="Q194" s="22">
        <f>IF(PartRaw[[#This Row],[Diameter
(mm)]]=1,PartRaw[[#This Row],[POS1 Lotsize]]*3,PartRaw[[#This Row],[POS1 Lotsize]])</f>
        <v>500</v>
      </c>
      <c r="R194" s="22"/>
      <c r="S194" s="22"/>
      <c r="T194" s="22"/>
      <c r="U194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94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94" s="22"/>
      <c r="X194" s="22"/>
      <c r="Y194" s="22"/>
      <c r="Z194" s="22"/>
      <c r="AA194" s="22"/>
      <c r="AB194" s="22"/>
      <c r="AC194" s="22"/>
      <c r="AM194" s="64"/>
      <c r="AN194" s="64"/>
      <c r="AO194" s="64"/>
      <c r="AP194" s="64"/>
      <c r="AQ194" s="64"/>
      <c r="AR194" s="64"/>
      <c r="AS194" s="64"/>
      <c r="AT194" s="64"/>
      <c r="AU194" s="64"/>
    </row>
    <row r="195" spans="1:47">
      <c r="A195" s="42"/>
      <c r="B195" s="33"/>
      <c r="C195" s="33"/>
      <c r="D195" s="34"/>
      <c r="E195" s="35"/>
      <c r="F195" s="20"/>
      <c r="G195" s="37"/>
      <c r="H195" s="37"/>
      <c r="I195" s="38"/>
      <c r="J195" s="39"/>
      <c r="K195" s="40"/>
      <c r="L195" s="22"/>
      <c r="M195" s="22"/>
      <c r="N195" s="22"/>
      <c r="O195" s="210">
        <f>IF(OR(PartRaw[[#This Row],[Diameter
(mm)]]=1,PartRaw[[#This Row],[Diameter
(mm)]]=1.1),400,500)</f>
        <v>500</v>
      </c>
      <c r="P195" s="22">
        <f>PartRaw[[#This Row],[POS1 Lotsize]]</f>
        <v>500</v>
      </c>
      <c r="Q195" s="22">
        <f>IF(PartRaw[[#This Row],[Diameter
(mm)]]=1,PartRaw[[#This Row],[POS1 Lotsize]]*3,PartRaw[[#This Row],[POS1 Lotsize]])</f>
        <v>500</v>
      </c>
      <c r="R195" s="22"/>
      <c r="S195" s="22"/>
      <c r="T195" s="22"/>
      <c r="U195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95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95" s="22"/>
      <c r="X195" s="22"/>
      <c r="Y195" s="22"/>
      <c r="Z195" s="22"/>
      <c r="AA195" s="22"/>
      <c r="AB195" s="22"/>
      <c r="AC195" s="22"/>
      <c r="AM195" s="64"/>
      <c r="AN195" s="64"/>
      <c r="AO195" s="64"/>
      <c r="AP195" s="64"/>
      <c r="AQ195" s="64"/>
      <c r="AR195" s="64"/>
      <c r="AS195" s="64"/>
      <c r="AT195" s="64"/>
      <c r="AU195" s="64"/>
    </row>
    <row r="196" spans="1:47">
      <c r="A196" s="42"/>
      <c r="B196" s="33"/>
      <c r="C196" s="33"/>
      <c r="D196" s="34"/>
      <c r="E196" s="35"/>
      <c r="F196" s="20"/>
      <c r="G196" s="37"/>
      <c r="H196" s="37"/>
      <c r="I196" s="38"/>
      <c r="J196" s="39"/>
      <c r="K196" s="40"/>
      <c r="L196" s="22"/>
      <c r="M196" s="22"/>
      <c r="N196" s="22"/>
      <c r="O196" s="210">
        <f>IF(OR(PartRaw[[#This Row],[Diameter
(mm)]]=1,PartRaw[[#This Row],[Diameter
(mm)]]=1.1),400,500)</f>
        <v>500</v>
      </c>
      <c r="P196" s="22">
        <f>PartRaw[[#This Row],[POS1 Lotsize]]</f>
        <v>500</v>
      </c>
      <c r="Q196" s="22">
        <f>IF(PartRaw[[#This Row],[Diameter
(mm)]]=1,PartRaw[[#This Row],[POS1 Lotsize]]*3,PartRaw[[#This Row],[POS1 Lotsize]])</f>
        <v>500</v>
      </c>
      <c r="R196" s="22"/>
      <c r="S196" s="22"/>
      <c r="T196" s="22"/>
      <c r="U196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96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96" s="22"/>
      <c r="X196" s="22"/>
      <c r="Y196" s="22"/>
      <c r="Z196" s="22"/>
      <c r="AA196" s="22"/>
      <c r="AB196" s="22"/>
      <c r="AC196" s="22"/>
      <c r="AM196" s="64"/>
      <c r="AN196" s="64"/>
      <c r="AO196" s="64"/>
      <c r="AP196" s="64"/>
      <c r="AQ196" s="64"/>
      <c r="AR196" s="64"/>
      <c r="AS196" s="64"/>
      <c r="AT196" s="64"/>
      <c r="AU196" s="64"/>
    </row>
    <row r="197" spans="1:47">
      <c r="A197" s="42"/>
      <c r="B197" s="33"/>
      <c r="C197" s="33"/>
      <c r="D197" s="34"/>
      <c r="E197" s="35"/>
      <c r="F197" s="20"/>
      <c r="G197" s="37"/>
      <c r="H197" s="37"/>
      <c r="I197" s="38"/>
      <c r="J197" s="39"/>
      <c r="K197" s="40"/>
      <c r="L197" s="22"/>
      <c r="M197" s="22"/>
      <c r="N197" s="22"/>
      <c r="O197" s="210">
        <f>IF(OR(PartRaw[[#This Row],[Diameter
(mm)]]=1,PartRaw[[#This Row],[Diameter
(mm)]]=1.1),400,500)</f>
        <v>500</v>
      </c>
      <c r="P197" s="22">
        <f>PartRaw[[#This Row],[POS1 Lotsize]]</f>
        <v>500</v>
      </c>
      <c r="Q197" s="22">
        <f>IF(PartRaw[[#This Row],[Diameter
(mm)]]=1,PartRaw[[#This Row],[POS1 Lotsize]]*3,PartRaw[[#This Row],[POS1 Lotsize]])</f>
        <v>500</v>
      </c>
      <c r="R197" s="22"/>
      <c r="S197" s="22"/>
      <c r="T197" s="22"/>
      <c r="U197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97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97" s="22"/>
      <c r="X197" s="22"/>
      <c r="Y197" s="22"/>
      <c r="Z197" s="22"/>
      <c r="AA197" s="22"/>
      <c r="AB197" s="22"/>
      <c r="AC197" s="22"/>
      <c r="AM197" s="64"/>
      <c r="AN197" s="64"/>
      <c r="AO197" s="64"/>
      <c r="AP197" s="64"/>
      <c r="AQ197" s="64"/>
      <c r="AR197" s="64"/>
      <c r="AS197" s="64"/>
      <c r="AT197" s="64"/>
      <c r="AU197" s="64"/>
    </row>
    <row r="198" spans="1:47">
      <c r="A198" s="42"/>
      <c r="B198" s="33"/>
      <c r="C198" s="33"/>
      <c r="D198" s="34"/>
      <c r="E198" s="35"/>
      <c r="F198" s="20"/>
      <c r="G198" s="37"/>
      <c r="H198" s="37"/>
      <c r="I198" s="38"/>
      <c r="J198" s="39"/>
      <c r="K198" s="40"/>
      <c r="L198" s="22"/>
      <c r="M198" s="22"/>
      <c r="N198" s="22"/>
      <c r="O198" s="210">
        <f>IF(OR(PartRaw[[#This Row],[Diameter
(mm)]]=1,PartRaw[[#This Row],[Diameter
(mm)]]=1.1),400,500)</f>
        <v>500</v>
      </c>
      <c r="P198" s="22">
        <f>PartRaw[[#This Row],[POS1 Lotsize]]</f>
        <v>500</v>
      </c>
      <c r="Q198" s="22">
        <f>IF(PartRaw[[#This Row],[Diameter
(mm)]]=1,PartRaw[[#This Row],[POS1 Lotsize]]*3,PartRaw[[#This Row],[POS1 Lotsize]])</f>
        <v>500</v>
      </c>
      <c r="R198" s="22"/>
      <c r="S198" s="22"/>
      <c r="T198" s="22"/>
      <c r="U198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98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98" s="22"/>
      <c r="X198" s="22"/>
      <c r="Y198" s="22"/>
      <c r="Z198" s="22"/>
      <c r="AA198" s="22"/>
      <c r="AB198" s="22"/>
      <c r="AC198" s="22"/>
      <c r="AM198" s="64"/>
      <c r="AN198" s="64"/>
      <c r="AO198" s="64"/>
      <c r="AP198" s="64"/>
      <c r="AQ198" s="64"/>
      <c r="AR198" s="64"/>
      <c r="AS198" s="64"/>
      <c r="AT198" s="64"/>
      <c r="AU198" s="64"/>
    </row>
    <row r="199" spans="1:47">
      <c r="A199" s="42"/>
      <c r="B199" s="33"/>
      <c r="C199" s="33"/>
      <c r="D199" s="34"/>
      <c r="E199" s="35"/>
      <c r="F199" s="20"/>
      <c r="G199" s="37"/>
      <c r="H199" s="37"/>
      <c r="I199" s="38"/>
      <c r="J199" s="39"/>
      <c r="K199" s="40"/>
      <c r="L199" s="22"/>
      <c r="M199" s="22"/>
      <c r="N199" s="22"/>
      <c r="O199" s="210">
        <f>IF(OR(PartRaw[[#This Row],[Diameter
(mm)]]=1,PartRaw[[#This Row],[Diameter
(mm)]]=1.1),400,500)</f>
        <v>500</v>
      </c>
      <c r="P199" s="22">
        <f>PartRaw[[#This Row],[POS1 Lotsize]]</f>
        <v>500</v>
      </c>
      <c r="Q199" s="22">
        <f>IF(PartRaw[[#This Row],[Diameter
(mm)]]=1,PartRaw[[#This Row],[POS1 Lotsize]]*3,PartRaw[[#This Row],[POS1 Lotsize]])</f>
        <v>500</v>
      </c>
      <c r="R199" s="22"/>
      <c r="S199" s="22"/>
      <c r="T199" s="22"/>
      <c r="U199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199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199" s="22"/>
      <c r="X199" s="22"/>
      <c r="Y199" s="22"/>
      <c r="Z199" s="22"/>
      <c r="AA199" s="22"/>
      <c r="AB199" s="22"/>
      <c r="AC199" s="22"/>
      <c r="AM199" s="64"/>
      <c r="AN199" s="64"/>
      <c r="AO199" s="64"/>
      <c r="AP199" s="64"/>
      <c r="AQ199" s="64"/>
      <c r="AR199" s="64"/>
      <c r="AS199" s="64"/>
      <c r="AT199" s="64"/>
      <c r="AU199" s="64"/>
    </row>
    <row r="200" spans="1:47">
      <c r="A200" s="42"/>
      <c r="B200" s="33"/>
      <c r="C200" s="33"/>
      <c r="D200" s="34"/>
      <c r="E200" s="35"/>
      <c r="F200" s="20"/>
      <c r="G200" s="37"/>
      <c r="H200" s="37"/>
      <c r="I200" s="38"/>
      <c r="J200" s="39"/>
      <c r="K200" s="40"/>
      <c r="L200" s="22"/>
      <c r="M200" s="22"/>
      <c r="N200" s="22"/>
      <c r="O200" s="210">
        <f>IF(OR(PartRaw[[#This Row],[Diameter
(mm)]]=1,PartRaw[[#This Row],[Diameter
(mm)]]=1.1),400,500)</f>
        <v>500</v>
      </c>
      <c r="P200" s="22">
        <f>PartRaw[[#This Row],[POS1 Lotsize]]</f>
        <v>500</v>
      </c>
      <c r="Q200" s="22">
        <f>IF(PartRaw[[#This Row],[Diameter
(mm)]]=1,PartRaw[[#This Row],[POS1 Lotsize]]*3,PartRaw[[#This Row],[POS1 Lotsize]])</f>
        <v>500</v>
      </c>
      <c r="R200" s="22"/>
      <c r="S200" s="22"/>
      <c r="T200" s="22"/>
      <c r="U200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200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200" s="22"/>
      <c r="X200" s="22"/>
      <c r="Y200" s="22"/>
      <c r="Z200" s="22"/>
      <c r="AA200" s="22"/>
      <c r="AB200" s="22"/>
      <c r="AC200" s="22"/>
      <c r="AM200" s="64"/>
      <c r="AN200" s="64"/>
      <c r="AO200" s="64"/>
      <c r="AP200" s="64"/>
      <c r="AQ200" s="64"/>
      <c r="AR200" s="64"/>
      <c r="AS200" s="64"/>
      <c r="AT200" s="64"/>
      <c r="AU200" s="64"/>
    </row>
    <row r="201" spans="1:47">
      <c r="A201" s="42"/>
      <c r="B201" s="33"/>
      <c r="C201" s="33"/>
      <c r="D201" s="34"/>
      <c r="E201" s="35"/>
      <c r="F201" s="20"/>
      <c r="G201" s="37"/>
      <c r="H201" s="37"/>
      <c r="I201" s="38"/>
      <c r="J201" s="39"/>
      <c r="K201" s="40"/>
      <c r="L201" s="22"/>
      <c r="M201" s="22"/>
      <c r="N201" s="22"/>
      <c r="O201" s="210">
        <f>IF(OR(PartRaw[[#This Row],[Diameter
(mm)]]=1,PartRaw[[#This Row],[Diameter
(mm)]]=1.1),400,500)</f>
        <v>500</v>
      </c>
      <c r="P201" s="22">
        <f>PartRaw[[#This Row],[POS1 Lotsize]]</f>
        <v>500</v>
      </c>
      <c r="Q201" s="22">
        <f>IF(PartRaw[[#This Row],[Diameter
(mm)]]=1,PartRaw[[#This Row],[POS1 Lotsize]]*3,PartRaw[[#This Row],[POS1 Lotsize]])</f>
        <v>500</v>
      </c>
      <c r="R201" s="22"/>
      <c r="S201" s="22"/>
      <c r="T201" s="22"/>
      <c r="U201" s="210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201" s="210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201" s="22"/>
      <c r="X201" s="22"/>
      <c r="Y201" s="22"/>
      <c r="Z201" s="22"/>
      <c r="AA201" s="22"/>
      <c r="AB201" s="22"/>
      <c r="AC201" s="22"/>
      <c r="AM201" s="64"/>
      <c r="AN201" s="64"/>
      <c r="AO201" s="64"/>
      <c r="AP201" s="64"/>
      <c r="AQ201" s="64"/>
      <c r="AR201" s="64"/>
      <c r="AS201" s="64"/>
      <c r="AT201" s="64"/>
      <c r="AU201" s="64"/>
    </row>
    <row r="202" spans="1:47" ht="15.75" thickBot="1">
      <c r="A202" s="42"/>
      <c r="B202" s="33"/>
      <c r="C202" s="33"/>
      <c r="D202" s="34"/>
      <c r="E202" s="35"/>
      <c r="F202" s="47"/>
      <c r="G202" s="37"/>
      <c r="H202" s="37"/>
      <c r="I202" s="38"/>
      <c r="J202" s="39"/>
      <c r="K202" s="40"/>
      <c r="L202" s="37"/>
      <c r="M202" s="37"/>
      <c r="N202" s="37"/>
      <c r="O202" s="215">
        <f>IF(OR(PartRaw[[#This Row],[Diameter
(mm)]]=1,PartRaw[[#This Row],[Diameter
(mm)]]=1.1),400,500)</f>
        <v>500</v>
      </c>
      <c r="P202" s="37">
        <f>PartRaw[[#This Row],[POS1 Lotsize]]</f>
        <v>500</v>
      </c>
      <c r="Q202" s="37">
        <f>IF(PartRaw[[#This Row],[Diameter
(mm)]]=1,PartRaw[[#This Row],[POS1 Lotsize]]*3,PartRaw[[#This Row],[POS1 Lotsize]])</f>
        <v>500</v>
      </c>
      <c r="R202" s="212"/>
      <c r="S202" s="212"/>
      <c r="T202" s="212"/>
      <c r="U202" s="213" t="e">
        <f>IF(PartRaw[[#This Row],[C/ U]]="U",0,U$3*U$2*VLOOKUP(PartRaw[[#This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V202" s="213" t="e">
        <f>IF(PartRaw[[#This Row],[C/ U]]="U",0,V$3*V$2*VLOOKUP(PartRaw[[#This Row],[Coating Group]],$AM$5:$AX$137,11,FALSE)* IF(PartRaw[[#This Row],[Diameter
(mm)]]=1,90,IF(PartRaw[[#This Row],[Diameter
(mm)]]=1.1,80,IF(PartRaw[[#This Row],[Diameter
(mm)]]=1.5,70,IF(PartRaw[[#This Row],[Diameter
(mm)]]=1.8,60,"FALSE")))))</f>
        <v>#N/A</v>
      </c>
      <c r="W202" s="212"/>
      <c r="X202" s="212"/>
      <c r="Y202" s="212"/>
      <c r="Z202" s="212"/>
      <c r="AA202" s="212"/>
      <c r="AB202" s="212"/>
      <c r="AC202" s="37"/>
      <c r="AM202" s="64"/>
      <c r="AN202" s="64"/>
      <c r="AO202" s="64"/>
      <c r="AP202" s="64"/>
      <c r="AQ202" s="64"/>
      <c r="AR202" s="64"/>
      <c r="AS202" s="64"/>
      <c r="AT202" s="64"/>
      <c r="AU202" s="64"/>
    </row>
  </sheetData>
  <protectedRanges>
    <protectedRange password="E774" sqref="A48" name="Range1_4" securityDescriptor="O:WDG:WDD:(A;;CC;;;S-1-5-21-1631985249-2249521783-685689454-1214)"/>
    <protectedRange password="E774" sqref="A47" name="Range1_8" securityDescriptor="O:WDG:WDD:(A;;CC;;;S-1-5-21-1631985249-2249521783-685689454-1214)"/>
    <protectedRange password="E774" sqref="A58" name="Range1_9" securityDescriptor="O:WDG:WDD:(A;;CC;;;S-1-5-21-1631985249-2249521783-685689454-1214)"/>
    <protectedRange password="E774" sqref="A46" name="Range1_20" securityDescriptor="O:WDG:WDD:(A;;CC;;;S-1-5-21-1631985249-2249521783-685689454-1214)"/>
    <protectedRange password="E774" sqref="A43:A44" name="Range1_26" securityDescriptor="O:WDG:WDD:(A;;CC;;;S-1-5-21-1631985249-2249521783-685689454-1214)"/>
    <protectedRange password="E774" sqref="A38 A40:A42" name="Range1_34" securityDescriptor="O:WDG:WDD:(A;;CC;;;S-1-5-21-1631985249-2249521783-685689454-1214)"/>
    <protectedRange password="E774" sqref="A37" name="Range1_39" securityDescriptor="O:WDG:WDD:(A;;CC;;;S-1-5-21-1631985249-2249521783-685689454-1214)"/>
    <protectedRange password="E774" sqref="A36" name="Range1_50" securityDescriptor="O:WDG:WDD:(A;;CC;;;S-1-5-21-1631985249-2249521783-685689454-1214)"/>
    <protectedRange password="E774" sqref="A35" name="Range1_58" securityDescriptor="O:WDG:WDD:(A;;CC;;;S-1-5-21-1631985249-2249521783-685689454-1214)"/>
    <protectedRange password="E774" sqref="A96:A100 A104:C105 A107:C108" name="Range1_63" securityDescriptor="O:WDG:WDD:(A;;CC;;;S-1-5-21-1631985249-2249521783-685689454-1214)"/>
    <protectedRange password="E774" sqref="A33" name="Range1_69" securityDescriptor="O:WDG:WDD:(A;;CC;;;S-1-5-21-1631985249-2249521783-685689454-1214)"/>
    <protectedRange password="E774" sqref="A32" name="Range1_72" securityDescriptor="O:WDG:WDD:(A;;CC;;;S-1-5-21-1631985249-2249521783-685689454-1214)"/>
    <protectedRange password="E774" sqref="A31" name="Range1_73" securityDescriptor="O:WDG:WDD:(A;;CC;;;S-1-5-21-1631985249-2249521783-685689454-1214)"/>
    <protectedRange password="E774" sqref="A28" name="Range1_87" securityDescriptor="O:WDG:WDD:(A;;CC;;;S-1-5-21-1631985249-2249521783-685689454-1214)"/>
    <protectedRange password="E774" sqref="A61:A63 A29 A16:A21 A13 A52:A55 A26:A27" name="Range1_99" securityDescriptor="O:WDG:WDD:(A;;CC;;;S-1-5-21-1631985249-2249521783-685689454-1214)"/>
    <protectedRange password="E774" sqref="A83" name="Range1_99_1" securityDescriptor="O:WDG:WDD:(A;;CC;;;S-1-5-21-1631985249-2249521783-685689454-1214)"/>
    <protectedRange password="E774" sqref="A89" name="Range1_7" securityDescriptor="O:WDG:WDD:(A;;CC;;;S-1-5-21-1631985249-2249521783-685689454-1214)"/>
    <protectedRange password="E774" sqref="D104:D105 D107:D108" name="Range1_63_4" securityDescriptor="O:WDG:WDD:(A;;CC;;;S-1-5-21-1631985249-2249521783-685689454-1214)"/>
  </protectedRanges>
  <conditionalFormatting sqref="A4:B5">
    <cfRule type="duplicateValues" dxfId="501" priority="5"/>
  </conditionalFormatting>
  <conditionalFormatting sqref="A104:B105 A6:B100 A107:B108">
    <cfRule type="duplicateValues" dxfId="500" priority="6"/>
  </conditionalFormatting>
  <conditionalFormatting sqref="A101:B101">
    <cfRule type="duplicateValues" dxfId="499" priority="4"/>
  </conditionalFormatting>
  <conditionalFormatting sqref="A102:B102">
    <cfRule type="duplicateValues" dxfId="498" priority="3"/>
  </conditionalFormatting>
  <conditionalFormatting sqref="A103:B103">
    <cfRule type="duplicateValues" dxfId="497" priority="2"/>
  </conditionalFormatting>
  <conditionalFormatting sqref="A106:B202">
    <cfRule type="duplicateValues" dxfId="496" priority="1"/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167"/>
  <sheetViews>
    <sheetView topLeftCell="D1" zoomScaleNormal="100" workbookViewId="0">
      <selection activeCell="Q3" sqref="Q3:R3"/>
    </sheetView>
  </sheetViews>
  <sheetFormatPr defaultRowHeight="15"/>
  <cols>
    <col min="2" max="2" width="6.75" style="150" customWidth="1"/>
    <col min="3" max="3" width="22.125" style="150" customWidth="1"/>
    <col min="4" max="4" width="8.875" style="151" customWidth="1"/>
    <col min="5" max="5" width="11.25" style="151" customWidth="1"/>
    <col min="6" max="6" width="8" style="151" bestFit="1" customWidth="1"/>
    <col min="7" max="7" width="9.75" style="150" customWidth="1"/>
    <col min="8" max="11" width="9.75" style="152" customWidth="1"/>
    <col min="12" max="13" width="10.625" style="152" customWidth="1"/>
    <col min="14" max="23" width="12.25" style="152" customWidth="1"/>
  </cols>
  <sheetData>
    <row r="1" spans="2:23" ht="21" thickBot="1">
      <c r="B1" s="149" t="s">
        <v>473</v>
      </c>
    </row>
    <row r="2" spans="2:23" ht="18.75" customHeight="1">
      <c r="B2" s="229" t="s">
        <v>474</v>
      </c>
      <c r="C2" s="229" t="s">
        <v>475</v>
      </c>
      <c r="D2" s="231" t="s">
        <v>476</v>
      </c>
      <c r="E2" s="231" t="s">
        <v>477</v>
      </c>
      <c r="F2" s="229" t="s">
        <v>478</v>
      </c>
      <c r="G2" s="228" t="s">
        <v>479</v>
      </c>
      <c r="H2" s="228"/>
      <c r="I2" s="228"/>
      <c r="J2" s="228"/>
      <c r="K2" s="228"/>
      <c r="L2" s="233" t="s">
        <v>480</v>
      </c>
      <c r="M2" s="233"/>
      <c r="N2" s="233"/>
      <c r="O2" s="233"/>
      <c r="P2" s="233"/>
      <c r="Q2" s="233"/>
      <c r="R2" s="233"/>
      <c r="S2" s="234" t="s">
        <v>507</v>
      </c>
      <c r="T2" s="234" t="s">
        <v>481</v>
      </c>
      <c r="U2" s="234" t="s">
        <v>508</v>
      </c>
      <c r="V2" s="234" t="s">
        <v>482</v>
      </c>
      <c r="W2" s="234" t="s">
        <v>483</v>
      </c>
    </row>
    <row r="3" spans="2:23" ht="45.75" thickBot="1">
      <c r="B3" s="230"/>
      <c r="C3" s="230"/>
      <c r="D3" s="232"/>
      <c r="E3" s="232"/>
      <c r="F3" s="230"/>
      <c r="G3" s="181" t="s">
        <v>484</v>
      </c>
      <c r="H3" s="181" t="s">
        <v>485</v>
      </c>
      <c r="I3" s="181" t="s">
        <v>486</v>
      </c>
      <c r="J3" s="181" t="s">
        <v>487</v>
      </c>
      <c r="K3" s="181" t="s">
        <v>488</v>
      </c>
      <c r="L3" s="182" t="s">
        <v>489</v>
      </c>
      <c r="M3" s="182" t="s">
        <v>490</v>
      </c>
      <c r="N3" s="182" t="s">
        <v>491</v>
      </c>
      <c r="O3" s="182" t="s">
        <v>492</v>
      </c>
      <c r="P3" s="182" t="s">
        <v>493</v>
      </c>
      <c r="Q3" s="182" t="s">
        <v>494</v>
      </c>
      <c r="R3" s="182" t="s">
        <v>495</v>
      </c>
      <c r="S3" s="235"/>
      <c r="T3" s="235"/>
      <c r="U3" s="235"/>
      <c r="V3" s="235"/>
      <c r="W3" s="235"/>
    </row>
    <row r="4" spans="2:23">
      <c r="B4" s="174">
        <v>1</v>
      </c>
      <c r="C4" s="175" t="s">
        <v>296</v>
      </c>
      <c r="D4" s="174" t="s">
        <v>496</v>
      </c>
      <c r="E4" s="174" t="s">
        <v>497</v>
      </c>
      <c r="F4" s="174">
        <v>6</v>
      </c>
      <c r="G4" s="176">
        <v>1.8567899999999999</v>
      </c>
      <c r="H4" s="176">
        <v>0</v>
      </c>
      <c r="I4" s="176">
        <v>0</v>
      </c>
      <c r="J4" s="176">
        <v>0.46367999999999998</v>
      </c>
      <c r="K4" s="176">
        <v>1.4334750000000001</v>
      </c>
      <c r="L4" s="177">
        <v>10</v>
      </c>
      <c r="M4" s="177">
        <v>10</v>
      </c>
      <c r="N4" s="178">
        <v>90</v>
      </c>
      <c r="O4" s="177">
        <v>51.7971</v>
      </c>
      <c r="P4" s="179">
        <v>47</v>
      </c>
      <c r="Q4" s="179">
        <v>10</v>
      </c>
      <c r="R4" s="179">
        <v>5</v>
      </c>
      <c r="S4" s="180">
        <f>SUM(L4:M4)</f>
        <v>20</v>
      </c>
      <c r="T4" s="180">
        <f>SUM(N4:P4)</f>
        <v>188.7971</v>
      </c>
      <c r="U4" s="180">
        <f>SUM(Q4:R4)</f>
        <v>15</v>
      </c>
      <c r="V4" s="180">
        <v>223.7971</v>
      </c>
      <c r="W4" s="177">
        <v>4.2299516666666666</v>
      </c>
    </row>
    <row r="5" spans="2:23">
      <c r="B5" s="153">
        <v>2</v>
      </c>
      <c r="C5" s="154" t="s">
        <v>293</v>
      </c>
      <c r="D5" s="153" t="s">
        <v>498</v>
      </c>
      <c r="E5" s="153" t="s">
        <v>497</v>
      </c>
      <c r="F5" s="153">
        <v>4</v>
      </c>
      <c r="G5" s="160">
        <v>1.829</v>
      </c>
      <c r="H5" s="160">
        <v>0</v>
      </c>
      <c r="I5" s="160">
        <v>0</v>
      </c>
      <c r="J5" s="160">
        <v>4.5199999999999996</v>
      </c>
      <c r="K5" s="160">
        <v>0</v>
      </c>
      <c r="L5" s="156">
        <v>10</v>
      </c>
      <c r="M5" s="156">
        <v>10</v>
      </c>
      <c r="N5" s="157">
        <v>90</v>
      </c>
      <c r="O5" s="156">
        <v>50.308333333333337</v>
      </c>
      <c r="P5" s="158">
        <v>22</v>
      </c>
      <c r="Q5" s="158">
        <v>10</v>
      </c>
      <c r="R5" s="158">
        <v>5</v>
      </c>
      <c r="S5" s="159">
        <f t="shared" ref="S5:S68" si="0">SUM(L5:M5)</f>
        <v>20</v>
      </c>
      <c r="T5" s="159">
        <f t="shared" ref="T5:T68" si="1">SUM(N5:P5)</f>
        <v>162.30833333333334</v>
      </c>
      <c r="U5" s="159">
        <f t="shared" ref="U5:U68" si="2">SUM(Q5:R5)</f>
        <v>15</v>
      </c>
      <c r="V5" s="159">
        <v>197.30833333333334</v>
      </c>
      <c r="W5" s="156">
        <v>3.7884722222222225</v>
      </c>
    </row>
    <row r="6" spans="2:23">
      <c r="B6" s="153">
        <v>3</v>
      </c>
      <c r="C6" s="154" t="s">
        <v>290</v>
      </c>
      <c r="D6" s="153" t="s">
        <v>498</v>
      </c>
      <c r="E6" s="153" t="s">
        <v>497</v>
      </c>
      <c r="F6" s="153">
        <v>2</v>
      </c>
      <c r="G6" s="160">
        <v>1.9910000000000001</v>
      </c>
      <c r="H6" s="160">
        <v>0</v>
      </c>
      <c r="I6" s="160">
        <v>0</v>
      </c>
      <c r="J6" s="160">
        <v>1.397</v>
      </c>
      <c r="K6" s="160">
        <v>0</v>
      </c>
      <c r="L6" s="156">
        <v>10</v>
      </c>
      <c r="M6" s="156">
        <v>10</v>
      </c>
      <c r="N6" s="157">
        <v>90</v>
      </c>
      <c r="O6" s="156">
        <v>31.248333333333335</v>
      </c>
      <c r="P6" s="158">
        <v>22</v>
      </c>
      <c r="Q6" s="158">
        <v>10</v>
      </c>
      <c r="R6" s="158">
        <v>5</v>
      </c>
      <c r="S6" s="159">
        <f t="shared" si="0"/>
        <v>20</v>
      </c>
      <c r="T6" s="159">
        <f t="shared" si="1"/>
        <v>143.24833333333333</v>
      </c>
      <c r="U6" s="159">
        <f t="shared" si="2"/>
        <v>15</v>
      </c>
      <c r="V6" s="159">
        <v>178.24833333333333</v>
      </c>
      <c r="W6" s="156">
        <v>3.4708055555555557</v>
      </c>
    </row>
    <row r="7" spans="2:23">
      <c r="B7" s="153">
        <v>4</v>
      </c>
      <c r="C7" s="154" t="s">
        <v>294</v>
      </c>
      <c r="D7" s="153" t="s">
        <v>498</v>
      </c>
      <c r="E7" s="153" t="s">
        <v>497</v>
      </c>
      <c r="F7" s="153">
        <v>2</v>
      </c>
      <c r="G7" s="155">
        <v>0.7</v>
      </c>
      <c r="H7" s="155">
        <v>0</v>
      </c>
      <c r="I7" s="155">
        <v>0</v>
      </c>
      <c r="J7" s="155">
        <v>2.2999999999999998</v>
      </c>
      <c r="K7" s="155">
        <v>0</v>
      </c>
      <c r="L7" s="156">
        <v>10</v>
      </c>
      <c r="M7" s="156">
        <v>10</v>
      </c>
      <c r="N7" s="157">
        <v>90</v>
      </c>
      <c r="O7" s="156">
        <v>23.5</v>
      </c>
      <c r="P7" s="158">
        <v>22</v>
      </c>
      <c r="Q7" s="158">
        <v>10</v>
      </c>
      <c r="R7" s="158">
        <v>5</v>
      </c>
      <c r="S7" s="159">
        <f t="shared" si="0"/>
        <v>20</v>
      </c>
      <c r="T7" s="159">
        <f t="shared" si="1"/>
        <v>135.5</v>
      </c>
      <c r="U7" s="159">
        <f t="shared" si="2"/>
        <v>15</v>
      </c>
      <c r="V7" s="159">
        <v>170.5</v>
      </c>
      <c r="W7" s="156">
        <v>3.3416666666666668</v>
      </c>
    </row>
    <row r="8" spans="2:23">
      <c r="B8" s="153">
        <v>5</v>
      </c>
      <c r="C8" s="154" t="s">
        <v>284</v>
      </c>
      <c r="D8" s="153" t="s">
        <v>499</v>
      </c>
      <c r="E8" s="153" t="s">
        <v>497</v>
      </c>
      <c r="F8" s="153">
        <v>2</v>
      </c>
      <c r="G8" s="155">
        <v>0</v>
      </c>
      <c r="H8" s="155">
        <v>1.6</v>
      </c>
      <c r="I8" s="155">
        <v>0</v>
      </c>
      <c r="J8" s="155">
        <v>0</v>
      </c>
      <c r="K8" s="155">
        <v>1.96</v>
      </c>
      <c r="L8" s="156">
        <v>10</v>
      </c>
      <c r="M8" s="156">
        <v>10</v>
      </c>
      <c r="N8" s="157">
        <v>60</v>
      </c>
      <c r="O8" s="156">
        <v>24.152380952380952</v>
      </c>
      <c r="P8" s="158">
        <v>22</v>
      </c>
      <c r="Q8" s="158">
        <v>10</v>
      </c>
      <c r="R8" s="158">
        <v>5</v>
      </c>
      <c r="S8" s="159">
        <f t="shared" si="0"/>
        <v>20</v>
      </c>
      <c r="T8" s="159">
        <f t="shared" si="1"/>
        <v>106.15238095238095</v>
      </c>
      <c r="U8" s="159">
        <f t="shared" si="2"/>
        <v>15</v>
      </c>
      <c r="V8" s="159">
        <v>141.15238095238095</v>
      </c>
      <c r="W8" s="156">
        <v>2.8525396825396827</v>
      </c>
    </row>
    <row r="9" spans="2:23">
      <c r="B9" s="153">
        <v>6</v>
      </c>
      <c r="C9" s="154" t="s">
        <v>299</v>
      </c>
      <c r="D9" s="153" t="s">
        <v>499</v>
      </c>
      <c r="E9" s="153" t="s">
        <v>497</v>
      </c>
      <c r="F9" s="153">
        <v>2</v>
      </c>
      <c r="G9" s="155">
        <v>0</v>
      </c>
      <c r="H9" s="155">
        <v>1.62</v>
      </c>
      <c r="I9" s="155">
        <v>0</v>
      </c>
      <c r="J9" s="155">
        <v>0</v>
      </c>
      <c r="K9" s="155">
        <v>1.94</v>
      </c>
      <c r="L9" s="156">
        <v>10</v>
      </c>
      <c r="M9" s="156">
        <v>10</v>
      </c>
      <c r="N9" s="157">
        <v>60</v>
      </c>
      <c r="O9" s="156">
        <v>24.180952380952384</v>
      </c>
      <c r="P9" s="158">
        <v>22</v>
      </c>
      <c r="Q9" s="158">
        <v>10</v>
      </c>
      <c r="R9" s="158">
        <v>5</v>
      </c>
      <c r="S9" s="159">
        <f t="shared" si="0"/>
        <v>20</v>
      </c>
      <c r="T9" s="159">
        <f t="shared" si="1"/>
        <v>106.18095238095239</v>
      </c>
      <c r="U9" s="159">
        <f t="shared" si="2"/>
        <v>15</v>
      </c>
      <c r="V9" s="159">
        <v>141.18095238095239</v>
      </c>
      <c r="W9" s="156">
        <v>2.853015873015873</v>
      </c>
    </row>
    <row r="10" spans="2:23">
      <c r="B10" s="153">
        <v>7</v>
      </c>
      <c r="C10" s="154" t="s">
        <v>281</v>
      </c>
      <c r="D10" s="153" t="s">
        <v>499</v>
      </c>
      <c r="E10" s="153" t="s">
        <v>497</v>
      </c>
      <c r="F10" s="153">
        <v>2</v>
      </c>
      <c r="G10" s="155">
        <v>0</v>
      </c>
      <c r="H10" s="155">
        <v>0.52600000000000002</v>
      </c>
      <c r="I10" s="155">
        <v>0</v>
      </c>
      <c r="J10" s="155">
        <v>0</v>
      </c>
      <c r="K10" s="155">
        <v>0.629</v>
      </c>
      <c r="L10" s="156">
        <v>10</v>
      </c>
      <c r="M10" s="156">
        <v>10</v>
      </c>
      <c r="N10" s="157">
        <v>60</v>
      </c>
      <c r="O10" s="156">
        <v>14.601428571428571</v>
      </c>
      <c r="P10" s="158">
        <v>22</v>
      </c>
      <c r="Q10" s="158">
        <v>10</v>
      </c>
      <c r="R10" s="158">
        <v>5</v>
      </c>
      <c r="S10" s="159">
        <f t="shared" si="0"/>
        <v>20</v>
      </c>
      <c r="T10" s="159">
        <f t="shared" si="1"/>
        <v>96.601428571428571</v>
      </c>
      <c r="U10" s="159">
        <f t="shared" si="2"/>
        <v>15</v>
      </c>
      <c r="V10" s="159">
        <v>131.60142857142858</v>
      </c>
      <c r="W10" s="156">
        <v>2.6933571428571432</v>
      </c>
    </row>
    <row r="11" spans="2:23">
      <c r="B11" s="153">
        <v>8</v>
      </c>
      <c r="C11" s="154" t="s">
        <v>282</v>
      </c>
      <c r="D11" s="153" t="s">
        <v>499</v>
      </c>
      <c r="E11" s="153" t="s">
        <v>497</v>
      </c>
      <c r="F11" s="153">
        <v>2</v>
      </c>
      <c r="G11" s="155">
        <v>0</v>
      </c>
      <c r="H11" s="155">
        <v>1.119</v>
      </c>
      <c r="I11" s="155">
        <v>0</v>
      </c>
      <c r="J11" s="155">
        <v>0</v>
      </c>
      <c r="K11" s="155">
        <v>1.333</v>
      </c>
      <c r="L11" s="156">
        <v>10</v>
      </c>
      <c r="M11" s="156">
        <v>10</v>
      </c>
      <c r="N11" s="157">
        <v>60</v>
      </c>
      <c r="O11" s="156">
        <v>19.771904761904761</v>
      </c>
      <c r="P11" s="158">
        <v>22</v>
      </c>
      <c r="Q11" s="158">
        <v>10</v>
      </c>
      <c r="R11" s="158">
        <v>5</v>
      </c>
      <c r="S11" s="159">
        <f t="shared" si="0"/>
        <v>20</v>
      </c>
      <c r="T11" s="159">
        <f t="shared" si="1"/>
        <v>101.77190476190476</v>
      </c>
      <c r="U11" s="159">
        <f t="shared" si="2"/>
        <v>15</v>
      </c>
      <c r="V11" s="159">
        <v>136.77190476190475</v>
      </c>
      <c r="W11" s="156">
        <v>2.7795317460317457</v>
      </c>
    </row>
    <row r="12" spans="2:23">
      <c r="B12" s="153">
        <v>9</v>
      </c>
      <c r="C12" s="154" t="s">
        <v>283</v>
      </c>
      <c r="D12" s="153" t="s">
        <v>499</v>
      </c>
      <c r="E12" s="153" t="s">
        <v>497</v>
      </c>
      <c r="F12" s="153">
        <v>2</v>
      </c>
      <c r="G12" s="155">
        <v>0</v>
      </c>
      <c r="H12" s="155">
        <v>1.23</v>
      </c>
      <c r="I12" s="155">
        <v>0</v>
      </c>
      <c r="J12" s="155">
        <v>0</v>
      </c>
      <c r="K12" s="155">
        <v>1.387</v>
      </c>
      <c r="L12" s="156">
        <v>10</v>
      </c>
      <c r="M12" s="156">
        <v>10</v>
      </c>
      <c r="N12" s="157">
        <v>60</v>
      </c>
      <c r="O12" s="156">
        <v>20.480476190476189</v>
      </c>
      <c r="P12" s="158">
        <v>22</v>
      </c>
      <c r="Q12" s="158">
        <v>10</v>
      </c>
      <c r="R12" s="158">
        <v>5</v>
      </c>
      <c r="S12" s="159">
        <f t="shared" si="0"/>
        <v>20</v>
      </c>
      <c r="T12" s="159">
        <f t="shared" si="1"/>
        <v>102.4804761904762</v>
      </c>
      <c r="U12" s="159">
        <f t="shared" si="2"/>
        <v>15</v>
      </c>
      <c r="V12" s="159">
        <v>137.4804761904762</v>
      </c>
      <c r="W12" s="156">
        <v>2.7913412698412698</v>
      </c>
    </row>
    <row r="13" spans="2:23">
      <c r="B13" s="153">
        <v>10</v>
      </c>
      <c r="C13" s="154" t="s">
        <v>286</v>
      </c>
      <c r="D13" s="153" t="s">
        <v>499</v>
      </c>
      <c r="E13" s="153" t="s">
        <v>497</v>
      </c>
      <c r="F13" s="153">
        <v>2</v>
      </c>
      <c r="G13" s="155">
        <v>0</v>
      </c>
      <c r="H13" s="155">
        <v>1.63</v>
      </c>
      <c r="I13" s="155">
        <v>0</v>
      </c>
      <c r="J13" s="155">
        <v>0</v>
      </c>
      <c r="K13" s="155">
        <v>1.931</v>
      </c>
      <c r="L13" s="156">
        <v>10</v>
      </c>
      <c r="M13" s="156">
        <v>10</v>
      </c>
      <c r="N13" s="157">
        <v>60</v>
      </c>
      <c r="O13" s="156">
        <v>24.198571428571427</v>
      </c>
      <c r="P13" s="158">
        <v>22</v>
      </c>
      <c r="Q13" s="158">
        <v>10</v>
      </c>
      <c r="R13" s="158">
        <v>5</v>
      </c>
      <c r="S13" s="159">
        <f t="shared" si="0"/>
        <v>20</v>
      </c>
      <c r="T13" s="159">
        <f t="shared" si="1"/>
        <v>106.19857142857143</v>
      </c>
      <c r="U13" s="159">
        <f t="shared" si="2"/>
        <v>15</v>
      </c>
      <c r="V13" s="159">
        <v>141.19857142857143</v>
      </c>
      <c r="W13" s="156">
        <v>2.8533095238095236</v>
      </c>
    </row>
    <row r="14" spans="2:23">
      <c r="B14" s="153">
        <v>11</v>
      </c>
      <c r="C14" s="154" t="s">
        <v>285</v>
      </c>
      <c r="D14" s="153" t="s">
        <v>499</v>
      </c>
      <c r="E14" s="153" t="s">
        <v>497</v>
      </c>
      <c r="F14" s="153">
        <v>2</v>
      </c>
      <c r="G14" s="155">
        <v>0</v>
      </c>
      <c r="H14" s="155">
        <v>2.339</v>
      </c>
      <c r="I14" s="155">
        <v>0</v>
      </c>
      <c r="J14" s="155">
        <v>0</v>
      </c>
      <c r="K14" s="155">
        <v>2.7759999999999998</v>
      </c>
      <c r="L14" s="156">
        <v>10</v>
      </c>
      <c r="M14" s="156">
        <v>10</v>
      </c>
      <c r="N14" s="157">
        <v>60</v>
      </c>
      <c r="O14" s="156">
        <v>30.391428571428566</v>
      </c>
      <c r="P14" s="158">
        <v>22</v>
      </c>
      <c r="Q14" s="158">
        <v>10</v>
      </c>
      <c r="R14" s="158">
        <v>5</v>
      </c>
      <c r="S14" s="159">
        <f t="shared" si="0"/>
        <v>20</v>
      </c>
      <c r="T14" s="159">
        <f t="shared" si="1"/>
        <v>112.39142857142856</v>
      </c>
      <c r="U14" s="159">
        <f t="shared" si="2"/>
        <v>15</v>
      </c>
      <c r="V14" s="159">
        <v>147.39142857142855</v>
      </c>
      <c r="W14" s="156">
        <v>2.9565238095238091</v>
      </c>
    </row>
    <row r="15" spans="2:23">
      <c r="B15" s="153">
        <v>12</v>
      </c>
      <c r="C15" s="161" t="s">
        <v>438</v>
      </c>
      <c r="D15" s="153" t="s">
        <v>499</v>
      </c>
      <c r="E15" s="153" t="s">
        <v>497</v>
      </c>
      <c r="F15" s="153">
        <v>3</v>
      </c>
      <c r="G15" s="155">
        <v>0</v>
      </c>
      <c r="H15" s="155">
        <v>2.383</v>
      </c>
      <c r="I15" s="155">
        <v>0</v>
      </c>
      <c r="J15" s="155">
        <v>0</v>
      </c>
      <c r="K15" s="155">
        <v>2.8279999999999998</v>
      </c>
      <c r="L15" s="156">
        <v>10</v>
      </c>
      <c r="M15" s="156">
        <v>10</v>
      </c>
      <c r="N15" s="157">
        <v>60</v>
      </c>
      <c r="O15" s="156">
        <v>35.77428571428571</v>
      </c>
      <c r="P15" s="158">
        <v>22</v>
      </c>
      <c r="Q15" s="158">
        <v>10</v>
      </c>
      <c r="R15" s="158">
        <v>5</v>
      </c>
      <c r="S15" s="159">
        <f t="shared" si="0"/>
        <v>20</v>
      </c>
      <c r="T15" s="159">
        <f t="shared" si="1"/>
        <v>117.77428571428571</v>
      </c>
      <c r="U15" s="159">
        <f t="shared" si="2"/>
        <v>15</v>
      </c>
      <c r="V15" s="159">
        <v>152.77428571428572</v>
      </c>
      <c r="W15" s="156">
        <v>3.0462380952380954</v>
      </c>
    </row>
    <row r="16" spans="2:23">
      <c r="B16" s="153">
        <v>13</v>
      </c>
      <c r="C16" s="161" t="s">
        <v>325</v>
      </c>
      <c r="D16" s="162" t="s">
        <v>498</v>
      </c>
      <c r="E16" s="153" t="s">
        <v>497</v>
      </c>
      <c r="F16" s="153">
        <v>6</v>
      </c>
      <c r="G16" s="155">
        <v>1.8149999999999999</v>
      </c>
      <c r="H16" s="155">
        <v>0</v>
      </c>
      <c r="I16" s="155">
        <v>0</v>
      </c>
      <c r="J16" s="155">
        <v>1.4330000000000001</v>
      </c>
      <c r="K16" s="155">
        <v>0</v>
      </c>
      <c r="L16" s="156">
        <v>10</v>
      </c>
      <c r="M16" s="156">
        <v>10</v>
      </c>
      <c r="N16" s="157">
        <v>90</v>
      </c>
      <c r="O16" s="156">
        <v>49.901666666666664</v>
      </c>
      <c r="P16" s="158">
        <v>22</v>
      </c>
      <c r="Q16" s="158">
        <v>10</v>
      </c>
      <c r="R16" s="158">
        <v>5</v>
      </c>
      <c r="S16" s="159">
        <f t="shared" si="0"/>
        <v>20</v>
      </c>
      <c r="T16" s="159">
        <f t="shared" si="1"/>
        <v>161.90166666666667</v>
      </c>
      <c r="U16" s="159">
        <f t="shared" si="2"/>
        <v>15</v>
      </c>
      <c r="V16" s="159">
        <v>196.90166666666667</v>
      </c>
      <c r="W16" s="156">
        <v>3.7816944444444447</v>
      </c>
    </row>
    <row r="17" spans="2:23">
      <c r="B17" s="153">
        <v>14</v>
      </c>
      <c r="C17" s="161" t="s">
        <v>439</v>
      </c>
      <c r="D17" s="162" t="s">
        <v>498</v>
      </c>
      <c r="E17" s="153" t="s">
        <v>497</v>
      </c>
      <c r="F17" s="153">
        <v>4</v>
      </c>
      <c r="G17" s="155">
        <v>1.946</v>
      </c>
      <c r="H17" s="155">
        <v>0</v>
      </c>
      <c r="I17" s="155">
        <v>0</v>
      </c>
      <c r="J17" s="155">
        <v>1.641</v>
      </c>
      <c r="K17" s="155">
        <v>0</v>
      </c>
      <c r="L17" s="156">
        <v>10</v>
      </c>
      <c r="M17" s="156">
        <v>10</v>
      </c>
      <c r="N17" s="157">
        <v>90</v>
      </c>
      <c r="O17" s="156">
        <v>41.686666666666667</v>
      </c>
      <c r="P17" s="158">
        <v>22</v>
      </c>
      <c r="Q17" s="158">
        <v>10</v>
      </c>
      <c r="R17" s="158">
        <v>5</v>
      </c>
      <c r="S17" s="159">
        <f t="shared" si="0"/>
        <v>20</v>
      </c>
      <c r="T17" s="159">
        <f t="shared" si="1"/>
        <v>153.68666666666667</v>
      </c>
      <c r="U17" s="159">
        <f t="shared" si="2"/>
        <v>15</v>
      </c>
      <c r="V17" s="159">
        <v>188.68666666666667</v>
      </c>
      <c r="W17" s="156">
        <v>3.6447777777777777</v>
      </c>
    </row>
    <row r="18" spans="2:23">
      <c r="B18" s="153">
        <v>15</v>
      </c>
      <c r="C18" s="161" t="s">
        <v>320</v>
      </c>
      <c r="D18" s="162" t="s">
        <v>498</v>
      </c>
      <c r="E18" s="153" t="s">
        <v>497</v>
      </c>
      <c r="F18" s="153">
        <v>4</v>
      </c>
      <c r="G18" s="155">
        <v>1.988</v>
      </c>
      <c r="H18" s="155">
        <v>0</v>
      </c>
      <c r="I18" s="155">
        <v>0</v>
      </c>
      <c r="J18" s="155">
        <v>1.0549999999999999</v>
      </c>
      <c r="K18" s="155">
        <v>0</v>
      </c>
      <c r="L18" s="156">
        <v>10</v>
      </c>
      <c r="M18" s="156">
        <v>10</v>
      </c>
      <c r="N18" s="157">
        <v>90</v>
      </c>
      <c r="O18" s="156">
        <v>40.083333333333329</v>
      </c>
      <c r="P18" s="158">
        <v>22</v>
      </c>
      <c r="Q18" s="158">
        <v>10</v>
      </c>
      <c r="R18" s="158">
        <v>5</v>
      </c>
      <c r="S18" s="159">
        <f t="shared" si="0"/>
        <v>20</v>
      </c>
      <c r="T18" s="159">
        <f t="shared" si="1"/>
        <v>152.08333333333331</v>
      </c>
      <c r="U18" s="159">
        <f t="shared" si="2"/>
        <v>15</v>
      </c>
      <c r="V18" s="159">
        <v>187.08333333333331</v>
      </c>
      <c r="W18" s="156">
        <v>3.6180555555555554</v>
      </c>
    </row>
    <row r="19" spans="2:23">
      <c r="B19" s="153">
        <v>16</v>
      </c>
      <c r="C19" s="161" t="s">
        <v>326</v>
      </c>
      <c r="D19" s="162" t="s">
        <v>498</v>
      </c>
      <c r="E19" s="153" t="s">
        <v>497</v>
      </c>
      <c r="F19" s="153">
        <v>4</v>
      </c>
      <c r="G19" s="155">
        <v>2.1739999999999999</v>
      </c>
      <c r="H19" s="155">
        <v>0</v>
      </c>
      <c r="I19" s="155">
        <v>0</v>
      </c>
      <c r="J19" s="155">
        <v>2.3029999999999999</v>
      </c>
      <c r="K19" s="155">
        <v>0</v>
      </c>
      <c r="L19" s="156">
        <v>10</v>
      </c>
      <c r="M19" s="156">
        <v>10</v>
      </c>
      <c r="N19" s="157">
        <v>90</v>
      </c>
      <c r="O19" s="156">
        <v>45.793333333333337</v>
      </c>
      <c r="P19" s="158">
        <v>22</v>
      </c>
      <c r="Q19" s="158">
        <v>10</v>
      </c>
      <c r="R19" s="158">
        <v>5</v>
      </c>
      <c r="S19" s="159">
        <f t="shared" si="0"/>
        <v>20</v>
      </c>
      <c r="T19" s="159">
        <f t="shared" si="1"/>
        <v>157.79333333333335</v>
      </c>
      <c r="U19" s="159">
        <f t="shared" si="2"/>
        <v>15</v>
      </c>
      <c r="V19" s="159">
        <v>192.79333333333335</v>
      </c>
      <c r="W19" s="156">
        <v>3.7132222222222224</v>
      </c>
    </row>
    <row r="20" spans="2:23">
      <c r="B20" s="153">
        <v>17</v>
      </c>
      <c r="C20" s="161" t="s">
        <v>327</v>
      </c>
      <c r="D20" s="162" t="s">
        <v>498</v>
      </c>
      <c r="E20" s="153" t="s">
        <v>497</v>
      </c>
      <c r="F20" s="153">
        <v>4</v>
      </c>
      <c r="G20" s="155">
        <v>1.907</v>
      </c>
      <c r="H20" s="155">
        <v>0</v>
      </c>
      <c r="I20" s="155">
        <v>0</v>
      </c>
      <c r="J20" s="155">
        <v>2.121</v>
      </c>
      <c r="K20" s="155">
        <v>0</v>
      </c>
      <c r="L20" s="156">
        <v>10</v>
      </c>
      <c r="M20" s="156">
        <v>10</v>
      </c>
      <c r="N20" s="157">
        <v>90</v>
      </c>
      <c r="O20" s="156">
        <v>42.961666666666666</v>
      </c>
      <c r="P20" s="158">
        <v>22</v>
      </c>
      <c r="Q20" s="158">
        <v>10</v>
      </c>
      <c r="R20" s="158">
        <v>5</v>
      </c>
      <c r="S20" s="159">
        <f t="shared" si="0"/>
        <v>20</v>
      </c>
      <c r="T20" s="159">
        <f t="shared" si="1"/>
        <v>154.96166666666667</v>
      </c>
      <c r="U20" s="159">
        <f t="shared" si="2"/>
        <v>15</v>
      </c>
      <c r="V20" s="159">
        <v>189.96166666666667</v>
      </c>
      <c r="W20" s="156">
        <v>3.6660277777777779</v>
      </c>
    </row>
    <row r="21" spans="2:23">
      <c r="B21" s="153">
        <v>18</v>
      </c>
      <c r="C21" s="161" t="s">
        <v>328</v>
      </c>
      <c r="D21" s="162" t="s">
        <v>498</v>
      </c>
      <c r="E21" s="153" t="s">
        <v>497</v>
      </c>
      <c r="F21" s="153">
        <v>4</v>
      </c>
      <c r="G21" s="155">
        <v>0.878</v>
      </c>
      <c r="H21" s="155">
        <v>0</v>
      </c>
      <c r="I21" s="155">
        <v>0</v>
      </c>
      <c r="J21" s="155">
        <v>1.794</v>
      </c>
      <c r="K21" s="155">
        <v>0</v>
      </c>
      <c r="L21" s="156">
        <v>10</v>
      </c>
      <c r="M21" s="156">
        <v>10</v>
      </c>
      <c r="N21" s="157">
        <v>90</v>
      </c>
      <c r="O21" s="156">
        <v>33.296666666666667</v>
      </c>
      <c r="P21" s="158">
        <v>22</v>
      </c>
      <c r="Q21" s="158">
        <v>10</v>
      </c>
      <c r="R21" s="158">
        <v>5</v>
      </c>
      <c r="S21" s="159">
        <f t="shared" si="0"/>
        <v>20</v>
      </c>
      <c r="T21" s="159">
        <f t="shared" si="1"/>
        <v>145.29666666666668</v>
      </c>
      <c r="U21" s="159">
        <f t="shared" si="2"/>
        <v>15</v>
      </c>
      <c r="V21" s="159">
        <v>180.29666666666668</v>
      </c>
      <c r="W21" s="156">
        <v>3.5049444444444449</v>
      </c>
    </row>
    <row r="22" spans="2:23">
      <c r="B22" s="153">
        <v>19</v>
      </c>
      <c r="C22" s="163" t="s">
        <v>295</v>
      </c>
      <c r="D22" s="162" t="s">
        <v>498</v>
      </c>
      <c r="E22" s="153" t="s">
        <v>497</v>
      </c>
      <c r="F22" s="153">
        <v>4</v>
      </c>
      <c r="G22" s="155">
        <v>1.522</v>
      </c>
      <c r="H22" s="155">
        <v>0</v>
      </c>
      <c r="I22" s="155">
        <v>0</v>
      </c>
      <c r="J22" s="155">
        <v>3.7280000000000002</v>
      </c>
      <c r="K22" s="155">
        <v>0</v>
      </c>
      <c r="L22" s="156">
        <v>10</v>
      </c>
      <c r="M22" s="156">
        <v>10</v>
      </c>
      <c r="N22" s="157">
        <v>90</v>
      </c>
      <c r="O22" s="156">
        <v>45.11</v>
      </c>
      <c r="P22" s="158">
        <v>22</v>
      </c>
      <c r="Q22" s="158">
        <v>10</v>
      </c>
      <c r="R22" s="158">
        <v>5</v>
      </c>
      <c r="S22" s="159">
        <f t="shared" si="0"/>
        <v>20</v>
      </c>
      <c r="T22" s="159">
        <f t="shared" si="1"/>
        <v>157.11000000000001</v>
      </c>
      <c r="U22" s="159">
        <f t="shared" si="2"/>
        <v>15</v>
      </c>
      <c r="V22" s="159">
        <v>192.11</v>
      </c>
      <c r="W22" s="156">
        <v>3.7018333333333335</v>
      </c>
    </row>
    <row r="23" spans="2:23">
      <c r="B23" s="153">
        <v>20</v>
      </c>
      <c r="C23" s="161" t="s">
        <v>291</v>
      </c>
      <c r="D23" s="162" t="s">
        <v>498</v>
      </c>
      <c r="E23" s="153" t="s">
        <v>497</v>
      </c>
      <c r="F23" s="153">
        <v>4</v>
      </c>
      <c r="G23" s="155">
        <v>1.327</v>
      </c>
      <c r="H23" s="155">
        <v>0</v>
      </c>
      <c r="I23" s="155">
        <v>0</v>
      </c>
      <c r="J23" s="155">
        <v>1.3169999999999999</v>
      </c>
      <c r="K23" s="155">
        <v>0</v>
      </c>
      <c r="L23" s="156">
        <v>10</v>
      </c>
      <c r="M23" s="156">
        <v>10</v>
      </c>
      <c r="N23" s="157">
        <v>90</v>
      </c>
      <c r="O23" s="156">
        <v>35.448333333333331</v>
      </c>
      <c r="P23" s="158">
        <v>22</v>
      </c>
      <c r="Q23" s="158">
        <v>10</v>
      </c>
      <c r="R23" s="158">
        <v>5</v>
      </c>
      <c r="S23" s="159">
        <f t="shared" si="0"/>
        <v>20</v>
      </c>
      <c r="T23" s="159">
        <f t="shared" si="1"/>
        <v>147.44833333333332</v>
      </c>
      <c r="U23" s="159">
        <f t="shared" si="2"/>
        <v>15</v>
      </c>
      <c r="V23" s="159">
        <v>182.44833333333332</v>
      </c>
      <c r="W23" s="156">
        <v>3.5408055555555555</v>
      </c>
    </row>
    <row r="24" spans="2:23">
      <c r="B24" s="153">
        <v>21</v>
      </c>
      <c r="C24" s="161" t="s">
        <v>329</v>
      </c>
      <c r="D24" s="162" t="s">
        <v>498</v>
      </c>
      <c r="E24" s="153" t="s">
        <v>497</v>
      </c>
      <c r="F24" s="153">
        <v>4</v>
      </c>
      <c r="G24" s="155">
        <v>1.032</v>
      </c>
      <c r="H24" s="155">
        <v>0</v>
      </c>
      <c r="I24" s="155">
        <v>0</v>
      </c>
      <c r="J24" s="155">
        <v>0.43</v>
      </c>
      <c r="K24" s="155">
        <v>0</v>
      </c>
      <c r="L24" s="156">
        <v>10</v>
      </c>
      <c r="M24" s="156">
        <v>10</v>
      </c>
      <c r="N24" s="157">
        <v>90</v>
      </c>
      <c r="O24" s="156">
        <v>30.033333333333331</v>
      </c>
      <c r="P24" s="158">
        <v>22</v>
      </c>
      <c r="Q24" s="158">
        <v>10</v>
      </c>
      <c r="R24" s="158">
        <v>5</v>
      </c>
      <c r="S24" s="159">
        <f t="shared" si="0"/>
        <v>20</v>
      </c>
      <c r="T24" s="159">
        <f t="shared" si="1"/>
        <v>142.03333333333333</v>
      </c>
      <c r="U24" s="159">
        <f t="shared" si="2"/>
        <v>15</v>
      </c>
      <c r="V24" s="159">
        <v>177.03333333333333</v>
      </c>
      <c r="W24" s="156">
        <v>3.4505555555555554</v>
      </c>
    </row>
    <row r="25" spans="2:23">
      <c r="B25" s="153">
        <v>22</v>
      </c>
      <c r="C25" s="161" t="s">
        <v>369</v>
      </c>
      <c r="D25" s="162" t="s">
        <v>498</v>
      </c>
      <c r="E25" s="153" t="s">
        <v>497</v>
      </c>
      <c r="F25" s="153">
        <v>2</v>
      </c>
      <c r="G25" s="155">
        <v>0.80300000000000005</v>
      </c>
      <c r="H25" s="155">
        <v>0</v>
      </c>
      <c r="I25" s="155">
        <v>0</v>
      </c>
      <c r="J25" s="155">
        <v>2.7690000000000001</v>
      </c>
      <c r="K25" s="155">
        <v>0</v>
      </c>
      <c r="L25" s="156">
        <v>10</v>
      </c>
      <c r="M25" s="156">
        <v>10</v>
      </c>
      <c r="N25" s="157">
        <v>90</v>
      </c>
      <c r="O25" s="156">
        <v>25.921666666666667</v>
      </c>
      <c r="P25" s="158">
        <v>22</v>
      </c>
      <c r="Q25" s="158">
        <v>10</v>
      </c>
      <c r="R25" s="158">
        <v>5</v>
      </c>
      <c r="S25" s="159">
        <f t="shared" si="0"/>
        <v>20</v>
      </c>
      <c r="T25" s="159">
        <f t="shared" si="1"/>
        <v>137.92166666666668</v>
      </c>
      <c r="U25" s="159">
        <f t="shared" si="2"/>
        <v>15</v>
      </c>
      <c r="V25" s="159">
        <v>172.92166666666668</v>
      </c>
      <c r="W25" s="156">
        <v>3.3820277777777781</v>
      </c>
    </row>
    <row r="26" spans="2:23">
      <c r="B26" s="153">
        <v>23</v>
      </c>
      <c r="C26" s="161" t="s">
        <v>307</v>
      </c>
      <c r="D26" s="162" t="s">
        <v>498</v>
      </c>
      <c r="E26" s="153" t="s">
        <v>497</v>
      </c>
      <c r="F26" s="153">
        <v>2</v>
      </c>
      <c r="G26" s="155">
        <v>0.35599999999999998</v>
      </c>
      <c r="H26" s="155">
        <v>0</v>
      </c>
      <c r="I26" s="155">
        <v>0</v>
      </c>
      <c r="J26" s="155">
        <v>1.1279999999999999</v>
      </c>
      <c r="K26" s="155">
        <v>0</v>
      </c>
      <c r="L26" s="156">
        <v>10</v>
      </c>
      <c r="M26" s="156">
        <v>10</v>
      </c>
      <c r="N26" s="157">
        <v>90</v>
      </c>
      <c r="O26" s="156">
        <v>16.726666666666667</v>
      </c>
      <c r="P26" s="158">
        <v>22</v>
      </c>
      <c r="Q26" s="158">
        <v>10</v>
      </c>
      <c r="R26" s="158">
        <v>5</v>
      </c>
      <c r="S26" s="159">
        <f t="shared" si="0"/>
        <v>20</v>
      </c>
      <c r="T26" s="159">
        <f t="shared" si="1"/>
        <v>128.72666666666666</v>
      </c>
      <c r="U26" s="159">
        <f t="shared" si="2"/>
        <v>15</v>
      </c>
      <c r="V26" s="159">
        <v>163.72666666666666</v>
      </c>
      <c r="W26" s="156">
        <v>3.2287777777777777</v>
      </c>
    </row>
    <row r="27" spans="2:23">
      <c r="B27" s="153">
        <v>24</v>
      </c>
      <c r="C27" s="161" t="s">
        <v>330</v>
      </c>
      <c r="D27" s="162" t="s">
        <v>498</v>
      </c>
      <c r="E27" s="153" t="s">
        <v>497</v>
      </c>
      <c r="F27" s="153">
        <v>4</v>
      </c>
      <c r="G27" s="155">
        <v>1.179</v>
      </c>
      <c r="H27" s="155">
        <v>0</v>
      </c>
      <c r="I27" s="155">
        <v>0</v>
      </c>
      <c r="J27" s="155">
        <v>1.1870000000000001</v>
      </c>
      <c r="K27" s="155">
        <v>0</v>
      </c>
      <c r="L27" s="156">
        <v>10</v>
      </c>
      <c r="M27" s="156">
        <v>10</v>
      </c>
      <c r="N27" s="157">
        <v>90</v>
      </c>
      <c r="O27" s="156">
        <v>33.781666666666666</v>
      </c>
      <c r="P27" s="158">
        <v>22</v>
      </c>
      <c r="Q27" s="158">
        <v>10</v>
      </c>
      <c r="R27" s="158">
        <v>5</v>
      </c>
      <c r="S27" s="159">
        <f t="shared" si="0"/>
        <v>20</v>
      </c>
      <c r="T27" s="159">
        <f t="shared" si="1"/>
        <v>145.78166666666667</v>
      </c>
      <c r="U27" s="159">
        <f t="shared" si="2"/>
        <v>15</v>
      </c>
      <c r="V27" s="159">
        <v>180.78166666666667</v>
      </c>
      <c r="W27" s="156">
        <v>3.5130277777777779</v>
      </c>
    </row>
    <row r="28" spans="2:23">
      <c r="B28" s="153">
        <v>25</v>
      </c>
      <c r="C28" s="161" t="s">
        <v>331</v>
      </c>
      <c r="D28" s="162" t="s">
        <v>498</v>
      </c>
      <c r="E28" s="153" t="s">
        <v>497</v>
      </c>
      <c r="F28" s="153">
        <v>4</v>
      </c>
      <c r="G28" s="155">
        <v>1.83</v>
      </c>
      <c r="H28" s="155">
        <v>0</v>
      </c>
      <c r="I28" s="155">
        <v>0</v>
      </c>
      <c r="J28" s="155">
        <v>4.5999999999999996</v>
      </c>
      <c r="K28" s="155">
        <v>0</v>
      </c>
      <c r="L28" s="156">
        <v>10</v>
      </c>
      <c r="M28" s="156">
        <v>10</v>
      </c>
      <c r="N28" s="157">
        <v>90</v>
      </c>
      <c r="O28" s="156">
        <v>50.583333333333329</v>
      </c>
      <c r="P28" s="158">
        <v>22</v>
      </c>
      <c r="Q28" s="158">
        <v>10</v>
      </c>
      <c r="R28" s="158">
        <v>5</v>
      </c>
      <c r="S28" s="159">
        <f t="shared" si="0"/>
        <v>20</v>
      </c>
      <c r="T28" s="159">
        <f t="shared" si="1"/>
        <v>162.58333333333331</v>
      </c>
      <c r="U28" s="159">
        <f t="shared" si="2"/>
        <v>15</v>
      </c>
      <c r="V28" s="159">
        <v>197.58333333333331</v>
      </c>
      <c r="W28" s="156">
        <v>3.7930555555555552</v>
      </c>
    </row>
    <row r="29" spans="2:23">
      <c r="B29" s="153">
        <v>26</v>
      </c>
      <c r="C29" s="161" t="s">
        <v>337</v>
      </c>
      <c r="D29" s="162" t="s">
        <v>498</v>
      </c>
      <c r="E29" s="153" t="s">
        <v>497</v>
      </c>
      <c r="F29" s="153">
        <v>2</v>
      </c>
      <c r="G29" s="155">
        <v>0.6</v>
      </c>
      <c r="H29" s="155">
        <v>0</v>
      </c>
      <c r="I29" s="155">
        <v>0</v>
      </c>
      <c r="J29" s="155">
        <v>1.6859999999999999</v>
      </c>
      <c r="K29" s="155">
        <v>0</v>
      </c>
      <c r="L29" s="156">
        <v>10</v>
      </c>
      <c r="M29" s="156">
        <v>10</v>
      </c>
      <c r="N29" s="157">
        <v>90</v>
      </c>
      <c r="O29" s="156">
        <v>20.62</v>
      </c>
      <c r="P29" s="158">
        <v>22</v>
      </c>
      <c r="Q29" s="158">
        <v>10</v>
      </c>
      <c r="R29" s="158">
        <v>5</v>
      </c>
      <c r="S29" s="159">
        <f t="shared" si="0"/>
        <v>20</v>
      </c>
      <c r="T29" s="159">
        <f t="shared" si="1"/>
        <v>132.62</v>
      </c>
      <c r="U29" s="159">
        <f t="shared" si="2"/>
        <v>15</v>
      </c>
      <c r="V29" s="159">
        <v>167.62</v>
      </c>
      <c r="W29" s="156">
        <v>3.2936666666666667</v>
      </c>
    </row>
    <row r="30" spans="2:23">
      <c r="B30" s="153">
        <v>27</v>
      </c>
      <c r="C30" s="161" t="s">
        <v>440</v>
      </c>
      <c r="D30" s="162" t="s">
        <v>498</v>
      </c>
      <c r="E30" s="153" t="s">
        <v>497</v>
      </c>
      <c r="F30" s="153">
        <v>4</v>
      </c>
      <c r="G30" s="155">
        <v>1.49</v>
      </c>
      <c r="H30" s="155">
        <v>0</v>
      </c>
      <c r="I30" s="155">
        <v>0</v>
      </c>
      <c r="J30" s="155">
        <v>1.63</v>
      </c>
      <c r="K30" s="155">
        <v>0</v>
      </c>
      <c r="L30" s="156">
        <v>10</v>
      </c>
      <c r="M30" s="156">
        <v>10</v>
      </c>
      <c r="N30" s="157">
        <v>90</v>
      </c>
      <c r="O30" s="156">
        <v>37.85</v>
      </c>
      <c r="P30" s="158">
        <v>22</v>
      </c>
      <c r="Q30" s="158">
        <v>10</v>
      </c>
      <c r="R30" s="158">
        <v>5</v>
      </c>
      <c r="S30" s="159">
        <f t="shared" si="0"/>
        <v>20</v>
      </c>
      <c r="T30" s="159">
        <f t="shared" si="1"/>
        <v>149.85</v>
      </c>
      <c r="U30" s="159">
        <f t="shared" si="2"/>
        <v>15</v>
      </c>
      <c r="V30" s="159">
        <v>184.85</v>
      </c>
      <c r="W30" s="156">
        <v>3.5808333333333331</v>
      </c>
    </row>
    <row r="31" spans="2:23">
      <c r="B31" s="153">
        <v>28</v>
      </c>
      <c r="C31" s="161" t="s">
        <v>342</v>
      </c>
      <c r="D31" s="162" t="s">
        <v>498</v>
      </c>
      <c r="E31" s="153" t="s">
        <v>497</v>
      </c>
      <c r="F31" s="153">
        <v>6</v>
      </c>
      <c r="G31" s="155">
        <v>2.1</v>
      </c>
      <c r="H31" s="155">
        <v>0</v>
      </c>
      <c r="I31" s="155">
        <v>0</v>
      </c>
      <c r="J31" s="155">
        <v>0.28999999999999998</v>
      </c>
      <c r="K31" s="155">
        <v>1.44</v>
      </c>
      <c r="L31" s="156">
        <v>10</v>
      </c>
      <c r="M31" s="156">
        <v>10</v>
      </c>
      <c r="N31" s="157">
        <v>90</v>
      </c>
      <c r="O31" s="156">
        <v>53.266666666666666</v>
      </c>
      <c r="P31" s="158">
        <v>47</v>
      </c>
      <c r="Q31" s="158">
        <v>10</v>
      </c>
      <c r="R31" s="158">
        <v>5</v>
      </c>
      <c r="S31" s="159">
        <f t="shared" si="0"/>
        <v>20</v>
      </c>
      <c r="T31" s="159">
        <f t="shared" si="1"/>
        <v>190.26666666666665</v>
      </c>
      <c r="U31" s="159">
        <f t="shared" si="2"/>
        <v>15</v>
      </c>
      <c r="V31" s="159">
        <v>225.26666666666665</v>
      </c>
      <c r="W31" s="156">
        <v>4.2544444444444443</v>
      </c>
    </row>
    <row r="32" spans="2:23">
      <c r="B32" s="153">
        <v>29</v>
      </c>
      <c r="C32" s="161" t="s">
        <v>441</v>
      </c>
      <c r="D32" s="162" t="s">
        <v>498</v>
      </c>
      <c r="E32" s="153" t="s">
        <v>497</v>
      </c>
      <c r="F32" s="153">
        <v>4</v>
      </c>
      <c r="G32" s="155">
        <v>1.032</v>
      </c>
      <c r="H32" s="155"/>
      <c r="I32" s="155"/>
      <c r="J32" s="155">
        <v>0.43</v>
      </c>
      <c r="K32" s="155"/>
      <c r="L32" s="156">
        <v>10</v>
      </c>
      <c r="M32" s="156">
        <v>10</v>
      </c>
      <c r="N32" s="157">
        <v>90</v>
      </c>
      <c r="O32" s="156">
        <v>30.033333333333331</v>
      </c>
      <c r="P32" s="158">
        <v>22</v>
      </c>
      <c r="Q32" s="158">
        <v>10</v>
      </c>
      <c r="R32" s="158">
        <v>5</v>
      </c>
      <c r="S32" s="159">
        <f t="shared" si="0"/>
        <v>20</v>
      </c>
      <c r="T32" s="159">
        <f t="shared" si="1"/>
        <v>142.03333333333333</v>
      </c>
      <c r="U32" s="159">
        <f t="shared" si="2"/>
        <v>15</v>
      </c>
      <c r="V32" s="159">
        <v>177.03333333333333</v>
      </c>
      <c r="W32" s="156">
        <v>3.4505555555555554</v>
      </c>
    </row>
    <row r="33" spans="2:23">
      <c r="B33" s="153">
        <v>1</v>
      </c>
      <c r="C33" s="163" t="s">
        <v>296</v>
      </c>
      <c r="D33" s="153" t="s">
        <v>496</v>
      </c>
      <c r="E33" s="153" t="s">
        <v>497</v>
      </c>
      <c r="F33" s="153">
        <v>6</v>
      </c>
      <c r="G33" s="155">
        <v>2.2149999999999999</v>
      </c>
      <c r="H33" s="155">
        <v>0</v>
      </c>
      <c r="I33" s="155">
        <v>0</v>
      </c>
      <c r="J33" s="155">
        <v>0.59299999999999997</v>
      </c>
      <c r="K33" s="155">
        <v>1.19</v>
      </c>
      <c r="L33" s="156">
        <v>10</v>
      </c>
      <c r="M33" s="156">
        <v>10</v>
      </c>
      <c r="N33" s="157">
        <v>90</v>
      </c>
      <c r="O33" s="156">
        <v>54.401666666666664</v>
      </c>
      <c r="P33" s="158">
        <v>47</v>
      </c>
      <c r="Q33" s="158">
        <v>10</v>
      </c>
      <c r="R33" s="158">
        <v>5</v>
      </c>
      <c r="S33" s="159">
        <f t="shared" si="0"/>
        <v>20</v>
      </c>
      <c r="T33" s="159">
        <f t="shared" si="1"/>
        <v>191.40166666666667</v>
      </c>
      <c r="U33" s="159">
        <f t="shared" si="2"/>
        <v>15</v>
      </c>
      <c r="V33" s="159">
        <v>226.40166666666667</v>
      </c>
      <c r="W33" s="156">
        <v>4.2733611111111109</v>
      </c>
    </row>
    <row r="34" spans="2:23">
      <c r="B34" s="153">
        <v>2</v>
      </c>
      <c r="C34" s="154" t="s">
        <v>293</v>
      </c>
      <c r="D34" s="153" t="s">
        <v>498</v>
      </c>
      <c r="E34" s="153" t="s">
        <v>497</v>
      </c>
      <c r="F34" s="153">
        <v>4</v>
      </c>
      <c r="G34" s="160">
        <v>2.073</v>
      </c>
      <c r="H34" s="160">
        <v>0</v>
      </c>
      <c r="I34" s="160">
        <v>0</v>
      </c>
      <c r="J34" s="160">
        <v>5.7590000000000003</v>
      </c>
      <c r="K34" s="160">
        <v>0</v>
      </c>
      <c r="L34" s="156">
        <v>10</v>
      </c>
      <c r="M34" s="156">
        <v>10</v>
      </c>
      <c r="N34" s="157">
        <v>90</v>
      </c>
      <c r="O34" s="156">
        <v>56.471666666666671</v>
      </c>
      <c r="P34" s="158">
        <v>22</v>
      </c>
      <c r="Q34" s="158">
        <v>10</v>
      </c>
      <c r="R34" s="158">
        <v>5</v>
      </c>
      <c r="S34" s="159">
        <f t="shared" si="0"/>
        <v>20</v>
      </c>
      <c r="T34" s="159">
        <f t="shared" si="1"/>
        <v>168.47166666666666</v>
      </c>
      <c r="U34" s="159">
        <f t="shared" si="2"/>
        <v>15</v>
      </c>
      <c r="V34" s="159">
        <v>203.47166666666666</v>
      </c>
      <c r="W34" s="156">
        <v>3.8911944444444444</v>
      </c>
    </row>
    <row r="35" spans="2:23">
      <c r="B35" s="153">
        <v>3</v>
      </c>
      <c r="C35" s="154" t="s">
        <v>290</v>
      </c>
      <c r="D35" s="153" t="s">
        <v>498</v>
      </c>
      <c r="E35" s="153" t="s">
        <v>497</v>
      </c>
      <c r="F35" s="153">
        <v>2</v>
      </c>
      <c r="G35" s="160">
        <v>2.2799999999999998</v>
      </c>
      <c r="H35" s="160">
        <v>0</v>
      </c>
      <c r="I35" s="160">
        <v>0</v>
      </c>
      <c r="J35" s="160">
        <v>1.38</v>
      </c>
      <c r="K35" s="160">
        <v>0</v>
      </c>
      <c r="L35" s="156">
        <v>10</v>
      </c>
      <c r="M35" s="156">
        <v>10</v>
      </c>
      <c r="N35" s="157">
        <v>90</v>
      </c>
      <c r="O35" s="156">
        <v>33.599999999999994</v>
      </c>
      <c r="P35" s="158">
        <v>22</v>
      </c>
      <c r="Q35" s="158">
        <v>10</v>
      </c>
      <c r="R35" s="158">
        <v>5</v>
      </c>
      <c r="S35" s="159">
        <f t="shared" si="0"/>
        <v>20</v>
      </c>
      <c r="T35" s="159">
        <f t="shared" si="1"/>
        <v>145.6</v>
      </c>
      <c r="U35" s="159">
        <f t="shared" si="2"/>
        <v>15</v>
      </c>
      <c r="V35" s="159">
        <v>180.6</v>
      </c>
      <c r="W35" s="156">
        <v>3.51</v>
      </c>
    </row>
    <row r="36" spans="2:23">
      <c r="B36" s="153">
        <v>4</v>
      </c>
      <c r="C36" s="154" t="s">
        <v>294</v>
      </c>
      <c r="D36" s="153" t="s">
        <v>498</v>
      </c>
      <c r="E36" s="153" t="s">
        <v>497</v>
      </c>
      <c r="F36" s="153">
        <v>1</v>
      </c>
      <c r="G36" s="155">
        <v>0.73199999999999998</v>
      </c>
      <c r="H36" s="155">
        <v>0</v>
      </c>
      <c r="I36" s="155">
        <v>0</v>
      </c>
      <c r="J36" s="155">
        <v>2.3980000000000001</v>
      </c>
      <c r="K36" s="155">
        <v>0</v>
      </c>
      <c r="L36" s="156">
        <v>10</v>
      </c>
      <c r="M36" s="156">
        <v>10</v>
      </c>
      <c r="N36" s="157">
        <v>90</v>
      </c>
      <c r="O36" s="156">
        <v>19.093333333333334</v>
      </c>
      <c r="P36" s="158">
        <v>22</v>
      </c>
      <c r="Q36" s="158">
        <v>10</v>
      </c>
      <c r="R36" s="158">
        <v>5</v>
      </c>
      <c r="S36" s="159">
        <f t="shared" si="0"/>
        <v>20</v>
      </c>
      <c r="T36" s="159">
        <f t="shared" si="1"/>
        <v>131.09333333333333</v>
      </c>
      <c r="U36" s="159">
        <f t="shared" si="2"/>
        <v>15</v>
      </c>
      <c r="V36" s="159">
        <v>166.09333333333333</v>
      </c>
      <c r="W36" s="156">
        <v>3.2682222222222221</v>
      </c>
    </row>
    <row r="37" spans="2:23">
      <c r="B37" s="153">
        <v>5</v>
      </c>
      <c r="C37" s="154" t="s">
        <v>287</v>
      </c>
      <c r="D37" s="153" t="s">
        <v>498</v>
      </c>
      <c r="E37" s="153" t="s">
        <v>497</v>
      </c>
      <c r="F37" s="153">
        <v>1</v>
      </c>
      <c r="G37" s="155">
        <v>0.316</v>
      </c>
      <c r="H37" s="155">
        <v>0</v>
      </c>
      <c r="I37" s="155">
        <v>0</v>
      </c>
      <c r="J37" s="155">
        <v>1.087</v>
      </c>
      <c r="K37" s="155">
        <v>0</v>
      </c>
      <c r="L37" s="156">
        <v>10</v>
      </c>
      <c r="M37" s="156">
        <v>10</v>
      </c>
      <c r="N37" s="157">
        <v>90</v>
      </c>
      <c r="O37" s="156">
        <v>11.256666666666666</v>
      </c>
      <c r="P37" s="158">
        <v>22</v>
      </c>
      <c r="Q37" s="158">
        <v>10</v>
      </c>
      <c r="R37" s="158">
        <v>5</v>
      </c>
      <c r="S37" s="159">
        <f t="shared" si="0"/>
        <v>20</v>
      </c>
      <c r="T37" s="159">
        <f t="shared" si="1"/>
        <v>123.25666666666666</v>
      </c>
      <c r="U37" s="159">
        <f t="shared" si="2"/>
        <v>15</v>
      </c>
      <c r="V37" s="159">
        <v>158.25666666666666</v>
      </c>
      <c r="W37" s="156">
        <v>3.1376111111111111</v>
      </c>
    </row>
    <row r="38" spans="2:23">
      <c r="B38" s="153">
        <v>6</v>
      </c>
      <c r="C38" s="154" t="s">
        <v>288</v>
      </c>
      <c r="D38" s="153" t="s">
        <v>498</v>
      </c>
      <c r="E38" s="153" t="s">
        <v>497</v>
      </c>
      <c r="F38" s="153">
        <v>4</v>
      </c>
      <c r="G38" s="155">
        <v>0.86099999999999999</v>
      </c>
      <c r="H38" s="155">
        <v>0</v>
      </c>
      <c r="I38" s="155">
        <v>0</v>
      </c>
      <c r="J38" s="155">
        <v>4.6280000000000001</v>
      </c>
      <c r="K38" s="155">
        <v>0</v>
      </c>
      <c r="L38" s="156">
        <v>10</v>
      </c>
      <c r="M38" s="156">
        <v>10</v>
      </c>
      <c r="N38" s="157">
        <v>90</v>
      </c>
      <c r="O38" s="156">
        <v>42.601666666666667</v>
      </c>
      <c r="P38" s="158">
        <v>22</v>
      </c>
      <c r="Q38" s="158">
        <v>10</v>
      </c>
      <c r="R38" s="158">
        <v>5</v>
      </c>
      <c r="S38" s="159">
        <f t="shared" si="0"/>
        <v>20</v>
      </c>
      <c r="T38" s="159">
        <f t="shared" si="1"/>
        <v>154.60166666666666</v>
      </c>
      <c r="U38" s="159">
        <f t="shared" si="2"/>
        <v>15</v>
      </c>
      <c r="V38" s="159">
        <v>189.60166666666666</v>
      </c>
      <c r="W38" s="156">
        <v>3.6600277777777777</v>
      </c>
    </row>
    <row r="39" spans="2:23">
      <c r="B39" s="153">
        <v>7</v>
      </c>
      <c r="C39" s="154" t="s">
        <v>442</v>
      </c>
      <c r="D39" s="153" t="s">
        <v>498</v>
      </c>
      <c r="E39" s="153" t="s">
        <v>497</v>
      </c>
      <c r="F39" s="153">
        <v>2</v>
      </c>
      <c r="G39" s="155">
        <v>0.316</v>
      </c>
      <c r="H39" s="155">
        <v>0</v>
      </c>
      <c r="I39" s="155">
        <v>0</v>
      </c>
      <c r="J39" s="155">
        <v>1.087</v>
      </c>
      <c r="K39" s="155">
        <v>0</v>
      </c>
      <c r="L39" s="156">
        <v>10</v>
      </c>
      <c r="M39" s="156">
        <v>10</v>
      </c>
      <c r="N39" s="157">
        <v>90</v>
      </c>
      <c r="O39" s="156">
        <v>16.256666666666668</v>
      </c>
      <c r="P39" s="158">
        <v>22</v>
      </c>
      <c r="Q39" s="158">
        <v>10</v>
      </c>
      <c r="R39" s="158">
        <v>5</v>
      </c>
      <c r="S39" s="159">
        <f t="shared" si="0"/>
        <v>20</v>
      </c>
      <c r="T39" s="159">
        <f t="shared" si="1"/>
        <v>128.25666666666666</v>
      </c>
      <c r="U39" s="159">
        <f t="shared" si="2"/>
        <v>15</v>
      </c>
      <c r="V39" s="159">
        <v>163.25666666666666</v>
      </c>
      <c r="W39" s="156">
        <v>3.2209444444444442</v>
      </c>
    </row>
    <row r="40" spans="2:23">
      <c r="B40" s="153">
        <v>8</v>
      </c>
      <c r="C40" s="154" t="s">
        <v>291</v>
      </c>
      <c r="D40" s="153" t="s">
        <v>498</v>
      </c>
      <c r="E40" s="153" t="s">
        <v>497</v>
      </c>
      <c r="F40" s="153">
        <v>2</v>
      </c>
      <c r="G40" s="155">
        <v>1.3620000000000001</v>
      </c>
      <c r="H40" s="155">
        <v>0</v>
      </c>
      <c r="I40" s="155">
        <v>0</v>
      </c>
      <c r="J40" s="155">
        <v>1.659</v>
      </c>
      <c r="K40" s="155">
        <v>0</v>
      </c>
      <c r="L40" s="156">
        <v>10</v>
      </c>
      <c r="M40" s="156">
        <v>10</v>
      </c>
      <c r="N40" s="157">
        <v>90</v>
      </c>
      <c r="O40" s="156">
        <v>26.88</v>
      </c>
      <c r="P40" s="158">
        <v>22</v>
      </c>
      <c r="Q40" s="158">
        <v>10</v>
      </c>
      <c r="R40" s="158">
        <v>5</v>
      </c>
      <c r="S40" s="159">
        <f t="shared" si="0"/>
        <v>20</v>
      </c>
      <c r="T40" s="159">
        <f t="shared" si="1"/>
        <v>138.88</v>
      </c>
      <c r="U40" s="159">
        <f t="shared" si="2"/>
        <v>15</v>
      </c>
      <c r="V40" s="159">
        <v>173.88</v>
      </c>
      <c r="W40" s="156">
        <v>3.3980000000000001</v>
      </c>
    </row>
    <row r="41" spans="2:23">
      <c r="B41" s="153">
        <v>9</v>
      </c>
      <c r="C41" s="154" t="s">
        <v>292</v>
      </c>
      <c r="D41" s="153" t="s">
        <v>498</v>
      </c>
      <c r="E41" s="153" t="s">
        <v>497</v>
      </c>
      <c r="F41" s="153">
        <v>2</v>
      </c>
      <c r="G41" s="155">
        <v>0.45800000000000002</v>
      </c>
      <c r="H41" s="155">
        <v>0</v>
      </c>
      <c r="I41" s="155">
        <v>0</v>
      </c>
      <c r="J41" s="155">
        <v>1.6060000000000001</v>
      </c>
      <c r="K41" s="155">
        <v>0</v>
      </c>
      <c r="L41" s="156">
        <v>10</v>
      </c>
      <c r="M41" s="156">
        <v>10</v>
      </c>
      <c r="N41" s="157">
        <v>90</v>
      </c>
      <c r="O41" s="156">
        <v>19.170000000000002</v>
      </c>
      <c r="P41" s="158">
        <v>22</v>
      </c>
      <c r="Q41" s="158">
        <v>10</v>
      </c>
      <c r="R41" s="158">
        <v>5</v>
      </c>
      <c r="S41" s="159">
        <f t="shared" si="0"/>
        <v>20</v>
      </c>
      <c r="T41" s="159">
        <f t="shared" si="1"/>
        <v>131.17000000000002</v>
      </c>
      <c r="U41" s="159">
        <f t="shared" si="2"/>
        <v>15</v>
      </c>
      <c r="V41" s="159">
        <v>166.17000000000002</v>
      </c>
      <c r="W41" s="156">
        <v>3.2695000000000003</v>
      </c>
    </row>
    <row r="42" spans="2:23">
      <c r="B42" s="153">
        <v>10</v>
      </c>
      <c r="C42" s="154" t="s">
        <v>366</v>
      </c>
      <c r="D42" s="153" t="s">
        <v>498</v>
      </c>
      <c r="E42" s="153" t="s">
        <v>497</v>
      </c>
      <c r="F42" s="153">
        <v>2</v>
      </c>
      <c r="G42" s="155">
        <v>0.68400000000000005</v>
      </c>
      <c r="H42" s="155">
        <v>0</v>
      </c>
      <c r="I42" s="155">
        <v>0</v>
      </c>
      <c r="J42" s="155">
        <v>2.2240000000000002</v>
      </c>
      <c r="K42" s="155">
        <v>0</v>
      </c>
      <c r="L42" s="156">
        <v>10</v>
      </c>
      <c r="M42" s="156">
        <v>10</v>
      </c>
      <c r="N42" s="157">
        <v>90</v>
      </c>
      <c r="O42" s="156">
        <v>23.113333333333333</v>
      </c>
      <c r="P42" s="158">
        <v>22</v>
      </c>
      <c r="Q42" s="158">
        <v>10</v>
      </c>
      <c r="R42" s="158">
        <v>5</v>
      </c>
      <c r="S42" s="159">
        <f t="shared" si="0"/>
        <v>20</v>
      </c>
      <c r="T42" s="159">
        <f t="shared" si="1"/>
        <v>135.11333333333334</v>
      </c>
      <c r="U42" s="159">
        <f t="shared" si="2"/>
        <v>15</v>
      </c>
      <c r="V42" s="159">
        <v>170.11333333333334</v>
      </c>
      <c r="W42" s="156">
        <v>3.3352222222222223</v>
      </c>
    </row>
    <row r="43" spans="2:23">
      <c r="B43" s="153">
        <v>11</v>
      </c>
      <c r="C43" s="154" t="s">
        <v>350</v>
      </c>
      <c r="D43" s="153" t="s">
        <v>498</v>
      </c>
      <c r="E43" s="153" t="s">
        <v>497</v>
      </c>
      <c r="F43" s="153">
        <v>2</v>
      </c>
      <c r="G43" s="155">
        <v>0.308</v>
      </c>
      <c r="H43" s="155">
        <v>0</v>
      </c>
      <c r="I43" s="155">
        <v>0</v>
      </c>
      <c r="J43" s="155">
        <v>1.0820000000000001</v>
      </c>
      <c r="K43" s="155">
        <v>0</v>
      </c>
      <c r="L43" s="156">
        <v>10</v>
      </c>
      <c r="M43" s="156">
        <v>10</v>
      </c>
      <c r="N43" s="157">
        <v>90</v>
      </c>
      <c r="O43" s="156">
        <v>16.173333333333332</v>
      </c>
      <c r="P43" s="158">
        <v>22</v>
      </c>
      <c r="Q43" s="158">
        <v>10</v>
      </c>
      <c r="R43" s="158">
        <v>5</v>
      </c>
      <c r="S43" s="159">
        <f t="shared" si="0"/>
        <v>20</v>
      </c>
      <c r="T43" s="159">
        <f t="shared" si="1"/>
        <v>128.17333333333335</v>
      </c>
      <c r="U43" s="159">
        <f t="shared" si="2"/>
        <v>15</v>
      </c>
      <c r="V43" s="159">
        <v>163.17333333333335</v>
      </c>
      <c r="W43" s="156">
        <v>3.2195555555555559</v>
      </c>
    </row>
    <row r="44" spans="2:23">
      <c r="B44" s="153">
        <v>12</v>
      </c>
      <c r="C44" s="161" t="s">
        <v>351</v>
      </c>
      <c r="D44" s="153" t="s">
        <v>498</v>
      </c>
      <c r="E44" s="153" t="s">
        <v>497</v>
      </c>
      <c r="F44" s="153">
        <v>2</v>
      </c>
      <c r="G44" s="155">
        <v>0.313</v>
      </c>
      <c r="H44" s="155">
        <v>0</v>
      </c>
      <c r="I44" s="155">
        <v>0</v>
      </c>
      <c r="J44" s="155">
        <v>1.0980000000000001</v>
      </c>
      <c r="K44" s="155">
        <v>0</v>
      </c>
      <c r="L44" s="156">
        <v>10</v>
      </c>
      <c r="M44" s="156">
        <v>10</v>
      </c>
      <c r="N44" s="157">
        <v>90</v>
      </c>
      <c r="O44" s="156">
        <v>16.268333333333334</v>
      </c>
      <c r="P44" s="158">
        <v>22</v>
      </c>
      <c r="Q44" s="158">
        <v>10</v>
      </c>
      <c r="R44" s="158">
        <v>5</v>
      </c>
      <c r="S44" s="159">
        <f t="shared" si="0"/>
        <v>20</v>
      </c>
      <c r="T44" s="159">
        <f t="shared" si="1"/>
        <v>128.26833333333332</v>
      </c>
      <c r="U44" s="159">
        <f t="shared" si="2"/>
        <v>15</v>
      </c>
      <c r="V44" s="159">
        <v>163.26833333333332</v>
      </c>
      <c r="W44" s="156">
        <v>3.2211388888888886</v>
      </c>
    </row>
    <row r="45" spans="2:23">
      <c r="B45" s="153">
        <v>13</v>
      </c>
      <c r="C45" s="161" t="s">
        <v>352</v>
      </c>
      <c r="D45" s="153" t="s">
        <v>498</v>
      </c>
      <c r="E45" s="153" t="s">
        <v>497</v>
      </c>
      <c r="F45" s="153">
        <v>2</v>
      </c>
      <c r="G45" s="155">
        <v>0.308</v>
      </c>
      <c r="H45" s="155">
        <v>0</v>
      </c>
      <c r="I45" s="155">
        <v>0</v>
      </c>
      <c r="J45" s="155">
        <v>1.0820000000000001</v>
      </c>
      <c r="K45" s="155">
        <v>0</v>
      </c>
      <c r="L45" s="156">
        <v>10</v>
      </c>
      <c r="M45" s="156">
        <v>10</v>
      </c>
      <c r="N45" s="157">
        <v>90</v>
      </c>
      <c r="O45" s="156">
        <v>16.173333333333332</v>
      </c>
      <c r="P45" s="158">
        <v>22</v>
      </c>
      <c r="Q45" s="158">
        <v>10</v>
      </c>
      <c r="R45" s="158">
        <v>5</v>
      </c>
      <c r="S45" s="159">
        <f t="shared" si="0"/>
        <v>20</v>
      </c>
      <c r="T45" s="159">
        <f t="shared" si="1"/>
        <v>128.17333333333335</v>
      </c>
      <c r="U45" s="159">
        <f t="shared" si="2"/>
        <v>15</v>
      </c>
      <c r="V45" s="159">
        <v>163.17333333333335</v>
      </c>
      <c r="W45" s="156">
        <v>3.2195555555555559</v>
      </c>
    </row>
    <row r="46" spans="2:23">
      <c r="B46" s="153">
        <v>14</v>
      </c>
      <c r="C46" s="161" t="s">
        <v>353</v>
      </c>
      <c r="D46" s="153" t="s">
        <v>498</v>
      </c>
      <c r="E46" s="153" t="s">
        <v>497</v>
      </c>
      <c r="F46" s="153">
        <v>2</v>
      </c>
      <c r="G46" s="155">
        <v>0.39</v>
      </c>
      <c r="H46" s="155">
        <v>0</v>
      </c>
      <c r="I46" s="155">
        <v>0</v>
      </c>
      <c r="J46" s="155">
        <v>1.38</v>
      </c>
      <c r="K46" s="155">
        <v>0</v>
      </c>
      <c r="L46" s="156">
        <v>10</v>
      </c>
      <c r="M46" s="156">
        <v>10</v>
      </c>
      <c r="N46" s="157">
        <v>90</v>
      </c>
      <c r="O46" s="156">
        <v>17.850000000000001</v>
      </c>
      <c r="P46" s="158">
        <v>22</v>
      </c>
      <c r="Q46" s="158">
        <v>10</v>
      </c>
      <c r="R46" s="158">
        <v>5</v>
      </c>
      <c r="S46" s="159">
        <f t="shared" si="0"/>
        <v>20</v>
      </c>
      <c r="T46" s="159">
        <f t="shared" si="1"/>
        <v>129.85</v>
      </c>
      <c r="U46" s="159">
        <f t="shared" si="2"/>
        <v>15</v>
      </c>
      <c r="V46" s="159">
        <v>164.85</v>
      </c>
      <c r="W46" s="156">
        <v>3.2475000000000001</v>
      </c>
    </row>
    <row r="47" spans="2:23">
      <c r="B47" s="153">
        <v>15</v>
      </c>
      <c r="C47" s="161" t="s">
        <v>354</v>
      </c>
      <c r="D47" s="153" t="s">
        <v>498</v>
      </c>
      <c r="E47" s="153" t="s">
        <v>497</v>
      </c>
      <c r="F47" s="153">
        <v>2</v>
      </c>
      <c r="G47" s="155">
        <v>0.39</v>
      </c>
      <c r="H47" s="155">
        <v>0</v>
      </c>
      <c r="I47" s="155">
        <v>0</v>
      </c>
      <c r="J47" s="155">
        <v>1.38</v>
      </c>
      <c r="K47" s="155">
        <v>0</v>
      </c>
      <c r="L47" s="156">
        <v>10</v>
      </c>
      <c r="M47" s="156">
        <v>10</v>
      </c>
      <c r="N47" s="157">
        <v>90</v>
      </c>
      <c r="O47" s="156">
        <v>17.850000000000001</v>
      </c>
      <c r="P47" s="158">
        <v>22</v>
      </c>
      <c r="Q47" s="158">
        <v>10</v>
      </c>
      <c r="R47" s="158">
        <v>5</v>
      </c>
      <c r="S47" s="159">
        <f t="shared" si="0"/>
        <v>20</v>
      </c>
      <c r="T47" s="159">
        <f t="shared" si="1"/>
        <v>129.85</v>
      </c>
      <c r="U47" s="159">
        <f t="shared" si="2"/>
        <v>15</v>
      </c>
      <c r="V47" s="159">
        <v>164.85</v>
      </c>
      <c r="W47" s="156">
        <v>3.2475000000000001</v>
      </c>
    </row>
    <row r="48" spans="2:23">
      <c r="B48" s="153">
        <v>16</v>
      </c>
      <c r="C48" s="161" t="s">
        <v>443</v>
      </c>
      <c r="D48" s="153" t="s">
        <v>498</v>
      </c>
      <c r="E48" s="153" t="s">
        <v>497</v>
      </c>
      <c r="F48" s="153">
        <v>2</v>
      </c>
      <c r="G48" s="155">
        <v>1.6099999999999999</v>
      </c>
      <c r="H48" s="155">
        <v>0</v>
      </c>
      <c r="I48" s="155">
        <v>0</v>
      </c>
      <c r="J48" s="155">
        <v>1.9179999999999999</v>
      </c>
      <c r="K48" s="155">
        <v>0</v>
      </c>
      <c r="L48" s="156">
        <v>10</v>
      </c>
      <c r="M48" s="156">
        <v>10</v>
      </c>
      <c r="N48" s="157">
        <v>90</v>
      </c>
      <c r="O48" s="156">
        <v>29.81</v>
      </c>
      <c r="P48" s="158">
        <v>22</v>
      </c>
      <c r="Q48" s="158">
        <v>10</v>
      </c>
      <c r="R48" s="158">
        <v>5</v>
      </c>
      <c r="S48" s="159">
        <f t="shared" si="0"/>
        <v>20</v>
      </c>
      <c r="T48" s="159">
        <f t="shared" si="1"/>
        <v>141.81</v>
      </c>
      <c r="U48" s="159">
        <f t="shared" si="2"/>
        <v>15</v>
      </c>
      <c r="V48" s="159">
        <v>176.81</v>
      </c>
      <c r="W48" s="156">
        <v>3.4468333333333332</v>
      </c>
    </row>
    <row r="49" spans="2:23">
      <c r="B49" s="153">
        <v>17</v>
      </c>
      <c r="C49" s="161" t="s">
        <v>297</v>
      </c>
      <c r="D49" s="153" t="s">
        <v>498</v>
      </c>
      <c r="E49" s="153" t="s">
        <v>497</v>
      </c>
      <c r="F49" s="153">
        <v>2</v>
      </c>
      <c r="G49" s="155">
        <v>1.6099999999999999</v>
      </c>
      <c r="H49" s="155">
        <v>0</v>
      </c>
      <c r="I49" s="155">
        <v>0</v>
      </c>
      <c r="J49" s="155">
        <v>1.9179999999999999</v>
      </c>
      <c r="K49" s="155">
        <v>0</v>
      </c>
      <c r="L49" s="156">
        <v>10</v>
      </c>
      <c r="M49" s="156">
        <v>10</v>
      </c>
      <c r="N49" s="157">
        <v>90</v>
      </c>
      <c r="O49" s="156">
        <v>29.81</v>
      </c>
      <c r="P49" s="158">
        <v>22</v>
      </c>
      <c r="Q49" s="158">
        <v>10</v>
      </c>
      <c r="R49" s="158">
        <v>5</v>
      </c>
      <c r="S49" s="159">
        <f t="shared" si="0"/>
        <v>20</v>
      </c>
      <c r="T49" s="159">
        <f t="shared" si="1"/>
        <v>141.81</v>
      </c>
      <c r="U49" s="159">
        <f t="shared" si="2"/>
        <v>15</v>
      </c>
      <c r="V49" s="159">
        <v>176.81</v>
      </c>
      <c r="W49" s="156">
        <v>3.4468333333333332</v>
      </c>
    </row>
    <row r="50" spans="2:23">
      <c r="B50" s="153">
        <v>18</v>
      </c>
      <c r="C50" s="161" t="s">
        <v>356</v>
      </c>
      <c r="D50" s="153" t="s">
        <v>498</v>
      </c>
      <c r="E50" s="153" t="s">
        <v>497</v>
      </c>
      <c r="F50" s="153">
        <v>2</v>
      </c>
      <c r="G50" s="155">
        <v>0.45800000000000002</v>
      </c>
      <c r="H50" s="155">
        <v>0</v>
      </c>
      <c r="I50" s="155">
        <v>0</v>
      </c>
      <c r="J50" s="155">
        <v>1.6060000000000001</v>
      </c>
      <c r="K50" s="155">
        <v>0</v>
      </c>
      <c r="L50" s="156">
        <v>10</v>
      </c>
      <c r="M50" s="156">
        <v>10</v>
      </c>
      <c r="N50" s="157">
        <v>90</v>
      </c>
      <c r="O50" s="156">
        <v>19.170000000000002</v>
      </c>
      <c r="P50" s="158">
        <v>22</v>
      </c>
      <c r="Q50" s="158">
        <v>10</v>
      </c>
      <c r="R50" s="158">
        <v>5</v>
      </c>
      <c r="S50" s="159">
        <f t="shared" si="0"/>
        <v>20</v>
      </c>
      <c r="T50" s="159">
        <f t="shared" si="1"/>
        <v>131.17000000000002</v>
      </c>
      <c r="U50" s="159">
        <f t="shared" si="2"/>
        <v>15</v>
      </c>
      <c r="V50" s="159">
        <v>166.17000000000002</v>
      </c>
      <c r="W50" s="156">
        <v>3.2695000000000003</v>
      </c>
    </row>
    <row r="51" spans="2:23">
      <c r="B51" s="153">
        <v>19</v>
      </c>
      <c r="C51" s="161" t="s">
        <v>357</v>
      </c>
      <c r="D51" s="153" t="s">
        <v>498</v>
      </c>
      <c r="E51" s="153" t="s">
        <v>497</v>
      </c>
      <c r="F51" s="153">
        <v>2</v>
      </c>
      <c r="G51" s="155">
        <v>0.47</v>
      </c>
      <c r="H51" s="155">
        <v>0</v>
      </c>
      <c r="I51" s="155">
        <v>0</v>
      </c>
      <c r="J51" s="155">
        <v>1.66</v>
      </c>
      <c r="K51" s="155">
        <v>0</v>
      </c>
      <c r="L51" s="156">
        <v>10</v>
      </c>
      <c r="M51" s="156">
        <v>10</v>
      </c>
      <c r="N51" s="157">
        <v>90</v>
      </c>
      <c r="O51" s="156">
        <v>19.45</v>
      </c>
      <c r="P51" s="158">
        <v>22</v>
      </c>
      <c r="Q51" s="158">
        <v>10</v>
      </c>
      <c r="R51" s="158">
        <v>5</v>
      </c>
      <c r="S51" s="159">
        <f t="shared" si="0"/>
        <v>20</v>
      </c>
      <c r="T51" s="159">
        <f t="shared" si="1"/>
        <v>131.44999999999999</v>
      </c>
      <c r="U51" s="159">
        <f t="shared" si="2"/>
        <v>15</v>
      </c>
      <c r="V51" s="159">
        <v>166.45</v>
      </c>
      <c r="W51" s="156">
        <v>3.2741666666666664</v>
      </c>
    </row>
    <row r="52" spans="2:23">
      <c r="B52" s="153">
        <v>20</v>
      </c>
      <c r="C52" s="161" t="s">
        <v>358</v>
      </c>
      <c r="D52" s="153" t="s">
        <v>498</v>
      </c>
      <c r="E52" s="153" t="s">
        <v>497</v>
      </c>
      <c r="F52" s="153">
        <v>2</v>
      </c>
      <c r="G52" s="155">
        <v>0.47599999999999998</v>
      </c>
      <c r="H52" s="155">
        <v>0</v>
      </c>
      <c r="I52" s="155">
        <v>0</v>
      </c>
      <c r="J52" s="155">
        <v>1.68</v>
      </c>
      <c r="K52" s="155">
        <v>0</v>
      </c>
      <c r="L52" s="156">
        <v>10</v>
      </c>
      <c r="M52" s="156">
        <v>10</v>
      </c>
      <c r="N52" s="157">
        <v>90</v>
      </c>
      <c r="O52" s="156">
        <v>19.566666666666666</v>
      </c>
      <c r="P52" s="158">
        <v>22</v>
      </c>
      <c r="Q52" s="158">
        <v>10</v>
      </c>
      <c r="R52" s="158">
        <v>5</v>
      </c>
      <c r="S52" s="159">
        <f t="shared" si="0"/>
        <v>20</v>
      </c>
      <c r="T52" s="159">
        <f t="shared" si="1"/>
        <v>131.56666666666666</v>
      </c>
      <c r="U52" s="159">
        <f t="shared" si="2"/>
        <v>15</v>
      </c>
      <c r="V52" s="159">
        <v>166.56666666666666</v>
      </c>
      <c r="W52" s="156">
        <v>3.2761111111111112</v>
      </c>
    </row>
    <row r="53" spans="2:23">
      <c r="B53" s="153">
        <v>21</v>
      </c>
      <c r="C53" s="161" t="s">
        <v>359</v>
      </c>
      <c r="D53" s="153" t="s">
        <v>498</v>
      </c>
      <c r="E53" s="153" t="s">
        <v>497</v>
      </c>
      <c r="F53" s="153">
        <v>2</v>
      </c>
      <c r="G53" s="155">
        <v>0.47599999999999998</v>
      </c>
      <c r="H53" s="155">
        <v>0</v>
      </c>
      <c r="I53" s="155">
        <v>0</v>
      </c>
      <c r="J53" s="155">
        <v>1.68</v>
      </c>
      <c r="K53" s="155">
        <v>0</v>
      </c>
      <c r="L53" s="156">
        <v>10</v>
      </c>
      <c r="M53" s="156">
        <v>10</v>
      </c>
      <c r="N53" s="157">
        <v>90</v>
      </c>
      <c r="O53" s="156">
        <v>19.566666666666666</v>
      </c>
      <c r="P53" s="158">
        <v>22</v>
      </c>
      <c r="Q53" s="158">
        <v>10</v>
      </c>
      <c r="R53" s="158">
        <v>5</v>
      </c>
      <c r="S53" s="159">
        <f t="shared" si="0"/>
        <v>20</v>
      </c>
      <c r="T53" s="159">
        <f t="shared" si="1"/>
        <v>131.56666666666666</v>
      </c>
      <c r="U53" s="159">
        <f t="shared" si="2"/>
        <v>15</v>
      </c>
      <c r="V53" s="159">
        <v>166.56666666666666</v>
      </c>
      <c r="W53" s="156">
        <v>3.2761111111111112</v>
      </c>
    </row>
    <row r="54" spans="2:23">
      <c r="B54" s="153">
        <v>22</v>
      </c>
      <c r="C54" s="161" t="s">
        <v>360</v>
      </c>
      <c r="D54" s="153" t="s">
        <v>498</v>
      </c>
      <c r="E54" s="153" t="s">
        <v>497</v>
      </c>
      <c r="F54" s="153">
        <v>2</v>
      </c>
      <c r="G54" s="155">
        <v>0.47599999999999998</v>
      </c>
      <c r="H54" s="155">
        <v>0</v>
      </c>
      <c r="I54" s="155">
        <v>0</v>
      </c>
      <c r="J54" s="155">
        <v>1.68</v>
      </c>
      <c r="K54" s="155">
        <v>0</v>
      </c>
      <c r="L54" s="156">
        <v>10</v>
      </c>
      <c r="M54" s="156">
        <v>10</v>
      </c>
      <c r="N54" s="157">
        <v>90</v>
      </c>
      <c r="O54" s="156">
        <v>19.566666666666666</v>
      </c>
      <c r="P54" s="158">
        <v>22</v>
      </c>
      <c r="Q54" s="158">
        <v>10</v>
      </c>
      <c r="R54" s="158">
        <v>5</v>
      </c>
      <c r="S54" s="159">
        <f t="shared" si="0"/>
        <v>20</v>
      </c>
      <c r="T54" s="159">
        <f t="shared" si="1"/>
        <v>131.56666666666666</v>
      </c>
      <c r="U54" s="159">
        <f t="shared" si="2"/>
        <v>15</v>
      </c>
      <c r="V54" s="159">
        <v>166.56666666666666</v>
      </c>
      <c r="W54" s="156">
        <v>3.2761111111111112</v>
      </c>
    </row>
    <row r="55" spans="2:23">
      <c r="B55" s="153">
        <v>23</v>
      </c>
      <c r="C55" s="161" t="s">
        <v>361</v>
      </c>
      <c r="D55" s="153" t="s">
        <v>498</v>
      </c>
      <c r="E55" s="153" t="s">
        <v>497</v>
      </c>
      <c r="F55" s="153">
        <v>2</v>
      </c>
      <c r="G55" s="155">
        <v>0.52100000000000002</v>
      </c>
      <c r="H55" s="155">
        <v>0</v>
      </c>
      <c r="I55" s="155">
        <v>0</v>
      </c>
      <c r="J55" s="155">
        <v>1.7709999999999999</v>
      </c>
      <c r="K55" s="155">
        <v>0</v>
      </c>
      <c r="L55" s="156">
        <v>10</v>
      </c>
      <c r="M55" s="156">
        <v>10</v>
      </c>
      <c r="N55" s="157">
        <v>90</v>
      </c>
      <c r="O55" s="156">
        <v>20.245000000000001</v>
      </c>
      <c r="P55" s="158">
        <v>22</v>
      </c>
      <c r="Q55" s="158">
        <v>10</v>
      </c>
      <c r="R55" s="158">
        <v>5</v>
      </c>
      <c r="S55" s="159">
        <f t="shared" si="0"/>
        <v>20</v>
      </c>
      <c r="T55" s="159">
        <f t="shared" si="1"/>
        <v>132.245</v>
      </c>
      <c r="U55" s="159">
        <f t="shared" si="2"/>
        <v>15</v>
      </c>
      <c r="V55" s="159">
        <v>167.245</v>
      </c>
      <c r="W55" s="156">
        <v>3.2874166666666667</v>
      </c>
    </row>
    <row r="56" spans="2:23">
      <c r="B56" s="153">
        <v>24</v>
      </c>
      <c r="C56" s="161" t="s">
        <v>362</v>
      </c>
      <c r="D56" s="153" t="s">
        <v>498</v>
      </c>
      <c r="E56" s="153" t="s">
        <v>497</v>
      </c>
      <c r="F56" s="153">
        <v>2</v>
      </c>
      <c r="G56" s="155">
        <v>0.61499999999999999</v>
      </c>
      <c r="H56" s="155">
        <v>0</v>
      </c>
      <c r="I56" s="155">
        <v>0</v>
      </c>
      <c r="J56" s="155">
        <v>2.09</v>
      </c>
      <c r="K56" s="155">
        <v>0</v>
      </c>
      <c r="L56" s="156">
        <v>10</v>
      </c>
      <c r="M56" s="156">
        <v>10</v>
      </c>
      <c r="N56" s="157">
        <v>90</v>
      </c>
      <c r="O56" s="156">
        <v>22.091666666666669</v>
      </c>
      <c r="P56" s="158">
        <v>22</v>
      </c>
      <c r="Q56" s="158">
        <v>10</v>
      </c>
      <c r="R56" s="158">
        <v>5</v>
      </c>
      <c r="S56" s="159">
        <f t="shared" si="0"/>
        <v>20</v>
      </c>
      <c r="T56" s="159">
        <f t="shared" si="1"/>
        <v>134.09166666666667</v>
      </c>
      <c r="U56" s="159">
        <f t="shared" si="2"/>
        <v>15</v>
      </c>
      <c r="V56" s="159">
        <v>169.09166666666667</v>
      </c>
      <c r="W56" s="156">
        <v>3.3181944444444444</v>
      </c>
    </row>
    <row r="57" spans="2:23">
      <c r="B57" s="153">
        <v>25</v>
      </c>
      <c r="C57" s="161" t="s">
        <v>363</v>
      </c>
      <c r="D57" s="153" t="s">
        <v>498</v>
      </c>
      <c r="E57" s="153" t="s">
        <v>497</v>
      </c>
      <c r="F57" s="153">
        <v>2</v>
      </c>
      <c r="G57" s="155">
        <v>0.61499999999999999</v>
      </c>
      <c r="H57" s="155">
        <v>0</v>
      </c>
      <c r="I57" s="155">
        <v>0</v>
      </c>
      <c r="J57" s="155">
        <v>2.09</v>
      </c>
      <c r="K57" s="155">
        <v>0</v>
      </c>
      <c r="L57" s="156">
        <v>10</v>
      </c>
      <c r="M57" s="156">
        <v>10</v>
      </c>
      <c r="N57" s="157">
        <v>90</v>
      </c>
      <c r="O57" s="156">
        <v>22.091666666666669</v>
      </c>
      <c r="P57" s="158">
        <v>22</v>
      </c>
      <c r="Q57" s="158">
        <v>10</v>
      </c>
      <c r="R57" s="158">
        <v>5</v>
      </c>
      <c r="S57" s="159">
        <f t="shared" si="0"/>
        <v>20</v>
      </c>
      <c r="T57" s="159">
        <f t="shared" si="1"/>
        <v>134.09166666666667</v>
      </c>
      <c r="U57" s="159">
        <f t="shared" si="2"/>
        <v>15</v>
      </c>
      <c r="V57" s="159">
        <v>169.09166666666667</v>
      </c>
      <c r="W57" s="156">
        <v>3.3181944444444444</v>
      </c>
    </row>
    <row r="58" spans="2:23">
      <c r="B58" s="153">
        <v>26</v>
      </c>
      <c r="C58" s="161" t="s">
        <v>364</v>
      </c>
      <c r="D58" s="153" t="s">
        <v>498</v>
      </c>
      <c r="E58" s="153" t="s">
        <v>497</v>
      </c>
      <c r="F58" s="153">
        <v>2</v>
      </c>
      <c r="G58" s="155">
        <v>0.65700000000000003</v>
      </c>
      <c r="H58" s="155">
        <v>0</v>
      </c>
      <c r="I58" s="155">
        <v>0</v>
      </c>
      <c r="J58" s="155">
        <v>2.21</v>
      </c>
      <c r="K58" s="155">
        <v>0</v>
      </c>
      <c r="L58" s="156">
        <v>10</v>
      </c>
      <c r="M58" s="156">
        <v>10</v>
      </c>
      <c r="N58" s="157">
        <v>90</v>
      </c>
      <c r="O58" s="156">
        <v>22.841666666666669</v>
      </c>
      <c r="P58" s="158">
        <v>22</v>
      </c>
      <c r="Q58" s="158">
        <v>10</v>
      </c>
      <c r="R58" s="158">
        <v>5</v>
      </c>
      <c r="S58" s="159">
        <f t="shared" si="0"/>
        <v>20</v>
      </c>
      <c r="T58" s="159">
        <f t="shared" si="1"/>
        <v>134.84166666666667</v>
      </c>
      <c r="U58" s="159">
        <f t="shared" si="2"/>
        <v>15</v>
      </c>
      <c r="V58" s="159">
        <v>169.84166666666667</v>
      </c>
      <c r="W58" s="156">
        <v>3.3306944444444446</v>
      </c>
    </row>
    <row r="59" spans="2:23">
      <c r="B59" s="153">
        <v>27</v>
      </c>
      <c r="C59" s="161" t="s">
        <v>365</v>
      </c>
      <c r="D59" s="153" t="s">
        <v>498</v>
      </c>
      <c r="E59" s="153" t="s">
        <v>497</v>
      </c>
      <c r="F59" s="153">
        <v>2</v>
      </c>
      <c r="G59" s="155">
        <v>0.65700000000000003</v>
      </c>
      <c r="H59" s="155">
        <v>0</v>
      </c>
      <c r="I59" s="155">
        <v>0</v>
      </c>
      <c r="J59" s="155">
        <v>2.21</v>
      </c>
      <c r="K59" s="155">
        <v>0</v>
      </c>
      <c r="L59" s="156">
        <v>10</v>
      </c>
      <c r="M59" s="156">
        <v>10</v>
      </c>
      <c r="N59" s="157">
        <v>90</v>
      </c>
      <c r="O59" s="156">
        <v>22.841666666666669</v>
      </c>
      <c r="P59" s="158">
        <v>22</v>
      </c>
      <c r="Q59" s="158">
        <v>10</v>
      </c>
      <c r="R59" s="158">
        <v>5</v>
      </c>
      <c r="S59" s="159">
        <f t="shared" si="0"/>
        <v>20</v>
      </c>
      <c r="T59" s="159">
        <f t="shared" si="1"/>
        <v>134.84166666666667</v>
      </c>
      <c r="U59" s="159">
        <f t="shared" si="2"/>
        <v>15</v>
      </c>
      <c r="V59" s="159">
        <v>169.84166666666667</v>
      </c>
      <c r="W59" s="156">
        <v>3.3306944444444446</v>
      </c>
    </row>
    <row r="60" spans="2:23">
      <c r="B60" s="153">
        <v>28</v>
      </c>
      <c r="C60" s="161" t="s">
        <v>367</v>
      </c>
      <c r="D60" s="153" t="s">
        <v>498</v>
      </c>
      <c r="E60" s="153" t="s">
        <v>497</v>
      </c>
      <c r="F60" s="153">
        <v>2</v>
      </c>
      <c r="G60" s="155">
        <v>0.86699999999999999</v>
      </c>
      <c r="H60" s="155">
        <v>0</v>
      </c>
      <c r="I60" s="155">
        <v>0</v>
      </c>
      <c r="J60" s="155">
        <v>2.8</v>
      </c>
      <c r="K60" s="155">
        <v>0</v>
      </c>
      <c r="L60" s="156">
        <v>10</v>
      </c>
      <c r="M60" s="156">
        <v>10</v>
      </c>
      <c r="N60" s="157">
        <v>90</v>
      </c>
      <c r="O60" s="156">
        <v>26.558333333333334</v>
      </c>
      <c r="P60" s="158">
        <v>22</v>
      </c>
      <c r="Q60" s="158">
        <v>10</v>
      </c>
      <c r="R60" s="158">
        <v>5</v>
      </c>
      <c r="S60" s="159">
        <f t="shared" si="0"/>
        <v>20</v>
      </c>
      <c r="T60" s="159">
        <f t="shared" si="1"/>
        <v>138.55833333333334</v>
      </c>
      <c r="U60" s="159">
        <f t="shared" si="2"/>
        <v>15</v>
      </c>
      <c r="V60" s="159">
        <v>173.55833333333334</v>
      </c>
      <c r="W60" s="156">
        <v>3.392638888888889</v>
      </c>
    </row>
    <row r="61" spans="2:23">
      <c r="B61" s="153">
        <v>29</v>
      </c>
      <c r="C61" s="161" t="s">
        <v>298</v>
      </c>
      <c r="D61" s="153" t="s">
        <v>498</v>
      </c>
      <c r="E61" s="153" t="s">
        <v>497</v>
      </c>
      <c r="F61" s="153">
        <v>2</v>
      </c>
      <c r="G61" s="155">
        <v>0.96899999999999997</v>
      </c>
      <c r="H61" s="155">
        <v>0</v>
      </c>
      <c r="I61" s="155">
        <v>0</v>
      </c>
      <c r="J61" s="155">
        <v>3.0760000000000001</v>
      </c>
      <c r="K61" s="155">
        <v>0</v>
      </c>
      <c r="L61" s="156">
        <v>10</v>
      </c>
      <c r="M61" s="156">
        <v>10</v>
      </c>
      <c r="N61" s="157">
        <v>90</v>
      </c>
      <c r="O61" s="156">
        <v>28.328333333333333</v>
      </c>
      <c r="P61" s="158">
        <v>22</v>
      </c>
      <c r="Q61" s="158">
        <v>10</v>
      </c>
      <c r="R61" s="158">
        <v>5</v>
      </c>
      <c r="S61" s="159">
        <f t="shared" si="0"/>
        <v>20</v>
      </c>
      <c r="T61" s="159">
        <f t="shared" si="1"/>
        <v>140.32833333333332</v>
      </c>
      <c r="U61" s="159">
        <f t="shared" si="2"/>
        <v>15</v>
      </c>
      <c r="V61" s="159">
        <v>175.32833333333332</v>
      </c>
      <c r="W61" s="156">
        <v>3.4221388888888886</v>
      </c>
    </row>
    <row r="62" spans="2:23">
      <c r="B62" s="153">
        <v>30</v>
      </c>
      <c r="C62" s="161" t="s">
        <v>369</v>
      </c>
      <c r="D62" s="153" t="s">
        <v>498</v>
      </c>
      <c r="E62" s="153" t="s">
        <v>497</v>
      </c>
      <c r="F62" s="153">
        <v>2</v>
      </c>
      <c r="G62" s="155">
        <v>1.0009999999999999</v>
      </c>
      <c r="H62" s="155">
        <v>0</v>
      </c>
      <c r="I62" s="155">
        <v>0</v>
      </c>
      <c r="J62" s="155">
        <v>3.3650000000000002</v>
      </c>
      <c r="K62" s="155">
        <v>0</v>
      </c>
      <c r="L62" s="156">
        <v>10</v>
      </c>
      <c r="M62" s="156">
        <v>10</v>
      </c>
      <c r="N62" s="157">
        <v>90</v>
      </c>
      <c r="O62" s="156">
        <v>29.558333333333334</v>
      </c>
      <c r="P62" s="158">
        <v>22</v>
      </c>
      <c r="Q62" s="158">
        <v>10</v>
      </c>
      <c r="R62" s="158">
        <v>5</v>
      </c>
      <c r="S62" s="159">
        <f t="shared" si="0"/>
        <v>20</v>
      </c>
      <c r="T62" s="159">
        <f t="shared" si="1"/>
        <v>141.55833333333334</v>
      </c>
      <c r="U62" s="159">
        <f t="shared" si="2"/>
        <v>15</v>
      </c>
      <c r="V62" s="159">
        <v>176.55833333333334</v>
      </c>
      <c r="W62" s="156">
        <v>3.4426388888888888</v>
      </c>
    </row>
    <row r="63" spans="2:23">
      <c r="B63" s="153">
        <v>31</v>
      </c>
      <c r="C63" s="161" t="s">
        <v>370</v>
      </c>
      <c r="D63" s="153" t="s">
        <v>498</v>
      </c>
      <c r="E63" s="153" t="s">
        <v>497</v>
      </c>
      <c r="F63" s="153">
        <v>2</v>
      </c>
      <c r="G63" s="155">
        <v>1.294</v>
      </c>
      <c r="H63" s="155">
        <v>0</v>
      </c>
      <c r="I63" s="155">
        <v>0</v>
      </c>
      <c r="J63" s="155">
        <v>4.3529999999999998</v>
      </c>
      <c r="K63" s="155">
        <v>0</v>
      </c>
      <c r="L63" s="156">
        <v>10</v>
      </c>
      <c r="M63" s="156">
        <v>10</v>
      </c>
      <c r="N63" s="157">
        <v>90</v>
      </c>
      <c r="O63" s="156">
        <v>35.293333333333337</v>
      </c>
      <c r="P63" s="158">
        <v>22</v>
      </c>
      <c r="Q63" s="158">
        <v>10</v>
      </c>
      <c r="R63" s="158">
        <v>5</v>
      </c>
      <c r="S63" s="159">
        <f t="shared" si="0"/>
        <v>20</v>
      </c>
      <c r="T63" s="159">
        <f t="shared" si="1"/>
        <v>147.29333333333335</v>
      </c>
      <c r="U63" s="159">
        <f t="shared" si="2"/>
        <v>15</v>
      </c>
      <c r="V63" s="159">
        <v>182.29333333333335</v>
      </c>
      <c r="W63" s="156">
        <v>3.5382222222222226</v>
      </c>
    </row>
    <row r="64" spans="2:23">
      <c r="B64" s="153">
        <v>32</v>
      </c>
      <c r="C64" s="161" t="s">
        <v>371</v>
      </c>
      <c r="D64" s="153" t="s">
        <v>498</v>
      </c>
      <c r="E64" s="153" t="s">
        <v>497</v>
      </c>
      <c r="F64" s="153">
        <v>2</v>
      </c>
      <c r="G64" s="155">
        <v>1.339</v>
      </c>
      <c r="H64" s="155">
        <v>0</v>
      </c>
      <c r="I64" s="155">
        <v>0</v>
      </c>
      <c r="J64" s="155">
        <v>4.5140000000000002</v>
      </c>
      <c r="K64" s="155">
        <v>0</v>
      </c>
      <c r="L64" s="156">
        <v>10</v>
      </c>
      <c r="M64" s="156">
        <v>10</v>
      </c>
      <c r="N64" s="157">
        <v>90</v>
      </c>
      <c r="O64" s="156">
        <v>36.204999999999998</v>
      </c>
      <c r="P64" s="158">
        <v>22</v>
      </c>
      <c r="Q64" s="158">
        <v>10</v>
      </c>
      <c r="R64" s="158">
        <v>5</v>
      </c>
      <c r="S64" s="159">
        <f t="shared" si="0"/>
        <v>20</v>
      </c>
      <c r="T64" s="159">
        <f t="shared" si="1"/>
        <v>148.20499999999998</v>
      </c>
      <c r="U64" s="159">
        <f t="shared" si="2"/>
        <v>15</v>
      </c>
      <c r="V64" s="159">
        <v>183.20499999999998</v>
      </c>
      <c r="W64" s="156">
        <v>3.5534166666666662</v>
      </c>
    </row>
    <row r="65" spans="2:23">
      <c r="B65" s="153">
        <v>33</v>
      </c>
      <c r="C65" s="161" t="s">
        <v>298</v>
      </c>
      <c r="D65" s="153" t="s">
        <v>498</v>
      </c>
      <c r="E65" s="153" t="s">
        <v>497</v>
      </c>
      <c r="F65" s="153">
        <v>2</v>
      </c>
      <c r="G65" s="155">
        <v>0.96899999999999997</v>
      </c>
      <c r="H65" s="155">
        <v>0</v>
      </c>
      <c r="I65" s="155">
        <v>0</v>
      </c>
      <c r="J65" s="155">
        <v>3.0760000000000001</v>
      </c>
      <c r="K65" s="155">
        <v>0</v>
      </c>
      <c r="L65" s="156">
        <v>10</v>
      </c>
      <c r="M65" s="156">
        <v>10</v>
      </c>
      <c r="N65" s="157">
        <v>90</v>
      </c>
      <c r="O65" s="156">
        <v>28.328333333333333</v>
      </c>
      <c r="P65" s="158">
        <v>22</v>
      </c>
      <c r="Q65" s="158">
        <v>10</v>
      </c>
      <c r="R65" s="158">
        <v>5</v>
      </c>
      <c r="S65" s="159">
        <f t="shared" si="0"/>
        <v>20</v>
      </c>
      <c r="T65" s="159">
        <f t="shared" si="1"/>
        <v>140.32833333333332</v>
      </c>
      <c r="U65" s="159">
        <f t="shared" si="2"/>
        <v>15</v>
      </c>
      <c r="V65" s="159">
        <v>175.32833333333332</v>
      </c>
      <c r="W65" s="156">
        <v>3.4221388888888886</v>
      </c>
    </row>
    <row r="66" spans="2:23">
      <c r="B66" s="153">
        <v>34</v>
      </c>
      <c r="C66" s="161" t="s">
        <v>307</v>
      </c>
      <c r="D66" s="153" t="s">
        <v>498</v>
      </c>
      <c r="E66" s="153" t="s">
        <v>497</v>
      </c>
      <c r="F66" s="153">
        <v>2</v>
      </c>
      <c r="G66" s="155">
        <v>0.48599999999999999</v>
      </c>
      <c r="H66" s="155">
        <v>0</v>
      </c>
      <c r="I66" s="155">
        <v>0</v>
      </c>
      <c r="J66" s="155">
        <v>1.4219999999999999</v>
      </c>
      <c r="K66" s="155">
        <v>0</v>
      </c>
      <c r="L66" s="156">
        <v>10</v>
      </c>
      <c r="M66" s="156">
        <v>10</v>
      </c>
      <c r="N66" s="157">
        <v>90</v>
      </c>
      <c r="O66" s="156">
        <v>18.79</v>
      </c>
      <c r="P66" s="158">
        <v>22</v>
      </c>
      <c r="Q66" s="158">
        <v>10</v>
      </c>
      <c r="R66" s="158">
        <v>5</v>
      </c>
      <c r="S66" s="159">
        <f t="shared" si="0"/>
        <v>20</v>
      </c>
      <c r="T66" s="159">
        <f t="shared" si="1"/>
        <v>130.79</v>
      </c>
      <c r="U66" s="159">
        <f t="shared" si="2"/>
        <v>15</v>
      </c>
      <c r="V66" s="159">
        <v>165.79</v>
      </c>
      <c r="W66" s="156">
        <v>3.2631666666666663</v>
      </c>
    </row>
    <row r="67" spans="2:23">
      <c r="B67" s="153">
        <v>35</v>
      </c>
      <c r="C67" s="161" t="s">
        <v>312</v>
      </c>
      <c r="D67" s="153" t="s">
        <v>498</v>
      </c>
      <c r="E67" s="153" t="s">
        <v>497</v>
      </c>
      <c r="F67" s="153">
        <v>4</v>
      </c>
      <c r="G67" s="155">
        <v>2.0550000000000002</v>
      </c>
      <c r="H67" s="155">
        <v>0</v>
      </c>
      <c r="I67" s="155">
        <v>0</v>
      </c>
      <c r="J67" s="155">
        <v>5.9480000000000004</v>
      </c>
      <c r="K67" s="155">
        <v>0</v>
      </c>
      <c r="L67" s="156">
        <v>10</v>
      </c>
      <c r="M67" s="156">
        <v>10</v>
      </c>
      <c r="N67" s="157">
        <v>90</v>
      </c>
      <c r="O67" s="156">
        <v>56.951666666666675</v>
      </c>
      <c r="P67" s="158">
        <v>22</v>
      </c>
      <c r="Q67" s="158">
        <v>10</v>
      </c>
      <c r="R67" s="158">
        <v>5</v>
      </c>
      <c r="S67" s="159">
        <f t="shared" si="0"/>
        <v>20</v>
      </c>
      <c r="T67" s="159">
        <f t="shared" si="1"/>
        <v>168.95166666666668</v>
      </c>
      <c r="U67" s="159">
        <f t="shared" si="2"/>
        <v>15</v>
      </c>
      <c r="V67" s="159">
        <v>203.95166666666668</v>
      </c>
      <c r="W67" s="156">
        <v>3.8991944444444449</v>
      </c>
    </row>
    <row r="68" spans="2:23">
      <c r="B68" s="153">
        <v>36</v>
      </c>
      <c r="C68" s="161" t="s">
        <v>314</v>
      </c>
      <c r="D68" s="153" t="s">
        <v>498</v>
      </c>
      <c r="E68" s="153" t="s">
        <v>497</v>
      </c>
      <c r="F68" s="153">
        <v>2</v>
      </c>
      <c r="G68" s="155">
        <v>0.36499999999999999</v>
      </c>
      <c r="H68" s="155">
        <v>0</v>
      </c>
      <c r="I68" s="155">
        <v>0</v>
      </c>
      <c r="J68" s="155">
        <v>1.492</v>
      </c>
      <c r="K68" s="155">
        <v>0</v>
      </c>
      <c r="L68" s="156">
        <v>10</v>
      </c>
      <c r="M68" s="156">
        <v>10</v>
      </c>
      <c r="N68" s="157">
        <v>90</v>
      </c>
      <c r="O68" s="156">
        <v>18.015000000000001</v>
      </c>
      <c r="P68" s="158">
        <v>22</v>
      </c>
      <c r="Q68" s="158">
        <v>10</v>
      </c>
      <c r="R68" s="158">
        <v>5</v>
      </c>
      <c r="S68" s="159">
        <f t="shared" si="0"/>
        <v>20</v>
      </c>
      <c r="T68" s="159">
        <f t="shared" si="1"/>
        <v>130.01499999999999</v>
      </c>
      <c r="U68" s="159">
        <f t="shared" si="2"/>
        <v>15</v>
      </c>
      <c r="V68" s="159">
        <v>165.01499999999999</v>
      </c>
      <c r="W68" s="156">
        <v>3.2502499999999999</v>
      </c>
    </row>
    <row r="69" spans="2:23">
      <c r="B69" s="153">
        <v>37</v>
      </c>
      <c r="C69" s="161" t="s">
        <v>284</v>
      </c>
      <c r="D69" s="162" t="s">
        <v>499</v>
      </c>
      <c r="E69" s="153" t="s">
        <v>497</v>
      </c>
      <c r="F69" s="153">
        <v>2</v>
      </c>
      <c r="G69" s="155">
        <v>0</v>
      </c>
      <c r="H69" s="155">
        <v>1.6</v>
      </c>
      <c r="I69" s="155">
        <v>0</v>
      </c>
      <c r="J69" s="155">
        <v>0</v>
      </c>
      <c r="K69" s="155">
        <v>1.9</v>
      </c>
      <c r="L69" s="156">
        <v>10</v>
      </c>
      <c r="M69" s="156">
        <v>10</v>
      </c>
      <c r="N69" s="157">
        <v>60</v>
      </c>
      <c r="O69" s="156">
        <v>23.952380952380953</v>
      </c>
      <c r="P69" s="158">
        <v>22</v>
      </c>
      <c r="Q69" s="158">
        <v>10</v>
      </c>
      <c r="R69" s="158">
        <v>5</v>
      </c>
      <c r="S69" s="159">
        <f t="shared" ref="S69:S132" si="3">SUM(L69:M69)</f>
        <v>20</v>
      </c>
      <c r="T69" s="159">
        <f t="shared" ref="T69:T132" si="4">SUM(N69:P69)</f>
        <v>105.95238095238095</v>
      </c>
      <c r="U69" s="159">
        <f t="shared" ref="U69:U132" si="5">SUM(Q69:R69)</f>
        <v>15</v>
      </c>
      <c r="V69" s="159">
        <v>140.95238095238096</v>
      </c>
      <c r="W69" s="156">
        <v>2.8492063492063493</v>
      </c>
    </row>
    <row r="70" spans="2:23">
      <c r="B70" s="153">
        <v>38</v>
      </c>
      <c r="C70" s="161" t="s">
        <v>299</v>
      </c>
      <c r="D70" s="162" t="s">
        <v>499</v>
      </c>
      <c r="E70" s="153" t="s">
        <v>497</v>
      </c>
      <c r="F70" s="153">
        <v>2</v>
      </c>
      <c r="G70" s="155">
        <v>0</v>
      </c>
      <c r="H70" s="155">
        <v>1.62</v>
      </c>
      <c r="I70" s="155">
        <v>0</v>
      </c>
      <c r="J70" s="155">
        <v>0</v>
      </c>
      <c r="K70" s="155">
        <v>1.94</v>
      </c>
      <c r="L70" s="156">
        <v>10</v>
      </c>
      <c r="M70" s="156">
        <v>10</v>
      </c>
      <c r="N70" s="157">
        <v>60</v>
      </c>
      <c r="O70" s="156">
        <v>24.180952380952384</v>
      </c>
      <c r="P70" s="158">
        <v>22</v>
      </c>
      <c r="Q70" s="158">
        <v>10</v>
      </c>
      <c r="R70" s="158">
        <v>5</v>
      </c>
      <c r="S70" s="159">
        <f t="shared" si="3"/>
        <v>20</v>
      </c>
      <c r="T70" s="159">
        <f t="shared" si="4"/>
        <v>106.18095238095239</v>
      </c>
      <c r="U70" s="159">
        <f t="shared" si="5"/>
        <v>15</v>
      </c>
      <c r="V70" s="159">
        <v>141.18095238095239</v>
      </c>
      <c r="W70" s="156">
        <v>2.853015873015873</v>
      </c>
    </row>
    <row r="71" spans="2:23">
      <c r="B71" s="153">
        <v>39</v>
      </c>
      <c r="C71" s="161" t="s">
        <v>281</v>
      </c>
      <c r="D71" s="162" t="s">
        <v>499</v>
      </c>
      <c r="E71" s="153" t="s">
        <v>497</v>
      </c>
      <c r="F71" s="153">
        <v>2</v>
      </c>
      <c r="G71" s="155">
        <v>0</v>
      </c>
      <c r="H71" s="155">
        <v>0.52600000000000002</v>
      </c>
      <c r="I71" s="155">
        <v>0</v>
      </c>
      <c r="J71" s="155">
        <v>0</v>
      </c>
      <c r="K71" s="155">
        <v>0.629</v>
      </c>
      <c r="L71" s="156">
        <v>10</v>
      </c>
      <c r="M71" s="156">
        <v>10</v>
      </c>
      <c r="N71" s="157">
        <v>60</v>
      </c>
      <c r="O71" s="156">
        <v>14.601428571428571</v>
      </c>
      <c r="P71" s="158">
        <v>22</v>
      </c>
      <c r="Q71" s="158">
        <v>10</v>
      </c>
      <c r="R71" s="158">
        <v>5</v>
      </c>
      <c r="S71" s="159">
        <f t="shared" si="3"/>
        <v>20</v>
      </c>
      <c r="T71" s="159">
        <f t="shared" si="4"/>
        <v>96.601428571428571</v>
      </c>
      <c r="U71" s="159">
        <f t="shared" si="5"/>
        <v>15</v>
      </c>
      <c r="V71" s="159">
        <v>131.60142857142858</v>
      </c>
      <c r="W71" s="156">
        <v>2.6933571428571432</v>
      </c>
    </row>
    <row r="72" spans="2:23">
      <c r="B72" s="153">
        <v>40</v>
      </c>
      <c r="C72" s="161" t="s">
        <v>282</v>
      </c>
      <c r="D72" s="162" t="s">
        <v>499</v>
      </c>
      <c r="E72" s="153" t="s">
        <v>497</v>
      </c>
      <c r="F72" s="153">
        <v>2</v>
      </c>
      <c r="G72" s="155">
        <v>0</v>
      </c>
      <c r="H72" s="155">
        <v>1.119</v>
      </c>
      <c r="I72" s="155">
        <v>0</v>
      </c>
      <c r="J72" s="155">
        <v>0</v>
      </c>
      <c r="K72" s="155">
        <v>1.333</v>
      </c>
      <c r="L72" s="156">
        <v>10</v>
      </c>
      <c r="M72" s="156">
        <v>10</v>
      </c>
      <c r="N72" s="157">
        <v>60</v>
      </c>
      <c r="O72" s="156">
        <v>19.771904761904761</v>
      </c>
      <c r="P72" s="158">
        <v>22</v>
      </c>
      <c r="Q72" s="158">
        <v>10</v>
      </c>
      <c r="R72" s="158">
        <v>5</v>
      </c>
      <c r="S72" s="159">
        <f t="shared" si="3"/>
        <v>20</v>
      </c>
      <c r="T72" s="159">
        <f t="shared" si="4"/>
        <v>101.77190476190476</v>
      </c>
      <c r="U72" s="159">
        <f t="shared" si="5"/>
        <v>15</v>
      </c>
      <c r="V72" s="159">
        <v>136.77190476190475</v>
      </c>
      <c r="W72" s="156">
        <v>2.7795317460317457</v>
      </c>
    </row>
    <row r="73" spans="2:23">
      <c r="B73" s="153">
        <v>41</v>
      </c>
      <c r="C73" s="161" t="s">
        <v>283</v>
      </c>
      <c r="D73" s="162" t="s">
        <v>499</v>
      </c>
      <c r="E73" s="153" t="s">
        <v>497</v>
      </c>
      <c r="F73" s="153">
        <v>2</v>
      </c>
      <c r="G73" s="155">
        <v>0</v>
      </c>
      <c r="H73" s="155">
        <v>1.23</v>
      </c>
      <c r="I73" s="155">
        <v>0</v>
      </c>
      <c r="J73" s="155">
        <v>0</v>
      </c>
      <c r="K73" s="155">
        <v>1.387</v>
      </c>
      <c r="L73" s="156">
        <v>10</v>
      </c>
      <c r="M73" s="156">
        <v>10</v>
      </c>
      <c r="N73" s="157">
        <v>60</v>
      </c>
      <c r="O73" s="156">
        <v>20.480476190476189</v>
      </c>
      <c r="P73" s="158">
        <v>22</v>
      </c>
      <c r="Q73" s="158">
        <v>10</v>
      </c>
      <c r="R73" s="158">
        <v>5</v>
      </c>
      <c r="S73" s="159">
        <f t="shared" si="3"/>
        <v>20</v>
      </c>
      <c r="T73" s="159">
        <f t="shared" si="4"/>
        <v>102.4804761904762</v>
      </c>
      <c r="U73" s="159">
        <f t="shared" si="5"/>
        <v>15</v>
      </c>
      <c r="V73" s="159">
        <v>137.4804761904762</v>
      </c>
      <c r="W73" s="156">
        <v>2.7913412698412698</v>
      </c>
    </row>
    <row r="74" spans="2:23">
      <c r="B74" s="153">
        <v>42</v>
      </c>
      <c r="C74" s="161" t="s">
        <v>286</v>
      </c>
      <c r="D74" s="162" t="s">
        <v>499</v>
      </c>
      <c r="E74" s="153" t="s">
        <v>497</v>
      </c>
      <c r="F74" s="153">
        <v>2</v>
      </c>
      <c r="G74" s="155">
        <v>0</v>
      </c>
      <c r="H74" s="155">
        <v>1.63</v>
      </c>
      <c r="I74" s="155">
        <v>0</v>
      </c>
      <c r="J74" s="155">
        <v>0</v>
      </c>
      <c r="K74" s="155">
        <v>1.931</v>
      </c>
      <c r="L74" s="156">
        <v>10</v>
      </c>
      <c r="M74" s="156">
        <v>10</v>
      </c>
      <c r="N74" s="157">
        <v>60</v>
      </c>
      <c r="O74" s="156">
        <v>24.198571428571427</v>
      </c>
      <c r="P74" s="158">
        <v>22</v>
      </c>
      <c r="Q74" s="158">
        <v>10</v>
      </c>
      <c r="R74" s="158">
        <v>5</v>
      </c>
      <c r="S74" s="159">
        <f t="shared" si="3"/>
        <v>20</v>
      </c>
      <c r="T74" s="159">
        <f t="shared" si="4"/>
        <v>106.19857142857143</v>
      </c>
      <c r="U74" s="159">
        <f t="shared" si="5"/>
        <v>15</v>
      </c>
      <c r="V74" s="159">
        <v>141.19857142857143</v>
      </c>
      <c r="W74" s="156">
        <v>2.8533095238095236</v>
      </c>
    </row>
    <row r="75" spans="2:23">
      <c r="B75" s="153">
        <v>43</v>
      </c>
      <c r="C75" s="161" t="s">
        <v>285</v>
      </c>
      <c r="D75" s="162" t="s">
        <v>499</v>
      </c>
      <c r="E75" s="153" t="s">
        <v>497</v>
      </c>
      <c r="F75" s="153">
        <v>2</v>
      </c>
      <c r="G75" s="155">
        <v>0</v>
      </c>
      <c r="H75" s="155">
        <v>2.339</v>
      </c>
      <c r="I75" s="155">
        <v>0</v>
      </c>
      <c r="J75" s="155">
        <v>0</v>
      </c>
      <c r="K75" s="155">
        <v>2.7759999999999998</v>
      </c>
      <c r="L75" s="156">
        <v>10</v>
      </c>
      <c r="M75" s="156">
        <v>10</v>
      </c>
      <c r="N75" s="157">
        <v>60</v>
      </c>
      <c r="O75" s="156">
        <v>30.391428571428566</v>
      </c>
      <c r="P75" s="158">
        <v>22</v>
      </c>
      <c r="Q75" s="158">
        <v>10</v>
      </c>
      <c r="R75" s="158">
        <v>5</v>
      </c>
      <c r="S75" s="159">
        <f t="shared" si="3"/>
        <v>20</v>
      </c>
      <c r="T75" s="159">
        <f t="shared" si="4"/>
        <v>112.39142857142856</v>
      </c>
      <c r="U75" s="159">
        <f t="shared" si="5"/>
        <v>15</v>
      </c>
      <c r="V75" s="159">
        <v>147.39142857142855</v>
      </c>
      <c r="W75" s="156">
        <v>2.9565238095238091</v>
      </c>
    </row>
    <row r="76" spans="2:23">
      <c r="B76" s="153">
        <v>44</v>
      </c>
      <c r="C76" s="161" t="s">
        <v>438</v>
      </c>
      <c r="D76" s="162" t="s">
        <v>499</v>
      </c>
      <c r="E76" s="153" t="s">
        <v>497</v>
      </c>
      <c r="F76" s="153">
        <v>2</v>
      </c>
      <c r="G76" s="155">
        <v>0</v>
      </c>
      <c r="H76" s="155">
        <v>2.383</v>
      </c>
      <c r="I76" s="155">
        <v>0</v>
      </c>
      <c r="J76" s="155">
        <v>0</v>
      </c>
      <c r="K76" s="155">
        <v>2.8279999999999998</v>
      </c>
      <c r="L76" s="156">
        <v>10</v>
      </c>
      <c r="M76" s="156">
        <v>10</v>
      </c>
      <c r="N76" s="157">
        <v>60</v>
      </c>
      <c r="O76" s="156">
        <v>30.774285714285714</v>
      </c>
      <c r="P76" s="158">
        <v>22</v>
      </c>
      <c r="Q76" s="158">
        <v>10</v>
      </c>
      <c r="R76" s="158">
        <v>5</v>
      </c>
      <c r="S76" s="159">
        <f t="shared" si="3"/>
        <v>20</v>
      </c>
      <c r="T76" s="159">
        <f t="shared" si="4"/>
        <v>112.77428571428571</v>
      </c>
      <c r="U76" s="159">
        <f t="shared" si="5"/>
        <v>15</v>
      </c>
      <c r="V76" s="159">
        <v>147.77428571428572</v>
      </c>
      <c r="W76" s="156">
        <v>2.9629047619047619</v>
      </c>
    </row>
    <row r="77" spans="2:23">
      <c r="B77" s="153">
        <v>45</v>
      </c>
      <c r="C77" s="161" t="s">
        <v>372</v>
      </c>
      <c r="D77" s="162" t="s">
        <v>499</v>
      </c>
      <c r="E77" s="153" t="s">
        <v>497</v>
      </c>
      <c r="F77" s="153">
        <v>4</v>
      </c>
      <c r="G77" s="155">
        <v>0</v>
      </c>
      <c r="H77" s="155">
        <v>3.62</v>
      </c>
      <c r="I77" s="155">
        <v>0</v>
      </c>
      <c r="J77" s="155">
        <v>0</v>
      </c>
      <c r="K77" s="155">
        <v>4.05</v>
      </c>
      <c r="L77" s="156">
        <v>10</v>
      </c>
      <c r="M77" s="156">
        <v>10</v>
      </c>
      <c r="N77" s="157">
        <v>60</v>
      </c>
      <c r="O77" s="156">
        <v>50.738095238095241</v>
      </c>
      <c r="P77" s="158">
        <v>22</v>
      </c>
      <c r="Q77" s="158">
        <v>10</v>
      </c>
      <c r="R77" s="158">
        <v>5</v>
      </c>
      <c r="S77" s="159">
        <f t="shared" si="3"/>
        <v>20</v>
      </c>
      <c r="T77" s="159">
        <f t="shared" si="4"/>
        <v>132.73809523809524</v>
      </c>
      <c r="U77" s="159">
        <f t="shared" si="5"/>
        <v>15</v>
      </c>
      <c r="V77" s="159">
        <v>167.73809523809524</v>
      </c>
      <c r="W77" s="156">
        <v>3.2956349206349205</v>
      </c>
    </row>
    <row r="78" spans="2:23">
      <c r="B78" s="153">
        <v>46</v>
      </c>
      <c r="C78" s="161" t="s">
        <v>325</v>
      </c>
      <c r="D78" s="162" t="s">
        <v>498</v>
      </c>
      <c r="E78" s="153" t="s">
        <v>497</v>
      </c>
      <c r="F78" s="153">
        <v>6</v>
      </c>
      <c r="G78" s="155">
        <v>1.976</v>
      </c>
      <c r="H78" s="155">
        <v>0</v>
      </c>
      <c r="I78" s="155">
        <v>0</v>
      </c>
      <c r="J78" s="155">
        <v>1.7490000000000001</v>
      </c>
      <c r="K78" s="155">
        <v>0</v>
      </c>
      <c r="L78" s="156">
        <v>10</v>
      </c>
      <c r="M78" s="156">
        <v>10</v>
      </c>
      <c r="N78" s="157">
        <v>90</v>
      </c>
      <c r="O78" s="156">
        <v>52.296666666666667</v>
      </c>
      <c r="P78" s="158">
        <v>22</v>
      </c>
      <c r="Q78" s="158">
        <v>10</v>
      </c>
      <c r="R78" s="158">
        <v>5</v>
      </c>
      <c r="S78" s="159">
        <f t="shared" si="3"/>
        <v>20</v>
      </c>
      <c r="T78" s="159">
        <f t="shared" si="4"/>
        <v>164.29666666666668</v>
      </c>
      <c r="U78" s="159">
        <f t="shared" si="5"/>
        <v>15</v>
      </c>
      <c r="V78" s="159">
        <v>199.29666666666668</v>
      </c>
      <c r="W78" s="156">
        <v>3.8216111111111113</v>
      </c>
    </row>
    <row r="79" spans="2:23">
      <c r="B79" s="153">
        <v>47</v>
      </c>
      <c r="C79" s="161" t="s">
        <v>444</v>
      </c>
      <c r="D79" s="162" t="s">
        <v>498</v>
      </c>
      <c r="E79" s="153" t="s">
        <v>497</v>
      </c>
      <c r="F79" s="153">
        <v>8</v>
      </c>
      <c r="G79" s="155">
        <v>3.8650000000000002</v>
      </c>
      <c r="H79" s="155">
        <v>0</v>
      </c>
      <c r="I79" s="155">
        <v>0</v>
      </c>
      <c r="J79" s="155">
        <v>4.5309999999999997</v>
      </c>
      <c r="K79" s="155">
        <v>0</v>
      </c>
      <c r="L79" s="156">
        <v>10</v>
      </c>
      <c r="M79" s="156">
        <v>10</v>
      </c>
      <c r="N79" s="157">
        <v>90</v>
      </c>
      <c r="O79" s="156">
        <v>87.311666666666667</v>
      </c>
      <c r="P79" s="158">
        <v>22</v>
      </c>
      <c r="Q79" s="158">
        <v>10</v>
      </c>
      <c r="R79" s="158">
        <v>5</v>
      </c>
      <c r="S79" s="159">
        <f t="shared" si="3"/>
        <v>20</v>
      </c>
      <c r="T79" s="159">
        <f t="shared" si="4"/>
        <v>199.31166666666667</v>
      </c>
      <c r="U79" s="159">
        <f t="shared" si="5"/>
        <v>15</v>
      </c>
      <c r="V79" s="159">
        <v>234.31166666666667</v>
      </c>
      <c r="W79" s="156">
        <v>4.4051944444444446</v>
      </c>
    </row>
    <row r="80" spans="2:23">
      <c r="B80" s="153">
        <v>48</v>
      </c>
      <c r="C80" s="161" t="s">
        <v>445</v>
      </c>
      <c r="D80" s="162" t="s">
        <v>499</v>
      </c>
      <c r="E80" s="153" t="s">
        <v>497</v>
      </c>
      <c r="F80" s="153">
        <v>3</v>
      </c>
      <c r="G80" s="155">
        <v>0</v>
      </c>
      <c r="H80" s="155">
        <v>1.532</v>
      </c>
      <c r="I80" s="155">
        <v>0</v>
      </c>
      <c r="J80" s="155">
        <v>0</v>
      </c>
      <c r="K80" s="155">
        <v>1.4470000000000001</v>
      </c>
      <c r="L80" s="156">
        <v>10</v>
      </c>
      <c r="M80" s="156">
        <v>10</v>
      </c>
      <c r="N80" s="157">
        <v>60</v>
      </c>
      <c r="O80" s="156">
        <v>27.118571428571428</v>
      </c>
      <c r="P80" s="158">
        <v>22</v>
      </c>
      <c r="Q80" s="158">
        <v>10</v>
      </c>
      <c r="R80" s="158">
        <v>5</v>
      </c>
      <c r="S80" s="159">
        <f t="shared" si="3"/>
        <v>20</v>
      </c>
      <c r="T80" s="159">
        <f t="shared" si="4"/>
        <v>109.11857142857143</v>
      </c>
      <c r="U80" s="159">
        <f t="shared" si="5"/>
        <v>15</v>
      </c>
      <c r="V80" s="159">
        <v>144.11857142857144</v>
      </c>
      <c r="W80" s="156">
        <v>2.9019761904761907</v>
      </c>
    </row>
    <row r="81" spans="2:23">
      <c r="B81" s="153">
        <v>49</v>
      </c>
      <c r="C81" s="161" t="s">
        <v>446</v>
      </c>
      <c r="D81" s="162" t="s">
        <v>500</v>
      </c>
      <c r="E81" s="153" t="s">
        <v>497</v>
      </c>
      <c r="F81" s="153">
        <v>1</v>
      </c>
      <c r="G81" s="155">
        <v>0</v>
      </c>
      <c r="H81" s="155">
        <v>0</v>
      </c>
      <c r="I81" s="155">
        <v>0</v>
      </c>
      <c r="J81" s="155">
        <v>0</v>
      </c>
      <c r="K81" s="155">
        <v>1.853</v>
      </c>
      <c r="L81" s="156">
        <v>10</v>
      </c>
      <c r="M81" s="156">
        <v>10</v>
      </c>
      <c r="N81" s="157">
        <v>60</v>
      </c>
      <c r="O81" s="156">
        <v>11.176666666666666</v>
      </c>
      <c r="P81" s="158">
        <v>22</v>
      </c>
      <c r="Q81" s="158">
        <v>10</v>
      </c>
      <c r="R81" s="158">
        <v>5</v>
      </c>
      <c r="S81" s="159">
        <f t="shared" si="3"/>
        <v>20</v>
      </c>
      <c r="T81" s="159">
        <f t="shared" si="4"/>
        <v>93.176666666666662</v>
      </c>
      <c r="U81" s="159">
        <f t="shared" si="5"/>
        <v>15</v>
      </c>
      <c r="V81" s="159">
        <v>128.17666666666668</v>
      </c>
      <c r="W81" s="156">
        <v>2.6362777777777779</v>
      </c>
    </row>
    <row r="82" spans="2:23">
      <c r="B82" s="153">
        <v>50</v>
      </c>
      <c r="C82" s="161" t="s">
        <v>447</v>
      </c>
      <c r="D82" s="162" t="s">
        <v>498</v>
      </c>
      <c r="E82" s="153" t="s">
        <v>497</v>
      </c>
      <c r="F82" s="153">
        <v>4</v>
      </c>
      <c r="G82" s="155">
        <v>2.0459999999999998</v>
      </c>
      <c r="H82" s="155">
        <v>0</v>
      </c>
      <c r="I82" s="155">
        <v>0</v>
      </c>
      <c r="J82" s="155">
        <v>1.6220000000000001</v>
      </c>
      <c r="K82" s="155">
        <v>0</v>
      </c>
      <c r="L82" s="156">
        <v>10</v>
      </c>
      <c r="M82" s="156">
        <v>10</v>
      </c>
      <c r="N82" s="157">
        <v>90</v>
      </c>
      <c r="O82" s="156">
        <v>42.456666666666663</v>
      </c>
      <c r="P82" s="158">
        <v>22</v>
      </c>
      <c r="Q82" s="158">
        <v>10</v>
      </c>
      <c r="R82" s="158">
        <v>5</v>
      </c>
      <c r="S82" s="159">
        <f t="shared" si="3"/>
        <v>20</v>
      </c>
      <c r="T82" s="159">
        <f t="shared" si="4"/>
        <v>154.45666666666665</v>
      </c>
      <c r="U82" s="159">
        <f t="shared" si="5"/>
        <v>15</v>
      </c>
      <c r="V82" s="159">
        <v>189.45666666666665</v>
      </c>
      <c r="W82" s="156">
        <v>3.6576111111111107</v>
      </c>
    </row>
    <row r="83" spans="2:23">
      <c r="B83" s="153">
        <v>51</v>
      </c>
      <c r="C83" s="161" t="s">
        <v>448</v>
      </c>
      <c r="D83" s="162" t="s">
        <v>498</v>
      </c>
      <c r="E83" s="153" t="s">
        <v>497</v>
      </c>
      <c r="F83" s="153">
        <v>2</v>
      </c>
      <c r="G83" s="155">
        <v>0.4</v>
      </c>
      <c r="H83" s="155">
        <v>0</v>
      </c>
      <c r="I83" s="155">
        <v>0</v>
      </c>
      <c r="J83" s="155">
        <v>1.5</v>
      </c>
      <c r="K83" s="155">
        <v>0</v>
      </c>
      <c r="L83" s="156">
        <v>10</v>
      </c>
      <c r="M83" s="156">
        <v>10</v>
      </c>
      <c r="N83" s="157">
        <v>90</v>
      </c>
      <c r="O83" s="156">
        <v>18.333333333333336</v>
      </c>
      <c r="P83" s="158">
        <v>22</v>
      </c>
      <c r="Q83" s="158">
        <v>10</v>
      </c>
      <c r="R83" s="158">
        <v>5</v>
      </c>
      <c r="S83" s="159">
        <f t="shared" si="3"/>
        <v>20</v>
      </c>
      <c r="T83" s="159">
        <f t="shared" si="4"/>
        <v>130.33333333333334</v>
      </c>
      <c r="U83" s="159">
        <f t="shared" si="5"/>
        <v>15</v>
      </c>
      <c r="V83" s="159">
        <v>165.33333333333334</v>
      </c>
      <c r="W83" s="156">
        <v>3.2555555555555555</v>
      </c>
    </row>
    <row r="84" spans="2:23">
      <c r="B84" s="153">
        <v>52</v>
      </c>
      <c r="C84" s="161" t="s">
        <v>334</v>
      </c>
      <c r="D84" s="162" t="s">
        <v>498</v>
      </c>
      <c r="E84" s="153" t="s">
        <v>497</v>
      </c>
      <c r="F84" s="153">
        <v>4</v>
      </c>
      <c r="G84" s="155">
        <v>1.946</v>
      </c>
      <c r="H84" s="155">
        <v>0</v>
      </c>
      <c r="I84" s="155">
        <v>0</v>
      </c>
      <c r="J84" s="155">
        <v>1.641</v>
      </c>
      <c r="K84" s="155">
        <v>0</v>
      </c>
      <c r="L84" s="156">
        <v>10</v>
      </c>
      <c r="M84" s="156">
        <v>10</v>
      </c>
      <c r="N84" s="157">
        <v>90</v>
      </c>
      <c r="O84" s="156">
        <v>41.686666666666667</v>
      </c>
      <c r="P84" s="158">
        <v>22</v>
      </c>
      <c r="Q84" s="158">
        <v>10</v>
      </c>
      <c r="R84" s="158">
        <v>5</v>
      </c>
      <c r="S84" s="159">
        <f t="shared" si="3"/>
        <v>20</v>
      </c>
      <c r="T84" s="159">
        <f t="shared" si="4"/>
        <v>153.68666666666667</v>
      </c>
      <c r="U84" s="159">
        <f t="shared" si="5"/>
        <v>15</v>
      </c>
      <c r="V84" s="159">
        <v>188.68666666666667</v>
      </c>
      <c r="W84" s="156">
        <v>3.6447777777777777</v>
      </c>
    </row>
    <row r="85" spans="2:23">
      <c r="B85" s="153">
        <v>53</v>
      </c>
      <c r="C85" s="161" t="s">
        <v>449</v>
      </c>
      <c r="D85" s="162" t="s">
        <v>498</v>
      </c>
      <c r="E85" s="153" t="s">
        <v>497</v>
      </c>
      <c r="F85" s="153">
        <v>6</v>
      </c>
      <c r="G85" s="155">
        <v>2.2000000000000002</v>
      </c>
      <c r="H85" s="155">
        <v>0</v>
      </c>
      <c r="I85" s="155">
        <v>0</v>
      </c>
      <c r="J85" s="155">
        <v>5.17</v>
      </c>
      <c r="K85" s="155">
        <v>0</v>
      </c>
      <c r="L85" s="156">
        <v>10</v>
      </c>
      <c r="M85" s="156">
        <v>10</v>
      </c>
      <c r="N85" s="157">
        <v>90</v>
      </c>
      <c r="O85" s="156">
        <v>65.566666666666663</v>
      </c>
      <c r="P85" s="158">
        <v>22</v>
      </c>
      <c r="Q85" s="158">
        <v>10</v>
      </c>
      <c r="R85" s="158">
        <v>5</v>
      </c>
      <c r="S85" s="159">
        <f t="shared" si="3"/>
        <v>20</v>
      </c>
      <c r="T85" s="159">
        <f t="shared" si="4"/>
        <v>177.56666666666666</v>
      </c>
      <c r="U85" s="159">
        <f t="shared" si="5"/>
        <v>15</v>
      </c>
      <c r="V85" s="159">
        <v>212.56666666666666</v>
      </c>
      <c r="W85" s="156">
        <v>4.0427777777777774</v>
      </c>
    </row>
    <row r="86" spans="2:23">
      <c r="B86" s="153">
        <v>54</v>
      </c>
      <c r="C86" s="161" t="s">
        <v>331</v>
      </c>
      <c r="D86" s="162" t="s">
        <v>498</v>
      </c>
      <c r="E86" s="153" t="s">
        <v>497</v>
      </c>
      <c r="F86" s="153">
        <v>4</v>
      </c>
      <c r="G86" s="155">
        <v>1.8680000000000001</v>
      </c>
      <c r="H86" s="155">
        <v>0</v>
      </c>
      <c r="I86" s="155">
        <v>0</v>
      </c>
      <c r="J86" s="155">
        <v>5.9580000000000002</v>
      </c>
      <c r="K86" s="155">
        <v>0</v>
      </c>
      <c r="L86" s="156">
        <v>10</v>
      </c>
      <c r="M86" s="156">
        <v>10</v>
      </c>
      <c r="N86" s="157">
        <v>90</v>
      </c>
      <c r="O86" s="156">
        <v>55.426666666666662</v>
      </c>
      <c r="P86" s="158">
        <v>22</v>
      </c>
      <c r="Q86" s="158">
        <v>10</v>
      </c>
      <c r="R86" s="158">
        <v>5</v>
      </c>
      <c r="S86" s="159">
        <f t="shared" si="3"/>
        <v>20</v>
      </c>
      <c r="T86" s="159">
        <f t="shared" si="4"/>
        <v>167.42666666666668</v>
      </c>
      <c r="U86" s="159">
        <f t="shared" si="5"/>
        <v>15</v>
      </c>
      <c r="V86" s="159">
        <v>202.42666666666668</v>
      </c>
      <c r="W86" s="156">
        <v>3.8737777777777778</v>
      </c>
    </row>
    <row r="87" spans="2:23">
      <c r="B87" s="153">
        <v>55</v>
      </c>
      <c r="C87" s="161" t="s">
        <v>323</v>
      </c>
      <c r="D87" s="162" t="s">
        <v>498</v>
      </c>
      <c r="E87" s="153" t="s">
        <v>497</v>
      </c>
      <c r="F87" s="153">
        <v>4</v>
      </c>
      <c r="G87" s="155">
        <v>2.9449999999999998</v>
      </c>
      <c r="H87" s="155">
        <v>0</v>
      </c>
      <c r="I87" s="155">
        <v>0</v>
      </c>
      <c r="J87" s="155">
        <v>3.835</v>
      </c>
      <c r="K87" s="155">
        <v>0</v>
      </c>
      <c r="L87" s="156">
        <v>10</v>
      </c>
      <c r="M87" s="156">
        <v>10</v>
      </c>
      <c r="N87" s="157">
        <v>90</v>
      </c>
      <c r="O87" s="156">
        <v>57.325000000000003</v>
      </c>
      <c r="P87" s="158">
        <v>22</v>
      </c>
      <c r="Q87" s="158">
        <v>10</v>
      </c>
      <c r="R87" s="158">
        <v>5</v>
      </c>
      <c r="S87" s="159">
        <f t="shared" si="3"/>
        <v>20</v>
      </c>
      <c r="T87" s="159">
        <f t="shared" si="4"/>
        <v>169.32499999999999</v>
      </c>
      <c r="U87" s="159">
        <f t="shared" si="5"/>
        <v>15</v>
      </c>
      <c r="V87" s="159">
        <v>204.32499999999999</v>
      </c>
      <c r="W87" s="156">
        <v>3.9054166666666665</v>
      </c>
    </row>
    <row r="88" spans="2:23">
      <c r="B88" s="153">
        <v>56</v>
      </c>
      <c r="C88" s="161" t="s">
        <v>387</v>
      </c>
      <c r="D88" s="162" t="s">
        <v>498</v>
      </c>
      <c r="E88" s="153" t="s">
        <v>497</v>
      </c>
      <c r="F88" s="153">
        <v>4</v>
      </c>
      <c r="G88" s="155">
        <v>2.399</v>
      </c>
      <c r="H88" s="155">
        <v>0</v>
      </c>
      <c r="I88" s="155">
        <v>0</v>
      </c>
      <c r="J88" s="155">
        <v>2.972</v>
      </c>
      <c r="K88" s="155">
        <v>0</v>
      </c>
      <c r="L88" s="156">
        <v>10</v>
      </c>
      <c r="M88" s="156">
        <v>10</v>
      </c>
      <c r="N88" s="157">
        <v>90</v>
      </c>
      <c r="O88" s="156">
        <v>49.898333333333333</v>
      </c>
      <c r="P88" s="158">
        <v>22</v>
      </c>
      <c r="Q88" s="158">
        <v>10</v>
      </c>
      <c r="R88" s="158">
        <v>5</v>
      </c>
      <c r="S88" s="159">
        <f t="shared" si="3"/>
        <v>20</v>
      </c>
      <c r="T88" s="159">
        <f t="shared" si="4"/>
        <v>161.89833333333334</v>
      </c>
      <c r="U88" s="159">
        <f t="shared" si="5"/>
        <v>15</v>
      </c>
      <c r="V88" s="159">
        <v>196.89833333333334</v>
      </c>
      <c r="W88" s="156">
        <v>3.7816388888888892</v>
      </c>
    </row>
    <row r="89" spans="2:23">
      <c r="B89" s="153">
        <v>57</v>
      </c>
      <c r="C89" s="161" t="s">
        <v>398</v>
      </c>
      <c r="D89" s="162" t="s">
        <v>498</v>
      </c>
      <c r="E89" s="153" t="s">
        <v>501</v>
      </c>
      <c r="F89" s="153">
        <v>2</v>
      </c>
      <c r="G89" s="155">
        <v>0.5</v>
      </c>
      <c r="H89" s="155">
        <v>0</v>
      </c>
      <c r="I89" s="155">
        <v>0</v>
      </c>
      <c r="J89" s="155">
        <v>1.72</v>
      </c>
      <c r="K89" s="155">
        <v>0</v>
      </c>
      <c r="L89" s="156">
        <v>15</v>
      </c>
      <c r="M89" s="156">
        <v>15</v>
      </c>
      <c r="N89" s="157">
        <v>90</v>
      </c>
      <c r="O89" s="156">
        <v>19.899999999999999</v>
      </c>
      <c r="P89" s="158">
        <v>22</v>
      </c>
      <c r="Q89" s="158">
        <v>10</v>
      </c>
      <c r="R89" s="158">
        <v>5</v>
      </c>
      <c r="S89" s="159">
        <f t="shared" si="3"/>
        <v>30</v>
      </c>
      <c r="T89" s="159">
        <f t="shared" si="4"/>
        <v>131.9</v>
      </c>
      <c r="U89" s="159">
        <f t="shared" si="5"/>
        <v>15</v>
      </c>
      <c r="V89" s="159">
        <v>176.9</v>
      </c>
      <c r="W89" s="156">
        <v>3.4483333333333333</v>
      </c>
    </row>
    <row r="90" spans="2:23">
      <c r="B90" s="153">
        <v>58</v>
      </c>
      <c r="C90" s="161" t="s">
        <v>450</v>
      </c>
      <c r="D90" s="162" t="s">
        <v>498</v>
      </c>
      <c r="E90" s="153" t="s">
        <v>497</v>
      </c>
      <c r="F90" s="153">
        <v>4</v>
      </c>
      <c r="G90" s="155">
        <v>1.83</v>
      </c>
      <c r="H90" s="155">
        <v>0</v>
      </c>
      <c r="I90" s="155">
        <v>0</v>
      </c>
      <c r="J90" s="155">
        <v>2.0300000000000002</v>
      </c>
      <c r="K90" s="155">
        <v>0</v>
      </c>
      <c r="L90" s="156">
        <v>10</v>
      </c>
      <c r="M90" s="156">
        <v>10</v>
      </c>
      <c r="N90" s="157">
        <v>90</v>
      </c>
      <c r="O90" s="156">
        <v>42.016666666666666</v>
      </c>
      <c r="P90" s="158">
        <v>22</v>
      </c>
      <c r="Q90" s="158">
        <v>10</v>
      </c>
      <c r="R90" s="158">
        <v>5</v>
      </c>
      <c r="S90" s="159">
        <f t="shared" si="3"/>
        <v>20</v>
      </c>
      <c r="T90" s="159">
        <f t="shared" si="4"/>
        <v>154.01666666666665</v>
      </c>
      <c r="U90" s="159">
        <f t="shared" si="5"/>
        <v>15</v>
      </c>
      <c r="V90" s="159">
        <v>189.01666666666665</v>
      </c>
      <c r="W90" s="156">
        <v>3.6502777777777777</v>
      </c>
    </row>
    <row r="91" spans="2:23">
      <c r="B91" s="153">
        <v>59</v>
      </c>
      <c r="C91" s="161" t="s">
        <v>451</v>
      </c>
      <c r="D91" s="162" t="s">
        <v>498</v>
      </c>
      <c r="E91" s="153" t="s">
        <v>497</v>
      </c>
      <c r="F91" s="153">
        <v>2</v>
      </c>
      <c r="G91" s="155">
        <v>0.22</v>
      </c>
      <c r="H91" s="155"/>
      <c r="I91" s="155"/>
      <c r="J91" s="155">
        <v>0.65</v>
      </c>
      <c r="K91" s="155"/>
      <c r="L91" s="156">
        <v>10</v>
      </c>
      <c r="M91" s="156">
        <v>10</v>
      </c>
      <c r="N91" s="157">
        <v>90</v>
      </c>
      <c r="O91" s="156">
        <v>14</v>
      </c>
      <c r="P91" s="158">
        <v>22</v>
      </c>
      <c r="Q91" s="158">
        <v>10</v>
      </c>
      <c r="R91" s="158">
        <v>5</v>
      </c>
      <c r="S91" s="159">
        <f t="shared" si="3"/>
        <v>20</v>
      </c>
      <c r="T91" s="159">
        <f t="shared" si="4"/>
        <v>126</v>
      </c>
      <c r="U91" s="159">
        <f t="shared" si="5"/>
        <v>15</v>
      </c>
      <c r="V91" s="159">
        <v>161</v>
      </c>
      <c r="W91" s="156">
        <v>3.1833333333333331</v>
      </c>
    </row>
    <row r="92" spans="2:23">
      <c r="B92" s="153">
        <v>60</v>
      </c>
      <c r="C92" s="161" t="s">
        <v>346</v>
      </c>
      <c r="D92" s="162" t="s">
        <v>498</v>
      </c>
      <c r="E92" s="153" t="s">
        <v>497</v>
      </c>
      <c r="F92" s="153">
        <v>4</v>
      </c>
      <c r="G92" s="155">
        <v>1.64</v>
      </c>
      <c r="H92" s="155">
        <v>0</v>
      </c>
      <c r="I92" s="155">
        <v>0</v>
      </c>
      <c r="J92" s="155">
        <v>4.3170000000000002</v>
      </c>
      <c r="K92" s="155"/>
      <c r="L92" s="156">
        <v>10</v>
      </c>
      <c r="M92" s="156">
        <v>10</v>
      </c>
      <c r="N92" s="157">
        <v>90</v>
      </c>
      <c r="O92" s="156">
        <v>48.056666666666665</v>
      </c>
      <c r="P92" s="158">
        <v>22</v>
      </c>
      <c r="Q92" s="158">
        <v>10</v>
      </c>
      <c r="R92" s="158">
        <v>5</v>
      </c>
      <c r="S92" s="159">
        <f t="shared" si="3"/>
        <v>20</v>
      </c>
      <c r="T92" s="159">
        <f t="shared" si="4"/>
        <v>160.05666666666667</v>
      </c>
      <c r="U92" s="159">
        <f t="shared" si="5"/>
        <v>15</v>
      </c>
      <c r="V92" s="159">
        <v>195.05666666666667</v>
      </c>
      <c r="W92" s="156">
        <v>3.7509444444444444</v>
      </c>
    </row>
    <row r="93" spans="2:23">
      <c r="B93" s="153">
        <v>61</v>
      </c>
      <c r="C93" s="161" t="s">
        <v>342</v>
      </c>
      <c r="D93" s="162" t="s">
        <v>498</v>
      </c>
      <c r="E93" s="153" t="s">
        <v>497</v>
      </c>
      <c r="F93" s="153">
        <v>6</v>
      </c>
      <c r="G93" s="155">
        <v>2.1</v>
      </c>
      <c r="H93" s="155">
        <v>0</v>
      </c>
      <c r="I93" s="155">
        <v>0</v>
      </c>
      <c r="J93" s="155">
        <v>0.28999999999999998</v>
      </c>
      <c r="K93" s="155">
        <v>1.44</v>
      </c>
      <c r="L93" s="156">
        <v>10</v>
      </c>
      <c r="M93" s="156">
        <v>10</v>
      </c>
      <c r="N93" s="157">
        <v>90</v>
      </c>
      <c r="O93" s="156">
        <v>53.266666666666666</v>
      </c>
      <c r="P93" s="158">
        <v>22</v>
      </c>
      <c r="Q93" s="158">
        <v>10</v>
      </c>
      <c r="R93" s="158">
        <v>5</v>
      </c>
      <c r="S93" s="159">
        <f t="shared" si="3"/>
        <v>20</v>
      </c>
      <c r="T93" s="159">
        <f t="shared" si="4"/>
        <v>165.26666666666665</v>
      </c>
      <c r="U93" s="159">
        <f t="shared" si="5"/>
        <v>15</v>
      </c>
      <c r="V93" s="159">
        <v>200.26666666666665</v>
      </c>
      <c r="W93" s="156">
        <v>3.8377777777777777</v>
      </c>
    </row>
    <row r="94" spans="2:23">
      <c r="B94" s="153">
        <v>1</v>
      </c>
      <c r="C94" s="154" t="s">
        <v>296</v>
      </c>
      <c r="D94" s="153" t="s">
        <v>496</v>
      </c>
      <c r="E94" s="153" t="s">
        <v>497</v>
      </c>
      <c r="F94" s="158">
        <v>6</v>
      </c>
      <c r="G94" s="155">
        <v>1.857</v>
      </c>
      <c r="H94" s="155">
        <v>0</v>
      </c>
      <c r="I94" s="155">
        <v>0</v>
      </c>
      <c r="J94" s="155">
        <v>0.46400000000000002</v>
      </c>
      <c r="K94" s="155">
        <v>1.4330000000000001</v>
      </c>
      <c r="L94" s="156">
        <v>10</v>
      </c>
      <c r="M94" s="156">
        <v>10</v>
      </c>
      <c r="N94" s="157">
        <v>90</v>
      </c>
      <c r="O94" s="156">
        <v>51.798333333333332</v>
      </c>
      <c r="P94" s="158">
        <v>41</v>
      </c>
      <c r="Q94" s="158">
        <v>10</v>
      </c>
      <c r="R94" s="158">
        <v>5</v>
      </c>
      <c r="S94" s="159">
        <f t="shared" si="3"/>
        <v>20</v>
      </c>
      <c r="T94" s="159">
        <f t="shared" si="4"/>
        <v>182.79833333333335</v>
      </c>
      <c r="U94" s="159">
        <f t="shared" si="5"/>
        <v>15</v>
      </c>
      <c r="V94" s="159">
        <v>217.79833333333335</v>
      </c>
      <c r="W94" s="156">
        <v>4.1299722222222224</v>
      </c>
    </row>
    <row r="95" spans="2:23">
      <c r="B95" s="153">
        <v>2</v>
      </c>
      <c r="C95" s="154" t="s">
        <v>293</v>
      </c>
      <c r="D95" s="153" t="s">
        <v>498</v>
      </c>
      <c r="E95" s="153" t="s">
        <v>497</v>
      </c>
      <c r="F95" s="158">
        <v>4</v>
      </c>
      <c r="G95" s="160">
        <v>1.724</v>
      </c>
      <c r="H95" s="160">
        <v>0</v>
      </c>
      <c r="I95" s="160">
        <v>0</v>
      </c>
      <c r="J95" s="160">
        <v>5.2370000000000001</v>
      </c>
      <c r="K95" s="160">
        <v>0</v>
      </c>
      <c r="L95" s="156">
        <v>10</v>
      </c>
      <c r="M95" s="156">
        <v>10</v>
      </c>
      <c r="N95" s="157">
        <v>90</v>
      </c>
      <c r="O95" s="156">
        <v>51.823333333333338</v>
      </c>
      <c r="P95" s="158">
        <v>16</v>
      </c>
      <c r="Q95" s="158">
        <v>10</v>
      </c>
      <c r="R95" s="158">
        <v>5</v>
      </c>
      <c r="S95" s="159">
        <f t="shared" si="3"/>
        <v>20</v>
      </c>
      <c r="T95" s="159">
        <f t="shared" si="4"/>
        <v>157.82333333333332</v>
      </c>
      <c r="U95" s="159">
        <f t="shared" si="5"/>
        <v>15</v>
      </c>
      <c r="V95" s="159">
        <v>192.82333333333332</v>
      </c>
      <c r="W95" s="156">
        <v>3.7137222222222221</v>
      </c>
    </row>
    <row r="96" spans="2:23">
      <c r="B96" s="153">
        <v>3</v>
      </c>
      <c r="C96" s="154" t="s">
        <v>290</v>
      </c>
      <c r="D96" s="153" t="s">
        <v>498</v>
      </c>
      <c r="E96" s="153" t="s">
        <v>497</v>
      </c>
      <c r="F96" s="158">
        <v>2</v>
      </c>
      <c r="G96" s="160">
        <v>0.94</v>
      </c>
      <c r="H96" s="160">
        <v>0</v>
      </c>
      <c r="I96" s="160">
        <v>0</v>
      </c>
      <c r="J96" s="160">
        <v>1</v>
      </c>
      <c r="K96" s="160">
        <v>0</v>
      </c>
      <c r="L96" s="156">
        <v>10</v>
      </c>
      <c r="M96" s="156">
        <v>10</v>
      </c>
      <c r="N96" s="157">
        <v>90</v>
      </c>
      <c r="O96" s="156">
        <v>21.166666666666664</v>
      </c>
      <c r="P96" s="158">
        <v>16</v>
      </c>
      <c r="Q96" s="158">
        <v>10</v>
      </c>
      <c r="R96" s="158">
        <v>5</v>
      </c>
      <c r="S96" s="159">
        <f t="shared" si="3"/>
        <v>20</v>
      </c>
      <c r="T96" s="159">
        <f t="shared" si="4"/>
        <v>127.16666666666666</v>
      </c>
      <c r="U96" s="159">
        <f t="shared" si="5"/>
        <v>15</v>
      </c>
      <c r="V96" s="159">
        <v>162.16666666666666</v>
      </c>
      <c r="W96" s="156">
        <v>3.2027777777777775</v>
      </c>
    </row>
    <row r="97" spans="2:23">
      <c r="B97" s="153">
        <v>4</v>
      </c>
      <c r="C97" s="154" t="s">
        <v>294</v>
      </c>
      <c r="D97" s="153" t="s">
        <v>498</v>
      </c>
      <c r="E97" s="153" t="s">
        <v>497</v>
      </c>
      <c r="F97" s="158">
        <v>2</v>
      </c>
      <c r="G97" s="155">
        <v>0.622</v>
      </c>
      <c r="H97" s="155">
        <v>0</v>
      </c>
      <c r="I97" s="155">
        <v>0</v>
      </c>
      <c r="J97" s="155">
        <v>2.1739999999999999</v>
      </c>
      <c r="K97" s="155">
        <v>0</v>
      </c>
      <c r="L97" s="156">
        <v>10</v>
      </c>
      <c r="M97" s="156">
        <v>10</v>
      </c>
      <c r="N97" s="157">
        <v>90</v>
      </c>
      <c r="O97" s="156">
        <v>22.43</v>
      </c>
      <c r="P97" s="158">
        <v>16</v>
      </c>
      <c r="Q97" s="158">
        <v>10</v>
      </c>
      <c r="R97" s="158">
        <v>5</v>
      </c>
      <c r="S97" s="159">
        <f t="shared" si="3"/>
        <v>20</v>
      </c>
      <c r="T97" s="159">
        <f t="shared" si="4"/>
        <v>128.43</v>
      </c>
      <c r="U97" s="159">
        <f t="shared" si="5"/>
        <v>15</v>
      </c>
      <c r="V97" s="159">
        <v>163.43</v>
      </c>
      <c r="W97" s="156">
        <v>3.2238333333333333</v>
      </c>
    </row>
    <row r="98" spans="2:23">
      <c r="B98" s="153">
        <v>4</v>
      </c>
      <c r="C98" s="154" t="s">
        <v>382</v>
      </c>
      <c r="D98" s="153" t="s">
        <v>498</v>
      </c>
      <c r="E98" s="153" t="s">
        <v>497</v>
      </c>
      <c r="F98" s="158">
        <v>2</v>
      </c>
      <c r="G98" s="155">
        <v>0.622</v>
      </c>
      <c r="H98" s="155">
        <v>0</v>
      </c>
      <c r="I98" s="155">
        <v>0</v>
      </c>
      <c r="J98" s="155">
        <v>2.1739999999999999</v>
      </c>
      <c r="K98" s="155">
        <v>0</v>
      </c>
      <c r="L98" s="156">
        <v>10</v>
      </c>
      <c r="M98" s="156">
        <v>10</v>
      </c>
      <c r="N98" s="157">
        <v>90</v>
      </c>
      <c r="O98" s="156">
        <v>22.43</v>
      </c>
      <c r="P98" s="158">
        <v>16</v>
      </c>
      <c r="Q98" s="158">
        <v>10</v>
      </c>
      <c r="R98" s="158">
        <v>5</v>
      </c>
      <c r="S98" s="159">
        <f t="shared" si="3"/>
        <v>20</v>
      </c>
      <c r="T98" s="159">
        <f t="shared" si="4"/>
        <v>128.43</v>
      </c>
      <c r="U98" s="159">
        <f t="shared" si="5"/>
        <v>15</v>
      </c>
      <c r="V98" s="159">
        <v>163.43</v>
      </c>
      <c r="W98" s="156">
        <v>3.2238333333333333</v>
      </c>
    </row>
    <row r="99" spans="2:23">
      <c r="B99" s="153">
        <v>5</v>
      </c>
      <c r="C99" s="154" t="s">
        <v>452</v>
      </c>
      <c r="D99" s="153" t="s">
        <v>498</v>
      </c>
      <c r="E99" s="153" t="s">
        <v>497</v>
      </c>
      <c r="F99" s="158">
        <v>4</v>
      </c>
      <c r="G99" s="155">
        <v>1.468</v>
      </c>
      <c r="H99" s="155">
        <v>0</v>
      </c>
      <c r="I99" s="155">
        <v>0</v>
      </c>
      <c r="J99" s="155">
        <v>1.49</v>
      </c>
      <c r="K99" s="155">
        <v>0</v>
      </c>
      <c r="L99" s="156">
        <v>10</v>
      </c>
      <c r="M99" s="156">
        <v>10</v>
      </c>
      <c r="N99" s="157">
        <v>90</v>
      </c>
      <c r="O99" s="156">
        <v>37.200000000000003</v>
      </c>
      <c r="P99" s="158">
        <v>16</v>
      </c>
      <c r="Q99" s="158">
        <v>10</v>
      </c>
      <c r="R99" s="158">
        <v>5</v>
      </c>
      <c r="S99" s="159">
        <f t="shared" si="3"/>
        <v>20</v>
      </c>
      <c r="T99" s="159">
        <f t="shared" si="4"/>
        <v>143.19999999999999</v>
      </c>
      <c r="U99" s="159">
        <f t="shared" si="5"/>
        <v>15</v>
      </c>
      <c r="V99" s="159">
        <v>178.2</v>
      </c>
      <c r="W99" s="156">
        <v>3.4699999999999998</v>
      </c>
    </row>
    <row r="100" spans="2:23">
      <c r="B100" s="153">
        <v>6</v>
      </c>
      <c r="C100" s="154" t="s">
        <v>284</v>
      </c>
      <c r="D100" s="153" t="s">
        <v>499</v>
      </c>
      <c r="E100" s="153" t="s">
        <v>497</v>
      </c>
      <c r="F100" s="158">
        <v>2</v>
      </c>
      <c r="G100" s="155">
        <v>0</v>
      </c>
      <c r="H100" s="155">
        <v>1.6</v>
      </c>
      <c r="I100" s="155">
        <v>0</v>
      </c>
      <c r="J100" s="155">
        <v>0</v>
      </c>
      <c r="K100" s="155">
        <v>1.9</v>
      </c>
      <c r="L100" s="156">
        <v>10</v>
      </c>
      <c r="M100" s="156">
        <v>10</v>
      </c>
      <c r="N100" s="157">
        <v>60</v>
      </c>
      <c r="O100" s="156">
        <v>23.952380952380953</v>
      </c>
      <c r="P100" s="158">
        <v>16</v>
      </c>
      <c r="Q100" s="158">
        <v>10</v>
      </c>
      <c r="R100" s="158">
        <v>5</v>
      </c>
      <c r="S100" s="159">
        <f t="shared" si="3"/>
        <v>20</v>
      </c>
      <c r="T100" s="159">
        <f t="shared" si="4"/>
        <v>99.952380952380949</v>
      </c>
      <c r="U100" s="159">
        <f t="shared" si="5"/>
        <v>15</v>
      </c>
      <c r="V100" s="159">
        <v>134.95238095238096</v>
      </c>
      <c r="W100" s="156">
        <v>2.7492063492063492</v>
      </c>
    </row>
    <row r="101" spans="2:23">
      <c r="B101" s="153">
        <v>6</v>
      </c>
      <c r="C101" s="154" t="s">
        <v>376</v>
      </c>
      <c r="D101" s="153" t="s">
        <v>499</v>
      </c>
      <c r="E101" s="153" t="s">
        <v>497</v>
      </c>
      <c r="F101" s="158">
        <v>4</v>
      </c>
      <c r="G101" s="155">
        <v>0</v>
      </c>
      <c r="H101" s="155">
        <v>1.6</v>
      </c>
      <c r="I101" s="155">
        <v>0</v>
      </c>
      <c r="J101" s="155">
        <v>0</v>
      </c>
      <c r="K101" s="155">
        <v>1.9</v>
      </c>
      <c r="L101" s="156">
        <v>10</v>
      </c>
      <c r="M101" s="156">
        <v>10</v>
      </c>
      <c r="N101" s="157">
        <v>60</v>
      </c>
      <c r="O101" s="156">
        <v>33.952380952380949</v>
      </c>
      <c r="P101" s="158">
        <v>16</v>
      </c>
      <c r="Q101" s="158">
        <v>10</v>
      </c>
      <c r="R101" s="158">
        <v>5</v>
      </c>
      <c r="S101" s="159">
        <f t="shared" si="3"/>
        <v>20</v>
      </c>
      <c r="T101" s="159">
        <f t="shared" si="4"/>
        <v>109.95238095238095</v>
      </c>
      <c r="U101" s="159">
        <f t="shared" si="5"/>
        <v>15</v>
      </c>
      <c r="V101" s="159">
        <v>144.95238095238096</v>
      </c>
      <c r="W101" s="156">
        <v>3.5</v>
      </c>
    </row>
    <row r="102" spans="2:23">
      <c r="B102" s="153">
        <v>7</v>
      </c>
      <c r="C102" s="154" t="s">
        <v>318</v>
      </c>
      <c r="D102" s="153" t="s">
        <v>502</v>
      </c>
      <c r="E102" s="153" t="s">
        <v>497</v>
      </c>
      <c r="F102" s="158">
        <v>4</v>
      </c>
      <c r="G102" s="155">
        <v>0</v>
      </c>
      <c r="H102" s="155">
        <v>0</v>
      </c>
      <c r="I102" s="155">
        <v>1.516</v>
      </c>
      <c r="J102" s="155">
        <v>0</v>
      </c>
      <c r="K102" s="155">
        <v>1.1140000000000001</v>
      </c>
      <c r="L102" s="156">
        <v>10</v>
      </c>
      <c r="M102" s="156">
        <v>10</v>
      </c>
      <c r="N102" s="157">
        <v>67</v>
      </c>
      <c r="O102" s="156">
        <v>30.03</v>
      </c>
      <c r="P102" s="158">
        <v>16</v>
      </c>
      <c r="Q102" s="158">
        <v>10</v>
      </c>
      <c r="R102" s="158">
        <v>5</v>
      </c>
      <c r="S102" s="159">
        <f t="shared" si="3"/>
        <v>20</v>
      </c>
      <c r="T102" s="159">
        <f t="shared" si="4"/>
        <v>113.03</v>
      </c>
      <c r="U102" s="159">
        <f t="shared" si="5"/>
        <v>15</v>
      </c>
      <c r="V102" s="159">
        <v>148.03</v>
      </c>
      <c r="W102" s="156">
        <v>2.9671666666666665</v>
      </c>
    </row>
    <row r="103" spans="2:23">
      <c r="B103" s="153">
        <v>8</v>
      </c>
      <c r="C103" s="154" t="s">
        <v>319</v>
      </c>
      <c r="D103" s="153" t="s">
        <v>502</v>
      </c>
      <c r="E103" s="153" t="s">
        <v>497</v>
      </c>
      <c r="F103" s="158">
        <v>8</v>
      </c>
      <c r="G103" s="155">
        <v>0</v>
      </c>
      <c r="H103" s="155">
        <v>0</v>
      </c>
      <c r="I103" s="155">
        <v>7.1459999999999999</v>
      </c>
      <c r="J103" s="155">
        <v>7.0709999999999997</v>
      </c>
      <c r="K103" s="155">
        <v>0</v>
      </c>
      <c r="L103" s="156">
        <v>10</v>
      </c>
      <c r="M103" s="156">
        <v>10</v>
      </c>
      <c r="N103" s="157">
        <v>67</v>
      </c>
      <c r="O103" s="156">
        <v>93.344999999999999</v>
      </c>
      <c r="P103" s="158">
        <v>16</v>
      </c>
      <c r="Q103" s="158">
        <v>10</v>
      </c>
      <c r="R103" s="158">
        <v>5</v>
      </c>
      <c r="S103" s="159">
        <f t="shared" si="3"/>
        <v>20</v>
      </c>
      <c r="T103" s="159">
        <f t="shared" si="4"/>
        <v>176.345</v>
      </c>
      <c r="U103" s="159">
        <f t="shared" si="5"/>
        <v>15</v>
      </c>
      <c r="V103" s="159">
        <v>211.345</v>
      </c>
      <c r="W103" s="156">
        <v>4.0224166666666665</v>
      </c>
    </row>
    <row r="104" spans="2:23">
      <c r="B104" s="153">
        <v>9</v>
      </c>
      <c r="C104" s="154" t="s">
        <v>306</v>
      </c>
      <c r="D104" s="153" t="s">
        <v>502</v>
      </c>
      <c r="E104" s="153" t="s">
        <v>497</v>
      </c>
      <c r="F104" s="158">
        <v>4</v>
      </c>
      <c r="G104" s="155">
        <v>0</v>
      </c>
      <c r="H104" s="155">
        <v>0</v>
      </c>
      <c r="I104" s="155">
        <v>2.8820000000000001</v>
      </c>
      <c r="J104" s="155">
        <v>1.988</v>
      </c>
      <c r="K104" s="155">
        <v>0</v>
      </c>
      <c r="L104" s="156">
        <v>10</v>
      </c>
      <c r="M104" s="156">
        <v>10</v>
      </c>
      <c r="N104" s="157">
        <v>67</v>
      </c>
      <c r="O104" s="156">
        <v>38.634999999999998</v>
      </c>
      <c r="P104" s="158">
        <v>16</v>
      </c>
      <c r="Q104" s="158">
        <v>10</v>
      </c>
      <c r="R104" s="158">
        <v>5</v>
      </c>
      <c r="S104" s="159">
        <f t="shared" si="3"/>
        <v>20</v>
      </c>
      <c r="T104" s="159">
        <f t="shared" si="4"/>
        <v>121.63499999999999</v>
      </c>
      <c r="U104" s="159">
        <f t="shared" si="5"/>
        <v>15</v>
      </c>
      <c r="V104" s="159">
        <v>156.63499999999999</v>
      </c>
      <c r="W104" s="156">
        <v>3.110583333333333</v>
      </c>
    </row>
    <row r="105" spans="2:23">
      <c r="B105" s="153">
        <v>10</v>
      </c>
      <c r="C105" s="154" t="s">
        <v>274</v>
      </c>
      <c r="D105" s="153" t="s">
        <v>502</v>
      </c>
      <c r="E105" s="153" t="s">
        <v>497</v>
      </c>
      <c r="F105" s="158">
        <v>5</v>
      </c>
      <c r="G105" s="155">
        <v>0</v>
      </c>
      <c r="H105" s="155">
        <v>0</v>
      </c>
      <c r="I105" s="155">
        <v>1.7110000000000001</v>
      </c>
      <c r="J105" s="155">
        <v>4.508</v>
      </c>
      <c r="K105" s="155">
        <v>0</v>
      </c>
      <c r="L105" s="156">
        <v>10</v>
      </c>
      <c r="M105" s="156">
        <v>10</v>
      </c>
      <c r="N105" s="157">
        <v>67</v>
      </c>
      <c r="O105" s="156">
        <v>47.155833333333334</v>
      </c>
      <c r="P105" s="158">
        <v>16</v>
      </c>
      <c r="Q105" s="158">
        <v>10</v>
      </c>
      <c r="R105" s="158">
        <v>5</v>
      </c>
      <c r="S105" s="159">
        <f t="shared" si="3"/>
        <v>20</v>
      </c>
      <c r="T105" s="159">
        <f t="shared" si="4"/>
        <v>130.15583333333333</v>
      </c>
      <c r="U105" s="159">
        <f t="shared" si="5"/>
        <v>15</v>
      </c>
      <c r="V105" s="159">
        <v>165.15583333333333</v>
      </c>
      <c r="W105" s="156">
        <v>3.2525972222222221</v>
      </c>
    </row>
    <row r="106" spans="2:23">
      <c r="B106" s="153">
        <v>11</v>
      </c>
      <c r="C106" s="154" t="s">
        <v>310</v>
      </c>
      <c r="D106" s="153" t="s">
        <v>502</v>
      </c>
      <c r="E106" s="153" t="s">
        <v>497</v>
      </c>
      <c r="F106" s="158">
        <v>4</v>
      </c>
      <c r="G106" s="155">
        <v>0</v>
      </c>
      <c r="H106" s="155">
        <v>0</v>
      </c>
      <c r="I106" s="155">
        <v>2.407</v>
      </c>
      <c r="J106" s="155">
        <v>2.0619999999999998</v>
      </c>
      <c r="K106" s="155">
        <v>0</v>
      </c>
      <c r="L106" s="156">
        <v>10</v>
      </c>
      <c r="M106" s="156">
        <v>10</v>
      </c>
      <c r="N106" s="157">
        <v>67</v>
      </c>
      <c r="O106" s="156">
        <v>36.902500000000003</v>
      </c>
      <c r="P106" s="158">
        <v>16</v>
      </c>
      <c r="Q106" s="158">
        <v>10</v>
      </c>
      <c r="R106" s="158">
        <v>5</v>
      </c>
      <c r="S106" s="159">
        <f t="shared" si="3"/>
        <v>20</v>
      </c>
      <c r="T106" s="159">
        <f t="shared" si="4"/>
        <v>119.9025</v>
      </c>
      <c r="U106" s="159">
        <f t="shared" si="5"/>
        <v>15</v>
      </c>
      <c r="V106" s="159">
        <v>154.9025</v>
      </c>
      <c r="W106" s="156">
        <v>3.0817083333333333</v>
      </c>
    </row>
    <row r="107" spans="2:23">
      <c r="B107" s="153">
        <v>12</v>
      </c>
      <c r="C107" s="161" t="s">
        <v>271</v>
      </c>
      <c r="D107" s="153" t="s">
        <v>502</v>
      </c>
      <c r="E107" s="153" t="s">
        <v>497</v>
      </c>
      <c r="F107" s="158">
        <v>5</v>
      </c>
      <c r="G107" s="155">
        <v>0</v>
      </c>
      <c r="H107" s="155">
        <v>0</v>
      </c>
      <c r="I107" s="155">
        <v>2.4790000000000001</v>
      </c>
      <c r="J107" s="155">
        <v>3.39</v>
      </c>
      <c r="K107" s="155">
        <v>0</v>
      </c>
      <c r="L107" s="156">
        <v>10</v>
      </c>
      <c r="M107" s="156">
        <v>10</v>
      </c>
      <c r="N107" s="157">
        <v>67</v>
      </c>
      <c r="O107" s="156">
        <v>46.629166666666663</v>
      </c>
      <c r="P107" s="158">
        <v>16</v>
      </c>
      <c r="Q107" s="158">
        <v>10</v>
      </c>
      <c r="R107" s="158">
        <v>5</v>
      </c>
      <c r="S107" s="159">
        <f t="shared" si="3"/>
        <v>20</v>
      </c>
      <c r="T107" s="159">
        <f t="shared" si="4"/>
        <v>129.62916666666666</v>
      </c>
      <c r="U107" s="159">
        <f t="shared" si="5"/>
        <v>15</v>
      </c>
      <c r="V107" s="159">
        <v>164.62916666666666</v>
      </c>
      <c r="W107" s="156">
        <v>3.2438194444444446</v>
      </c>
    </row>
    <row r="108" spans="2:23">
      <c r="B108" s="153">
        <v>13</v>
      </c>
      <c r="C108" s="161" t="s">
        <v>266</v>
      </c>
      <c r="D108" s="153" t="s">
        <v>502</v>
      </c>
      <c r="E108" s="153" t="s">
        <v>497</v>
      </c>
      <c r="F108" s="158">
        <v>2</v>
      </c>
      <c r="G108" s="155">
        <v>0</v>
      </c>
      <c r="H108" s="155">
        <v>0</v>
      </c>
      <c r="I108" s="155">
        <v>0.58102903611990309</v>
      </c>
      <c r="J108" s="155">
        <v>3.1144558662377602</v>
      </c>
      <c r="K108" s="155">
        <v>0</v>
      </c>
      <c r="L108" s="156">
        <v>10</v>
      </c>
      <c r="M108" s="156">
        <v>10</v>
      </c>
      <c r="N108" s="157">
        <v>67</v>
      </c>
      <c r="O108" s="156">
        <v>22.802473871292129</v>
      </c>
      <c r="P108" s="158">
        <v>16</v>
      </c>
      <c r="Q108" s="158">
        <v>10</v>
      </c>
      <c r="R108" s="158">
        <v>5</v>
      </c>
      <c r="S108" s="159">
        <f t="shared" si="3"/>
        <v>20</v>
      </c>
      <c r="T108" s="159">
        <f t="shared" si="4"/>
        <v>105.80247387129214</v>
      </c>
      <c r="U108" s="159">
        <f t="shared" si="5"/>
        <v>15</v>
      </c>
      <c r="V108" s="159">
        <v>140.80247387129214</v>
      </c>
      <c r="W108" s="156">
        <v>2.846707897854869</v>
      </c>
    </row>
    <row r="109" spans="2:23">
      <c r="B109" s="153">
        <v>14</v>
      </c>
      <c r="C109" s="161" t="s">
        <v>267</v>
      </c>
      <c r="D109" s="153" t="s">
        <v>502</v>
      </c>
      <c r="E109" s="153" t="s">
        <v>497</v>
      </c>
      <c r="F109" s="158">
        <v>5</v>
      </c>
      <c r="G109" s="155">
        <v>0</v>
      </c>
      <c r="H109" s="155">
        <v>0</v>
      </c>
      <c r="I109" s="155">
        <v>1.6950000000000001</v>
      </c>
      <c r="J109" s="155">
        <v>7.5389999999999997</v>
      </c>
      <c r="K109" s="155">
        <v>0</v>
      </c>
      <c r="L109" s="156">
        <v>10</v>
      </c>
      <c r="M109" s="156">
        <v>10</v>
      </c>
      <c r="N109" s="157">
        <v>67</v>
      </c>
      <c r="O109" s="156">
        <v>57.192500000000003</v>
      </c>
      <c r="P109" s="158">
        <v>16</v>
      </c>
      <c r="Q109" s="158">
        <v>10</v>
      </c>
      <c r="R109" s="158">
        <v>5</v>
      </c>
      <c r="S109" s="159">
        <f t="shared" si="3"/>
        <v>20</v>
      </c>
      <c r="T109" s="159">
        <f t="shared" si="4"/>
        <v>140.1925</v>
      </c>
      <c r="U109" s="159">
        <f t="shared" si="5"/>
        <v>15</v>
      </c>
      <c r="V109" s="159">
        <v>175.1925</v>
      </c>
      <c r="W109" s="156">
        <v>3.4198749999999998</v>
      </c>
    </row>
    <row r="110" spans="2:23">
      <c r="B110" s="153">
        <v>15</v>
      </c>
      <c r="C110" s="161" t="s">
        <v>268</v>
      </c>
      <c r="D110" s="153" t="s">
        <v>502</v>
      </c>
      <c r="E110" s="153" t="s">
        <v>497</v>
      </c>
      <c r="F110" s="158">
        <v>5</v>
      </c>
      <c r="G110" s="155">
        <v>0</v>
      </c>
      <c r="H110" s="155">
        <v>0</v>
      </c>
      <c r="I110" s="155">
        <v>2.2629999999999999</v>
      </c>
      <c r="J110" s="155">
        <v>7.806</v>
      </c>
      <c r="K110" s="155">
        <v>0</v>
      </c>
      <c r="L110" s="156">
        <v>10</v>
      </c>
      <c r="M110" s="156">
        <v>10</v>
      </c>
      <c r="N110" s="157">
        <v>67</v>
      </c>
      <c r="O110" s="156">
        <v>60.449166666666663</v>
      </c>
      <c r="P110" s="158">
        <v>16</v>
      </c>
      <c r="Q110" s="158">
        <v>10</v>
      </c>
      <c r="R110" s="158">
        <v>5</v>
      </c>
      <c r="S110" s="159">
        <f t="shared" si="3"/>
        <v>20</v>
      </c>
      <c r="T110" s="159">
        <f t="shared" si="4"/>
        <v>143.44916666666666</v>
      </c>
      <c r="U110" s="159">
        <f t="shared" si="5"/>
        <v>15</v>
      </c>
      <c r="V110" s="159">
        <v>178.44916666666666</v>
      </c>
      <c r="W110" s="156">
        <v>3.4741527777777774</v>
      </c>
    </row>
    <row r="111" spans="2:23">
      <c r="B111" s="153">
        <v>16</v>
      </c>
      <c r="C111" s="161" t="s">
        <v>453</v>
      </c>
      <c r="D111" s="153" t="s">
        <v>503</v>
      </c>
      <c r="E111" s="153" t="s">
        <v>497</v>
      </c>
      <c r="F111" s="158">
        <v>4</v>
      </c>
      <c r="G111" s="155">
        <v>0</v>
      </c>
      <c r="H111" s="155">
        <v>0</v>
      </c>
      <c r="I111" s="155">
        <v>4.1589999999999998</v>
      </c>
      <c r="J111" s="155">
        <v>0.92800000000000005</v>
      </c>
      <c r="K111" s="155">
        <v>2.8180000000000001</v>
      </c>
      <c r="L111" s="156">
        <v>10</v>
      </c>
      <c r="M111" s="156">
        <v>10</v>
      </c>
      <c r="N111" s="157">
        <v>67</v>
      </c>
      <c r="O111" s="156">
        <v>49.81583333333333</v>
      </c>
      <c r="P111" s="158">
        <v>16</v>
      </c>
      <c r="Q111" s="158">
        <v>10</v>
      </c>
      <c r="R111" s="158">
        <v>5</v>
      </c>
      <c r="S111" s="159">
        <f t="shared" si="3"/>
        <v>20</v>
      </c>
      <c r="T111" s="159">
        <f t="shared" si="4"/>
        <v>132.81583333333333</v>
      </c>
      <c r="U111" s="159">
        <f t="shared" si="5"/>
        <v>15</v>
      </c>
      <c r="V111" s="159">
        <v>167.81583333333333</v>
      </c>
      <c r="W111" s="156">
        <v>3.2969305555555555</v>
      </c>
    </row>
    <row r="112" spans="2:23">
      <c r="B112" s="153">
        <v>17</v>
      </c>
      <c r="C112" s="163" t="s">
        <v>313</v>
      </c>
      <c r="D112" s="153" t="s">
        <v>502</v>
      </c>
      <c r="E112" s="153" t="s">
        <v>497</v>
      </c>
      <c r="F112" s="158">
        <v>5</v>
      </c>
      <c r="G112" s="155">
        <v>0</v>
      </c>
      <c r="H112" s="155">
        <v>0</v>
      </c>
      <c r="I112" s="155">
        <v>2.7069999999999999</v>
      </c>
      <c r="J112" s="155">
        <v>2.851</v>
      </c>
      <c r="K112" s="155">
        <v>0</v>
      </c>
      <c r="L112" s="156">
        <v>10</v>
      </c>
      <c r="M112" s="156">
        <v>10</v>
      </c>
      <c r="N112" s="157">
        <v>67</v>
      </c>
      <c r="O112" s="156">
        <v>45.782499999999999</v>
      </c>
      <c r="P112" s="158">
        <v>16</v>
      </c>
      <c r="Q112" s="158">
        <v>10</v>
      </c>
      <c r="R112" s="158">
        <v>5</v>
      </c>
      <c r="S112" s="159">
        <f t="shared" si="3"/>
        <v>20</v>
      </c>
      <c r="T112" s="159">
        <f t="shared" si="4"/>
        <v>128.7825</v>
      </c>
      <c r="U112" s="159">
        <f t="shared" si="5"/>
        <v>15</v>
      </c>
      <c r="V112" s="159">
        <v>163.7825</v>
      </c>
      <c r="W112" s="156">
        <v>3.2297083333333334</v>
      </c>
    </row>
    <row r="113" spans="2:23">
      <c r="B113" s="153">
        <v>18</v>
      </c>
      <c r="C113" s="161" t="s">
        <v>302</v>
      </c>
      <c r="D113" s="153" t="s">
        <v>502</v>
      </c>
      <c r="E113" s="153" t="s">
        <v>501</v>
      </c>
      <c r="F113" s="158">
        <v>2</v>
      </c>
      <c r="G113" s="155">
        <v>0</v>
      </c>
      <c r="H113" s="155">
        <v>0</v>
      </c>
      <c r="I113" s="155">
        <v>2.556</v>
      </c>
      <c r="J113" s="155">
        <v>1.2929999999999999</v>
      </c>
      <c r="K113" s="155">
        <v>0</v>
      </c>
      <c r="L113" s="156">
        <v>15</v>
      </c>
      <c r="M113" s="156">
        <v>15</v>
      </c>
      <c r="N113" s="157">
        <v>67</v>
      </c>
      <c r="O113" s="156">
        <v>24.96</v>
      </c>
      <c r="P113" s="158">
        <v>16</v>
      </c>
      <c r="Q113" s="158">
        <v>10</v>
      </c>
      <c r="R113" s="158">
        <v>5</v>
      </c>
      <c r="S113" s="159">
        <f t="shared" si="3"/>
        <v>30</v>
      </c>
      <c r="T113" s="159">
        <f t="shared" si="4"/>
        <v>107.96000000000001</v>
      </c>
      <c r="U113" s="159">
        <f t="shared" si="5"/>
        <v>15</v>
      </c>
      <c r="V113" s="159">
        <v>152.96</v>
      </c>
      <c r="W113" s="156">
        <v>3.0493333333333337</v>
      </c>
    </row>
    <row r="114" spans="2:23">
      <c r="B114" s="153">
        <v>19</v>
      </c>
      <c r="C114" s="161" t="s">
        <v>295</v>
      </c>
      <c r="D114" s="153" t="s">
        <v>498</v>
      </c>
      <c r="E114" s="153" t="s">
        <v>497</v>
      </c>
      <c r="F114" s="158">
        <v>4</v>
      </c>
      <c r="G114" s="155">
        <v>1.8480000000000001</v>
      </c>
      <c r="H114" s="155">
        <v>0</v>
      </c>
      <c r="I114" s="155">
        <v>0</v>
      </c>
      <c r="J114" s="155">
        <v>4.0149999999999997</v>
      </c>
      <c r="K114" s="155">
        <v>0</v>
      </c>
      <c r="L114" s="156">
        <v>10</v>
      </c>
      <c r="M114" s="156">
        <v>10</v>
      </c>
      <c r="N114" s="157">
        <v>90</v>
      </c>
      <c r="O114" s="156">
        <v>48.783333333333331</v>
      </c>
      <c r="P114" s="158">
        <v>16</v>
      </c>
      <c r="Q114" s="158">
        <v>10</v>
      </c>
      <c r="R114" s="158">
        <v>5</v>
      </c>
      <c r="S114" s="159">
        <f t="shared" si="3"/>
        <v>20</v>
      </c>
      <c r="T114" s="159">
        <f t="shared" si="4"/>
        <v>154.78333333333333</v>
      </c>
      <c r="U114" s="159">
        <f t="shared" si="5"/>
        <v>15</v>
      </c>
      <c r="V114" s="159">
        <v>189.78333333333333</v>
      </c>
      <c r="W114" s="156">
        <v>3.6630555555555557</v>
      </c>
    </row>
    <row r="115" spans="2:23">
      <c r="B115" s="153">
        <v>19</v>
      </c>
      <c r="C115" s="161" t="s">
        <v>322</v>
      </c>
      <c r="D115" s="153" t="s">
        <v>498</v>
      </c>
      <c r="E115" s="153" t="s">
        <v>497</v>
      </c>
      <c r="F115" s="158">
        <v>4</v>
      </c>
      <c r="G115" s="155">
        <v>1.8480000000000001</v>
      </c>
      <c r="H115" s="155">
        <v>0</v>
      </c>
      <c r="I115" s="155">
        <v>0</v>
      </c>
      <c r="J115" s="155">
        <v>4.0149999999999997</v>
      </c>
      <c r="K115" s="155">
        <v>0</v>
      </c>
      <c r="L115" s="156">
        <v>10</v>
      </c>
      <c r="M115" s="156">
        <v>10</v>
      </c>
      <c r="N115" s="157">
        <v>90</v>
      </c>
      <c r="O115" s="156">
        <v>48.783333333333331</v>
      </c>
      <c r="P115" s="158">
        <v>16</v>
      </c>
      <c r="Q115" s="158">
        <v>10</v>
      </c>
      <c r="R115" s="158">
        <v>5</v>
      </c>
      <c r="S115" s="159">
        <f t="shared" si="3"/>
        <v>20</v>
      </c>
      <c r="T115" s="159">
        <f t="shared" si="4"/>
        <v>154.78333333333333</v>
      </c>
      <c r="U115" s="159">
        <f t="shared" si="5"/>
        <v>15</v>
      </c>
      <c r="V115" s="159">
        <v>189.78333333333333</v>
      </c>
      <c r="W115" s="156">
        <v>3.6630555555555557</v>
      </c>
    </row>
    <row r="116" spans="2:23">
      <c r="B116" s="153">
        <v>20</v>
      </c>
      <c r="C116" s="161" t="s">
        <v>308</v>
      </c>
      <c r="D116" s="153" t="s">
        <v>502</v>
      </c>
      <c r="E116" s="153" t="s">
        <v>497</v>
      </c>
      <c r="F116" s="158">
        <v>4</v>
      </c>
      <c r="G116" s="155">
        <v>0</v>
      </c>
      <c r="H116" s="155">
        <v>0</v>
      </c>
      <c r="I116" s="155">
        <v>1.458</v>
      </c>
      <c r="J116" s="155">
        <v>1.121</v>
      </c>
      <c r="K116" s="155">
        <v>0</v>
      </c>
      <c r="L116" s="156">
        <v>10</v>
      </c>
      <c r="M116" s="156">
        <v>10</v>
      </c>
      <c r="N116" s="157">
        <v>67</v>
      </c>
      <c r="O116" s="156">
        <v>29.811666666666667</v>
      </c>
      <c r="P116" s="158">
        <v>16</v>
      </c>
      <c r="Q116" s="158">
        <v>10</v>
      </c>
      <c r="R116" s="158">
        <v>5</v>
      </c>
      <c r="S116" s="159">
        <f t="shared" si="3"/>
        <v>20</v>
      </c>
      <c r="T116" s="159">
        <f t="shared" si="4"/>
        <v>112.81166666666667</v>
      </c>
      <c r="U116" s="159">
        <f t="shared" si="5"/>
        <v>15</v>
      </c>
      <c r="V116" s="159">
        <v>147.81166666666667</v>
      </c>
      <c r="W116" s="156">
        <v>2.9635277777777778</v>
      </c>
    </row>
    <row r="117" spans="2:23">
      <c r="B117" s="153">
        <v>21</v>
      </c>
      <c r="C117" s="161" t="s">
        <v>317</v>
      </c>
      <c r="D117" s="153" t="s">
        <v>502</v>
      </c>
      <c r="E117" s="153" t="s">
        <v>497</v>
      </c>
      <c r="F117" s="158">
        <v>6</v>
      </c>
      <c r="G117" s="155">
        <v>0</v>
      </c>
      <c r="H117" s="155">
        <v>0</v>
      </c>
      <c r="I117" s="155">
        <v>2.714</v>
      </c>
      <c r="J117" s="155">
        <v>5.9790000000000001</v>
      </c>
      <c r="K117" s="155">
        <v>0</v>
      </c>
      <c r="L117" s="156">
        <v>10</v>
      </c>
      <c r="M117" s="156">
        <v>10</v>
      </c>
      <c r="N117" s="157">
        <v>67</v>
      </c>
      <c r="O117" s="156">
        <v>61.23833333333333</v>
      </c>
      <c r="P117" s="158">
        <v>16</v>
      </c>
      <c r="Q117" s="158">
        <v>10</v>
      </c>
      <c r="R117" s="158">
        <v>5</v>
      </c>
      <c r="S117" s="159">
        <f t="shared" si="3"/>
        <v>20</v>
      </c>
      <c r="T117" s="159">
        <f t="shared" si="4"/>
        <v>144.23833333333334</v>
      </c>
      <c r="U117" s="159">
        <f t="shared" si="5"/>
        <v>15</v>
      </c>
      <c r="V117" s="159">
        <v>179.23833333333334</v>
      </c>
      <c r="W117" s="156">
        <v>3.4873055555555559</v>
      </c>
    </row>
    <row r="118" spans="2:23">
      <c r="B118" s="153">
        <v>22</v>
      </c>
      <c r="C118" s="161" t="s">
        <v>316</v>
      </c>
      <c r="D118" s="153" t="s">
        <v>502</v>
      </c>
      <c r="E118" s="153" t="s">
        <v>501</v>
      </c>
      <c r="F118" s="158">
        <v>4</v>
      </c>
      <c r="G118" s="155">
        <v>0</v>
      </c>
      <c r="H118" s="155">
        <v>0</v>
      </c>
      <c r="I118" s="155">
        <v>2.61</v>
      </c>
      <c r="J118" s="155">
        <v>2.4750000000000001</v>
      </c>
      <c r="K118" s="155">
        <v>0</v>
      </c>
      <c r="L118" s="156">
        <v>15</v>
      </c>
      <c r="M118" s="156">
        <v>15</v>
      </c>
      <c r="N118" s="157">
        <v>67</v>
      </c>
      <c r="O118" s="156">
        <v>39.125</v>
      </c>
      <c r="P118" s="158">
        <v>16</v>
      </c>
      <c r="Q118" s="158">
        <v>10</v>
      </c>
      <c r="R118" s="158">
        <v>5</v>
      </c>
      <c r="S118" s="159">
        <f t="shared" si="3"/>
        <v>30</v>
      </c>
      <c r="T118" s="159">
        <f t="shared" si="4"/>
        <v>122.125</v>
      </c>
      <c r="U118" s="159">
        <f t="shared" si="5"/>
        <v>15</v>
      </c>
      <c r="V118" s="159">
        <v>167.125</v>
      </c>
      <c r="W118" s="156">
        <v>3.2854166666666669</v>
      </c>
    </row>
    <row r="119" spans="2:23">
      <c r="B119" s="153">
        <v>23</v>
      </c>
      <c r="C119" s="161" t="s">
        <v>454</v>
      </c>
      <c r="D119" s="153" t="s">
        <v>504</v>
      </c>
      <c r="E119" s="153" t="s">
        <v>497</v>
      </c>
      <c r="F119" s="158">
        <v>5</v>
      </c>
      <c r="G119" s="155">
        <v>1.236</v>
      </c>
      <c r="H119" s="155">
        <v>0.57199999999999995</v>
      </c>
      <c r="I119" s="155">
        <v>0</v>
      </c>
      <c r="J119" s="155">
        <v>1.04</v>
      </c>
      <c r="K119" s="155">
        <v>1.75</v>
      </c>
      <c r="L119" s="156">
        <v>10</v>
      </c>
      <c r="M119" s="156">
        <v>10</v>
      </c>
      <c r="N119" s="157">
        <v>90</v>
      </c>
      <c r="O119" s="156">
        <v>47.32380952380953</v>
      </c>
      <c r="P119" s="158">
        <v>16</v>
      </c>
      <c r="Q119" s="158">
        <v>10</v>
      </c>
      <c r="R119" s="158">
        <v>5</v>
      </c>
      <c r="S119" s="159">
        <f t="shared" si="3"/>
        <v>20</v>
      </c>
      <c r="T119" s="159">
        <f t="shared" si="4"/>
        <v>153.32380952380953</v>
      </c>
      <c r="U119" s="159">
        <f t="shared" si="5"/>
        <v>15</v>
      </c>
      <c r="V119" s="159">
        <v>188.32380952380953</v>
      </c>
      <c r="W119" s="156">
        <v>3.638730158730159</v>
      </c>
    </row>
    <row r="120" spans="2:23">
      <c r="B120" s="153">
        <v>24</v>
      </c>
      <c r="C120" s="161" t="s">
        <v>332</v>
      </c>
      <c r="D120" s="153" t="s">
        <v>498</v>
      </c>
      <c r="E120" s="153" t="s">
        <v>497</v>
      </c>
      <c r="F120" s="158">
        <v>10</v>
      </c>
      <c r="G120" s="155">
        <v>6.7249999999999996</v>
      </c>
      <c r="H120" s="155">
        <v>0</v>
      </c>
      <c r="I120" s="155">
        <v>0</v>
      </c>
      <c r="J120" s="155">
        <v>10.093999999999999</v>
      </c>
      <c r="K120" s="155">
        <v>0</v>
      </c>
      <c r="L120" s="156">
        <v>10</v>
      </c>
      <c r="M120" s="156">
        <v>10</v>
      </c>
      <c r="N120" s="157">
        <v>90</v>
      </c>
      <c r="O120" s="156">
        <v>139.68833333333333</v>
      </c>
      <c r="P120" s="158">
        <v>16</v>
      </c>
      <c r="Q120" s="158">
        <v>10</v>
      </c>
      <c r="R120" s="158">
        <v>5</v>
      </c>
      <c r="S120" s="159">
        <f t="shared" si="3"/>
        <v>20</v>
      </c>
      <c r="T120" s="159">
        <f t="shared" si="4"/>
        <v>245.68833333333333</v>
      </c>
      <c r="U120" s="159">
        <f t="shared" si="5"/>
        <v>15</v>
      </c>
      <c r="V120" s="159">
        <v>280.68833333333333</v>
      </c>
      <c r="W120" s="156">
        <v>5.1781388888888893</v>
      </c>
    </row>
    <row r="121" spans="2:23">
      <c r="B121" s="153">
        <v>25</v>
      </c>
      <c r="C121" s="161" t="s">
        <v>455</v>
      </c>
      <c r="D121" s="153" t="s">
        <v>502</v>
      </c>
      <c r="E121" s="153" t="s">
        <v>497</v>
      </c>
      <c r="F121" s="158">
        <v>4</v>
      </c>
      <c r="G121" s="155">
        <v>0</v>
      </c>
      <c r="H121" s="155">
        <v>0</v>
      </c>
      <c r="I121" s="155">
        <v>1.4370000000000001</v>
      </c>
      <c r="J121" s="155">
        <v>2.1240000000000001</v>
      </c>
      <c r="K121" s="155">
        <v>0</v>
      </c>
      <c r="L121" s="156">
        <v>10</v>
      </c>
      <c r="M121" s="156">
        <v>10</v>
      </c>
      <c r="N121" s="157">
        <v>67</v>
      </c>
      <c r="O121" s="156">
        <v>33.067499999999995</v>
      </c>
      <c r="P121" s="158">
        <v>16</v>
      </c>
      <c r="Q121" s="158">
        <v>10</v>
      </c>
      <c r="R121" s="158">
        <v>5</v>
      </c>
      <c r="S121" s="159">
        <f t="shared" si="3"/>
        <v>20</v>
      </c>
      <c r="T121" s="159">
        <f t="shared" si="4"/>
        <v>116.0675</v>
      </c>
      <c r="U121" s="159">
        <f t="shared" si="5"/>
        <v>15</v>
      </c>
      <c r="V121" s="159">
        <v>151.0675</v>
      </c>
      <c r="W121" s="156">
        <v>3.0177916666666667</v>
      </c>
    </row>
    <row r="122" spans="2:23">
      <c r="B122" s="153">
        <v>26</v>
      </c>
      <c r="C122" s="161" t="s">
        <v>456</v>
      </c>
      <c r="D122" s="153" t="s">
        <v>502</v>
      </c>
      <c r="E122" s="153" t="s">
        <v>497</v>
      </c>
      <c r="F122" s="158">
        <v>16</v>
      </c>
      <c r="G122" s="155">
        <v>0</v>
      </c>
      <c r="H122" s="155">
        <v>0</v>
      </c>
      <c r="I122" s="155">
        <v>7.5030000000000001</v>
      </c>
      <c r="J122" s="155">
        <v>4.4409999999999998</v>
      </c>
      <c r="K122" s="155">
        <v>0</v>
      </c>
      <c r="L122" s="156">
        <v>10</v>
      </c>
      <c r="M122" s="156">
        <v>10</v>
      </c>
      <c r="N122" s="157">
        <v>67</v>
      </c>
      <c r="O122" s="156">
        <v>126.06583333333333</v>
      </c>
      <c r="P122" s="158">
        <v>16</v>
      </c>
      <c r="Q122" s="158">
        <v>10</v>
      </c>
      <c r="R122" s="158">
        <v>5</v>
      </c>
      <c r="S122" s="159">
        <f t="shared" si="3"/>
        <v>20</v>
      </c>
      <c r="T122" s="159">
        <f t="shared" si="4"/>
        <v>209.06583333333333</v>
      </c>
      <c r="U122" s="159">
        <f t="shared" si="5"/>
        <v>15</v>
      </c>
      <c r="V122" s="159">
        <v>244.06583333333333</v>
      </c>
      <c r="W122" s="156">
        <v>4.567763888888889</v>
      </c>
    </row>
    <row r="123" spans="2:23">
      <c r="B123" s="153">
        <v>27</v>
      </c>
      <c r="C123" s="161" t="s">
        <v>457</v>
      </c>
      <c r="D123" s="153" t="s">
        <v>498</v>
      </c>
      <c r="E123" s="153" t="s">
        <v>497</v>
      </c>
      <c r="F123" s="158">
        <v>4</v>
      </c>
      <c r="G123" s="155">
        <v>1.2030000000000001</v>
      </c>
      <c r="H123" s="155">
        <v>0</v>
      </c>
      <c r="I123" s="155">
        <v>0</v>
      </c>
      <c r="J123" s="155">
        <v>1.768</v>
      </c>
      <c r="K123" s="155">
        <v>0</v>
      </c>
      <c r="L123" s="156">
        <v>10</v>
      </c>
      <c r="M123" s="156">
        <v>10</v>
      </c>
      <c r="N123" s="157">
        <v>90</v>
      </c>
      <c r="O123" s="156">
        <v>35.918333333333337</v>
      </c>
      <c r="P123" s="158">
        <v>16</v>
      </c>
      <c r="Q123" s="158">
        <v>10</v>
      </c>
      <c r="R123" s="158">
        <v>5</v>
      </c>
      <c r="S123" s="159">
        <f t="shared" si="3"/>
        <v>20</v>
      </c>
      <c r="T123" s="159">
        <f t="shared" si="4"/>
        <v>141.91833333333335</v>
      </c>
      <c r="U123" s="159">
        <f t="shared" si="5"/>
        <v>15</v>
      </c>
      <c r="V123" s="159">
        <v>176.91833333333335</v>
      </c>
      <c r="W123" s="156">
        <v>3.448638888888889</v>
      </c>
    </row>
    <row r="124" spans="2:23">
      <c r="B124" s="153">
        <v>28</v>
      </c>
      <c r="C124" s="164" t="s">
        <v>303</v>
      </c>
      <c r="D124" s="153" t="s">
        <v>502</v>
      </c>
      <c r="E124" s="153" t="s">
        <v>497</v>
      </c>
      <c r="F124" s="153">
        <v>6</v>
      </c>
      <c r="G124" s="155">
        <v>0</v>
      </c>
      <c r="H124" s="155">
        <v>0</v>
      </c>
      <c r="I124" s="155">
        <v>1.9710000000000001</v>
      </c>
      <c r="J124" s="155">
        <v>2.423</v>
      </c>
      <c r="K124" s="155">
        <v>0</v>
      </c>
      <c r="L124" s="156">
        <v>10</v>
      </c>
      <c r="M124" s="156">
        <v>10</v>
      </c>
      <c r="N124" s="157">
        <v>67</v>
      </c>
      <c r="O124" s="156">
        <v>46.289166666666667</v>
      </c>
      <c r="P124" s="158">
        <v>16</v>
      </c>
      <c r="Q124" s="158">
        <v>10</v>
      </c>
      <c r="R124" s="158">
        <v>5</v>
      </c>
      <c r="S124" s="159">
        <f t="shared" si="3"/>
        <v>20</v>
      </c>
      <c r="T124" s="159">
        <f t="shared" si="4"/>
        <v>129.28916666666666</v>
      </c>
      <c r="U124" s="159">
        <f t="shared" si="5"/>
        <v>15</v>
      </c>
      <c r="V124" s="159">
        <v>164.28916666666666</v>
      </c>
      <c r="W124" s="156">
        <v>3.2381527777777777</v>
      </c>
    </row>
    <row r="125" spans="2:23">
      <c r="B125" s="153">
        <v>29</v>
      </c>
      <c r="C125" s="161" t="s">
        <v>458</v>
      </c>
      <c r="D125" s="153" t="s">
        <v>502</v>
      </c>
      <c r="E125" s="153" t="s">
        <v>501</v>
      </c>
      <c r="F125" s="153">
        <v>4</v>
      </c>
      <c r="G125" s="155">
        <v>0</v>
      </c>
      <c r="H125" s="155">
        <v>0</v>
      </c>
      <c r="I125" s="155">
        <v>0.91199999999999992</v>
      </c>
      <c r="J125" s="155">
        <v>2.2800000000000002</v>
      </c>
      <c r="K125" s="155">
        <v>0</v>
      </c>
      <c r="L125" s="156">
        <v>15</v>
      </c>
      <c r="M125" s="156">
        <v>15</v>
      </c>
      <c r="N125" s="157">
        <v>67</v>
      </c>
      <c r="O125" s="156">
        <v>31.4</v>
      </c>
      <c r="P125" s="158">
        <v>16</v>
      </c>
      <c r="Q125" s="158">
        <v>10</v>
      </c>
      <c r="R125" s="158">
        <v>5</v>
      </c>
      <c r="S125" s="159">
        <f t="shared" si="3"/>
        <v>30</v>
      </c>
      <c r="T125" s="159">
        <f t="shared" si="4"/>
        <v>114.4</v>
      </c>
      <c r="U125" s="159">
        <f t="shared" si="5"/>
        <v>15</v>
      </c>
      <c r="V125" s="159">
        <v>159.4</v>
      </c>
      <c r="W125" s="156">
        <v>3.1566666666666667</v>
      </c>
    </row>
    <row r="126" spans="2:23">
      <c r="B126" s="153">
        <v>30</v>
      </c>
      <c r="C126" s="161" t="s">
        <v>449</v>
      </c>
      <c r="D126" s="153" t="s">
        <v>498</v>
      </c>
      <c r="E126" s="153" t="s">
        <v>497</v>
      </c>
      <c r="F126" s="153">
        <v>6</v>
      </c>
      <c r="G126" s="155">
        <v>2.2000000000000002</v>
      </c>
      <c r="H126" s="155">
        <v>0</v>
      </c>
      <c r="I126" s="155">
        <v>0</v>
      </c>
      <c r="J126" s="155">
        <v>5.17</v>
      </c>
      <c r="K126" s="155">
        <v>0</v>
      </c>
      <c r="L126" s="156">
        <v>10</v>
      </c>
      <c r="M126" s="156">
        <v>10</v>
      </c>
      <c r="N126" s="157">
        <v>90</v>
      </c>
      <c r="O126" s="156">
        <v>65.566666666666663</v>
      </c>
      <c r="P126" s="158">
        <v>16</v>
      </c>
      <c r="Q126" s="158">
        <v>10</v>
      </c>
      <c r="R126" s="158">
        <v>5</v>
      </c>
      <c r="S126" s="159">
        <f t="shared" si="3"/>
        <v>20</v>
      </c>
      <c r="T126" s="159">
        <f t="shared" si="4"/>
        <v>171.56666666666666</v>
      </c>
      <c r="U126" s="159">
        <f t="shared" si="5"/>
        <v>15</v>
      </c>
      <c r="V126" s="159">
        <v>206.56666666666666</v>
      </c>
      <c r="W126" s="156">
        <v>3.9427777777777777</v>
      </c>
    </row>
    <row r="127" spans="2:23">
      <c r="B127" s="153">
        <v>31</v>
      </c>
      <c r="C127" s="161" t="s">
        <v>341</v>
      </c>
      <c r="D127" s="153" t="s">
        <v>502</v>
      </c>
      <c r="E127" s="153" t="s">
        <v>497</v>
      </c>
      <c r="F127" s="153">
        <v>2</v>
      </c>
      <c r="G127" s="155">
        <v>0</v>
      </c>
      <c r="H127" s="155">
        <v>0</v>
      </c>
      <c r="I127" s="155">
        <v>0.5</v>
      </c>
      <c r="J127" s="155">
        <v>2.15</v>
      </c>
      <c r="K127" s="155">
        <v>0</v>
      </c>
      <c r="L127" s="156">
        <v>10</v>
      </c>
      <c r="M127" s="156">
        <v>10</v>
      </c>
      <c r="N127" s="157">
        <v>67</v>
      </c>
      <c r="O127" s="156">
        <v>19.25</v>
      </c>
      <c r="P127" s="158">
        <v>16</v>
      </c>
      <c r="Q127" s="158">
        <v>10</v>
      </c>
      <c r="R127" s="158">
        <v>5</v>
      </c>
      <c r="S127" s="159">
        <f t="shared" si="3"/>
        <v>20</v>
      </c>
      <c r="T127" s="159">
        <f t="shared" si="4"/>
        <v>102.25</v>
      </c>
      <c r="U127" s="159">
        <f t="shared" si="5"/>
        <v>15</v>
      </c>
      <c r="V127" s="159">
        <v>137.25</v>
      </c>
      <c r="W127" s="156">
        <v>2.7875000000000001</v>
      </c>
    </row>
    <row r="128" spans="2:23">
      <c r="B128" s="153">
        <v>31</v>
      </c>
      <c r="C128" s="161" t="s">
        <v>386</v>
      </c>
      <c r="D128" s="153" t="s">
        <v>502</v>
      </c>
      <c r="E128" s="153" t="s">
        <v>497</v>
      </c>
      <c r="F128" s="153">
        <v>2</v>
      </c>
      <c r="G128" s="155">
        <v>0</v>
      </c>
      <c r="H128" s="155">
        <v>0</v>
      </c>
      <c r="I128" s="155">
        <v>0.5</v>
      </c>
      <c r="J128" s="155">
        <v>2.15</v>
      </c>
      <c r="K128" s="155">
        <v>0</v>
      </c>
      <c r="L128" s="156">
        <v>10</v>
      </c>
      <c r="M128" s="156">
        <v>10</v>
      </c>
      <c r="N128" s="157">
        <v>67</v>
      </c>
      <c r="O128" s="156">
        <v>19.25</v>
      </c>
      <c r="P128" s="158">
        <v>16</v>
      </c>
      <c r="Q128" s="158">
        <v>10</v>
      </c>
      <c r="R128" s="158">
        <v>5</v>
      </c>
      <c r="S128" s="159">
        <f t="shared" si="3"/>
        <v>20</v>
      </c>
      <c r="T128" s="159">
        <f t="shared" si="4"/>
        <v>102.25</v>
      </c>
      <c r="U128" s="159">
        <f t="shared" si="5"/>
        <v>15</v>
      </c>
      <c r="V128" s="159">
        <v>137.25</v>
      </c>
      <c r="W128" s="156">
        <v>2.7875000000000001</v>
      </c>
    </row>
    <row r="129" spans="2:23">
      <c r="B129" s="153">
        <v>32</v>
      </c>
      <c r="C129" s="161" t="s">
        <v>341</v>
      </c>
      <c r="D129" s="153" t="s">
        <v>505</v>
      </c>
      <c r="E129" s="153" t="s">
        <v>497</v>
      </c>
      <c r="F129" s="153">
        <v>36</v>
      </c>
      <c r="G129" s="155">
        <v>0</v>
      </c>
      <c r="H129" s="155">
        <v>0</v>
      </c>
      <c r="I129" s="155">
        <v>20</v>
      </c>
      <c r="J129" s="155">
        <v>30</v>
      </c>
      <c r="K129" s="155">
        <v>0</v>
      </c>
      <c r="L129" s="156">
        <v>10</v>
      </c>
      <c r="M129" s="156">
        <v>10</v>
      </c>
      <c r="N129" s="157">
        <v>90</v>
      </c>
      <c r="O129" s="156">
        <v>363.33333333333337</v>
      </c>
      <c r="P129" s="158">
        <v>66</v>
      </c>
      <c r="Q129" s="158">
        <v>10</v>
      </c>
      <c r="R129" s="158">
        <v>5</v>
      </c>
      <c r="S129" s="159">
        <f t="shared" si="3"/>
        <v>20</v>
      </c>
      <c r="T129" s="159">
        <f t="shared" si="4"/>
        <v>519.33333333333337</v>
      </c>
      <c r="U129" s="159">
        <f t="shared" si="5"/>
        <v>15</v>
      </c>
      <c r="V129" s="159">
        <v>554.33333333333337</v>
      </c>
      <c r="W129" s="156">
        <v>9.7388888888888889</v>
      </c>
    </row>
    <row r="130" spans="2:23">
      <c r="B130" s="153">
        <v>33</v>
      </c>
      <c r="C130" s="161" t="s">
        <v>331</v>
      </c>
      <c r="D130" s="153" t="s">
        <v>498</v>
      </c>
      <c r="E130" s="153" t="s">
        <v>497</v>
      </c>
      <c r="F130" s="153">
        <v>4</v>
      </c>
      <c r="G130" s="155">
        <v>1.7490000000000001</v>
      </c>
      <c r="H130" s="155">
        <v>0</v>
      </c>
      <c r="I130" s="155">
        <v>0</v>
      </c>
      <c r="J130" s="155">
        <v>5.2119999999999997</v>
      </c>
      <c r="K130" s="155">
        <v>0</v>
      </c>
      <c r="L130" s="156">
        <v>10</v>
      </c>
      <c r="M130" s="156">
        <v>10</v>
      </c>
      <c r="N130" s="157">
        <v>90</v>
      </c>
      <c r="O130" s="156">
        <v>51.948333333333331</v>
      </c>
      <c r="P130" s="158">
        <v>16</v>
      </c>
      <c r="Q130" s="158">
        <v>10</v>
      </c>
      <c r="R130" s="158">
        <v>5</v>
      </c>
      <c r="S130" s="159">
        <f t="shared" si="3"/>
        <v>20</v>
      </c>
      <c r="T130" s="159">
        <f t="shared" si="4"/>
        <v>157.94833333333332</v>
      </c>
      <c r="U130" s="159">
        <f t="shared" si="5"/>
        <v>15</v>
      </c>
      <c r="V130" s="159">
        <v>192.94833333333332</v>
      </c>
      <c r="W130" s="156">
        <v>3.7158055555555554</v>
      </c>
    </row>
    <row r="131" spans="2:23">
      <c r="B131" s="153">
        <v>34</v>
      </c>
      <c r="C131" s="161" t="s">
        <v>459</v>
      </c>
      <c r="D131" s="153" t="s">
        <v>498</v>
      </c>
      <c r="E131" s="153" t="s">
        <v>497</v>
      </c>
      <c r="F131" s="153">
        <v>6</v>
      </c>
      <c r="G131" s="155">
        <v>2.5230000000000001</v>
      </c>
      <c r="H131" s="155">
        <v>0</v>
      </c>
      <c r="I131" s="155">
        <v>0</v>
      </c>
      <c r="J131" s="155">
        <v>4.1130000000000004</v>
      </c>
      <c r="K131" s="155">
        <v>0</v>
      </c>
      <c r="L131" s="156">
        <v>10</v>
      </c>
      <c r="M131" s="156">
        <v>10</v>
      </c>
      <c r="N131" s="157">
        <v>90</v>
      </c>
      <c r="O131" s="156">
        <v>64.734999999999999</v>
      </c>
      <c r="P131" s="158">
        <v>16</v>
      </c>
      <c r="Q131" s="158">
        <v>10</v>
      </c>
      <c r="R131" s="158">
        <v>5</v>
      </c>
      <c r="S131" s="159">
        <f t="shared" si="3"/>
        <v>20</v>
      </c>
      <c r="T131" s="159">
        <f t="shared" si="4"/>
        <v>170.73500000000001</v>
      </c>
      <c r="U131" s="159">
        <f t="shared" si="5"/>
        <v>15</v>
      </c>
      <c r="V131" s="159">
        <v>205.73500000000001</v>
      </c>
      <c r="W131" s="156">
        <v>3.9289166666666668</v>
      </c>
    </row>
    <row r="132" spans="2:23">
      <c r="B132" s="153">
        <v>35</v>
      </c>
      <c r="C132" s="161" t="s">
        <v>336</v>
      </c>
      <c r="D132" s="153" t="s">
        <v>498</v>
      </c>
      <c r="E132" s="153" t="s">
        <v>497</v>
      </c>
      <c r="F132" s="153">
        <v>10</v>
      </c>
      <c r="G132" s="155">
        <v>4.3650000000000002</v>
      </c>
      <c r="H132" s="155">
        <v>0</v>
      </c>
      <c r="I132" s="155">
        <v>0</v>
      </c>
      <c r="J132" s="155">
        <v>6.0049999999999999</v>
      </c>
      <c r="K132" s="155">
        <v>0</v>
      </c>
      <c r="L132" s="156">
        <v>10</v>
      </c>
      <c r="M132" s="156">
        <v>10</v>
      </c>
      <c r="N132" s="157">
        <v>90</v>
      </c>
      <c r="O132" s="156">
        <v>106.39166666666667</v>
      </c>
      <c r="P132" s="158">
        <v>16</v>
      </c>
      <c r="Q132" s="158">
        <v>10</v>
      </c>
      <c r="R132" s="158">
        <v>5</v>
      </c>
      <c r="S132" s="159">
        <f t="shared" si="3"/>
        <v>20</v>
      </c>
      <c r="T132" s="159">
        <f t="shared" si="4"/>
        <v>212.39166666666665</v>
      </c>
      <c r="U132" s="159">
        <f t="shared" si="5"/>
        <v>15</v>
      </c>
      <c r="V132" s="159">
        <v>247.39166666666665</v>
      </c>
      <c r="W132" s="156">
        <v>4.6231944444444446</v>
      </c>
    </row>
    <row r="133" spans="2:23">
      <c r="B133" s="153">
        <v>36</v>
      </c>
      <c r="C133" s="161" t="s">
        <v>305</v>
      </c>
      <c r="D133" s="162" t="s">
        <v>498</v>
      </c>
      <c r="E133" s="153" t="s">
        <v>497</v>
      </c>
      <c r="F133" s="153">
        <v>6</v>
      </c>
      <c r="G133" s="155">
        <v>2.758</v>
      </c>
      <c r="H133" s="155">
        <v>0</v>
      </c>
      <c r="I133" s="155">
        <v>0</v>
      </c>
      <c r="J133" s="155">
        <v>6.5570000000000004</v>
      </c>
      <c r="K133" s="155">
        <v>0</v>
      </c>
      <c r="L133" s="156">
        <v>10</v>
      </c>
      <c r="M133" s="156">
        <v>10</v>
      </c>
      <c r="N133" s="157">
        <v>90</v>
      </c>
      <c r="O133" s="156">
        <v>74.84</v>
      </c>
      <c r="P133" s="158">
        <v>16</v>
      </c>
      <c r="Q133" s="158">
        <v>10</v>
      </c>
      <c r="R133" s="158">
        <v>5</v>
      </c>
      <c r="S133" s="159">
        <f t="shared" ref="S133:S167" si="6">SUM(L133:M133)</f>
        <v>20</v>
      </c>
      <c r="T133" s="159">
        <f t="shared" ref="T133:T167" si="7">SUM(N133:P133)</f>
        <v>180.84</v>
      </c>
      <c r="U133" s="159">
        <f t="shared" ref="U133:U167" si="8">SUM(Q133:R133)</f>
        <v>15</v>
      </c>
      <c r="V133" s="159">
        <v>215.84</v>
      </c>
      <c r="W133" s="156">
        <v>4.0973333333333333</v>
      </c>
    </row>
    <row r="134" spans="2:23">
      <c r="B134" s="153">
        <v>37</v>
      </c>
      <c r="C134" s="161" t="s">
        <v>460</v>
      </c>
      <c r="D134" s="162" t="s">
        <v>498</v>
      </c>
      <c r="E134" s="153" t="s">
        <v>497</v>
      </c>
      <c r="F134" s="153">
        <v>4</v>
      </c>
      <c r="G134" s="155">
        <v>1.8779999999999999</v>
      </c>
      <c r="H134" s="155">
        <v>0</v>
      </c>
      <c r="I134" s="155">
        <v>0</v>
      </c>
      <c r="J134" s="155">
        <v>3.8650000000000002</v>
      </c>
      <c r="K134" s="155">
        <v>0</v>
      </c>
      <c r="L134" s="156">
        <v>10</v>
      </c>
      <c r="M134" s="156">
        <v>10</v>
      </c>
      <c r="N134" s="157">
        <v>90</v>
      </c>
      <c r="O134" s="156">
        <v>48.533333333333331</v>
      </c>
      <c r="P134" s="158">
        <v>16</v>
      </c>
      <c r="Q134" s="158">
        <v>10</v>
      </c>
      <c r="R134" s="158">
        <v>5</v>
      </c>
      <c r="S134" s="159">
        <f t="shared" si="6"/>
        <v>20</v>
      </c>
      <c r="T134" s="159">
        <f t="shared" si="7"/>
        <v>154.53333333333333</v>
      </c>
      <c r="U134" s="159">
        <f t="shared" si="8"/>
        <v>15</v>
      </c>
      <c r="V134" s="159">
        <v>189.53333333333333</v>
      </c>
      <c r="W134" s="156">
        <v>3.6588888888888889</v>
      </c>
    </row>
    <row r="135" spans="2:23">
      <c r="B135" s="153">
        <v>38</v>
      </c>
      <c r="C135" s="161" t="s">
        <v>461</v>
      </c>
      <c r="D135" s="162" t="s">
        <v>498</v>
      </c>
      <c r="E135" s="153" t="s">
        <v>497</v>
      </c>
      <c r="F135" s="153">
        <v>6</v>
      </c>
      <c r="G135" s="155">
        <v>2.71</v>
      </c>
      <c r="H135" s="155">
        <v>0</v>
      </c>
      <c r="I135" s="155">
        <v>0</v>
      </c>
      <c r="J135" s="155">
        <v>4.4400000000000004</v>
      </c>
      <c r="K135" s="155">
        <v>0</v>
      </c>
      <c r="L135" s="156">
        <v>10</v>
      </c>
      <c r="M135" s="156">
        <v>10</v>
      </c>
      <c r="N135" s="157">
        <v>90</v>
      </c>
      <c r="O135" s="156">
        <v>67.383333333333326</v>
      </c>
      <c r="P135" s="158">
        <v>16</v>
      </c>
      <c r="Q135" s="158">
        <v>10</v>
      </c>
      <c r="R135" s="158">
        <v>5</v>
      </c>
      <c r="S135" s="159">
        <f t="shared" si="6"/>
        <v>20</v>
      </c>
      <c r="T135" s="159">
        <f t="shared" si="7"/>
        <v>173.38333333333333</v>
      </c>
      <c r="U135" s="159">
        <f t="shared" si="8"/>
        <v>15</v>
      </c>
      <c r="V135" s="159">
        <v>208.38333333333333</v>
      </c>
      <c r="W135" s="156">
        <v>3.9730555555555553</v>
      </c>
    </row>
    <row r="136" spans="2:23">
      <c r="B136" s="153">
        <v>39</v>
      </c>
      <c r="C136" s="161" t="s">
        <v>462</v>
      </c>
      <c r="D136" s="162" t="s">
        <v>506</v>
      </c>
      <c r="E136" s="153" t="s">
        <v>501</v>
      </c>
      <c r="F136" s="153">
        <v>50</v>
      </c>
      <c r="G136" s="155">
        <v>33.75</v>
      </c>
      <c r="H136" s="155">
        <v>0</v>
      </c>
      <c r="I136" s="155">
        <v>0</v>
      </c>
      <c r="J136" s="155">
        <v>22.5</v>
      </c>
      <c r="K136" s="155">
        <v>0</v>
      </c>
      <c r="L136" s="156">
        <v>15</v>
      </c>
      <c r="M136" s="156">
        <v>15</v>
      </c>
      <c r="N136" s="157">
        <v>180</v>
      </c>
      <c r="O136" s="156">
        <v>606.25</v>
      </c>
      <c r="P136" s="158">
        <v>66</v>
      </c>
      <c r="Q136" s="158">
        <v>60</v>
      </c>
      <c r="R136" s="158">
        <v>5</v>
      </c>
      <c r="S136" s="159">
        <f t="shared" si="6"/>
        <v>30</v>
      </c>
      <c r="T136" s="159">
        <f t="shared" si="7"/>
        <v>852.25</v>
      </c>
      <c r="U136" s="159">
        <f t="shared" si="8"/>
        <v>65</v>
      </c>
      <c r="V136" s="159">
        <v>947.25</v>
      </c>
      <c r="W136" s="156">
        <v>16.287500000000001</v>
      </c>
    </row>
    <row r="137" spans="2:23">
      <c r="B137" s="153">
        <v>40</v>
      </c>
      <c r="C137" s="161" t="s">
        <v>345</v>
      </c>
      <c r="D137" s="162" t="s">
        <v>505</v>
      </c>
      <c r="E137" s="153" t="s">
        <v>501</v>
      </c>
      <c r="F137" s="153">
        <v>30</v>
      </c>
      <c r="G137" s="155">
        <v>0</v>
      </c>
      <c r="H137" s="155">
        <v>0</v>
      </c>
      <c r="I137" s="155">
        <v>6.531447955</v>
      </c>
      <c r="J137" s="155">
        <v>8.688176995000001</v>
      </c>
      <c r="K137" s="155">
        <v>0</v>
      </c>
      <c r="L137" s="156">
        <v>15</v>
      </c>
      <c r="M137" s="156">
        <v>15</v>
      </c>
      <c r="N137" s="157">
        <v>90</v>
      </c>
      <c r="O137" s="156">
        <v>206.17495646250001</v>
      </c>
      <c r="P137" s="158">
        <v>66</v>
      </c>
      <c r="Q137" s="158">
        <v>10</v>
      </c>
      <c r="R137" s="158">
        <v>5</v>
      </c>
      <c r="S137" s="159">
        <f t="shared" si="6"/>
        <v>30</v>
      </c>
      <c r="T137" s="159">
        <f t="shared" si="7"/>
        <v>362.17495646250001</v>
      </c>
      <c r="U137" s="159">
        <f t="shared" si="8"/>
        <v>15</v>
      </c>
      <c r="V137" s="159">
        <v>407.17495646250001</v>
      </c>
      <c r="W137" s="156">
        <v>7.2862492743749998</v>
      </c>
    </row>
    <row r="138" spans="2:23">
      <c r="B138" s="153">
        <v>41</v>
      </c>
      <c r="C138" s="161" t="s">
        <v>396</v>
      </c>
      <c r="D138" s="162" t="s">
        <v>498</v>
      </c>
      <c r="E138" s="153" t="s">
        <v>497</v>
      </c>
      <c r="F138" s="153">
        <v>28</v>
      </c>
      <c r="G138" s="155">
        <v>7.7</v>
      </c>
      <c r="H138" s="155">
        <v>0</v>
      </c>
      <c r="I138" s="155">
        <v>0</v>
      </c>
      <c r="J138" s="155">
        <v>9.3800000000000008</v>
      </c>
      <c r="K138" s="155">
        <v>0</v>
      </c>
      <c r="L138" s="156">
        <v>10</v>
      </c>
      <c r="M138" s="156">
        <v>10</v>
      </c>
      <c r="N138" s="157">
        <v>90</v>
      </c>
      <c r="O138" s="156">
        <v>235.43333333333334</v>
      </c>
      <c r="P138" s="158">
        <v>16</v>
      </c>
      <c r="Q138" s="158">
        <v>10</v>
      </c>
      <c r="R138" s="158">
        <v>5</v>
      </c>
      <c r="S138" s="159">
        <f t="shared" si="6"/>
        <v>20</v>
      </c>
      <c r="T138" s="159">
        <f t="shared" si="7"/>
        <v>341.43333333333334</v>
      </c>
      <c r="U138" s="159">
        <f t="shared" si="8"/>
        <v>15</v>
      </c>
      <c r="V138" s="159">
        <v>376.43333333333334</v>
      </c>
      <c r="W138" s="156">
        <v>6.7738888888888891</v>
      </c>
    </row>
    <row r="139" spans="2:23">
      <c r="B139" s="153">
        <v>42</v>
      </c>
      <c r="C139" s="161" t="s">
        <v>463</v>
      </c>
      <c r="D139" s="162" t="s">
        <v>506</v>
      </c>
      <c r="E139" s="153" t="s">
        <v>501</v>
      </c>
      <c r="F139" s="153">
        <v>60</v>
      </c>
      <c r="G139" s="155">
        <v>21.6</v>
      </c>
      <c r="H139" s="155">
        <v>0</v>
      </c>
      <c r="I139" s="155">
        <v>0</v>
      </c>
      <c r="J139" s="155">
        <v>31.8</v>
      </c>
      <c r="K139" s="155">
        <v>0</v>
      </c>
      <c r="L139" s="156">
        <v>15</v>
      </c>
      <c r="M139" s="156">
        <v>15</v>
      </c>
      <c r="N139" s="157">
        <v>120</v>
      </c>
      <c r="O139" s="156">
        <v>586</v>
      </c>
      <c r="P139" s="158">
        <v>66</v>
      </c>
      <c r="Q139" s="158">
        <v>60</v>
      </c>
      <c r="R139" s="158">
        <v>5</v>
      </c>
      <c r="S139" s="159">
        <f t="shared" si="6"/>
        <v>30</v>
      </c>
      <c r="T139" s="159">
        <f t="shared" si="7"/>
        <v>772</v>
      </c>
      <c r="U139" s="159">
        <f t="shared" si="8"/>
        <v>65</v>
      </c>
      <c r="V139" s="159">
        <v>867</v>
      </c>
      <c r="W139" s="156">
        <v>14.95</v>
      </c>
    </row>
    <row r="140" spans="2:23">
      <c r="B140" s="153">
        <v>43</v>
      </c>
      <c r="C140" s="161" t="s">
        <v>464</v>
      </c>
      <c r="D140" s="162" t="s">
        <v>502</v>
      </c>
      <c r="E140" s="153" t="s">
        <v>497</v>
      </c>
      <c r="F140" s="153">
        <v>6</v>
      </c>
      <c r="G140" s="155">
        <v>0</v>
      </c>
      <c r="H140" s="155">
        <v>0</v>
      </c>
      <c r="I140" s="155">
        <v>1.86</v>
      </c>
      <c r="J140" s="155">
        <v>1.57</v>
      </c>
      <c r="K140" s="155">
        <v>0</v>
      </c>
      <c r="L140" s="156">
        <v>10</v>
      </c>
      <c r="M140" s="156">
        <v>10</v>
      </c>
      <c r="N140" s="157">
        <v>67</v>
      </c>
      <c r="O140" s="156">
        <v>42.983333333333334</v>
      </c>
      <c r="P140" s="158">
        <v>16</v>
      </c>
      <c r="Q140" s="158">
        <v>10</v>
      </c>
      <c r="R140" s="158">
        <v>5</v>
      </c>
      <c r="S140" s="159">
        <f t="shared" si="6"/>
        <v>20</v>
      </c>
      <c r="T140" s="159">
        <f t="shared" si="7"/>
        <v>125.98333333333333</v>
      </c>
      <c r="U140" s="159">
        <f t="shared" si="8"/>
        <v>15</v>
      </c>
      <c r="V140" s="159">
        <v>160.98333333333335</v>
      </c>
      <c r="W140" s="156">
        <v>3.1830555555555557</v>
      </c>
    </row>
    <row r="141" spans="2:23">
      <c r="B141" s="153">
        <v>44</v>
      </c>
      <c r="C141" s="161" t="s">
        <v>465</v>
      </c>
      <c r="D141" s="162" t="s">
        <v>502</v>
      </c>
      <c r="E141" s="153" t="s">
        <v>501</v>
      </c>
      <c r="F141" s="153">
        <v>6</v>
      </c>
      <c r="G141" s="155">
        <v>0</v>
      </c>
      <c r="H141" s="155">
        <v>0</v>
      </c>
      <c r="I141" s="155">
        <v>1.94</v>
      </c>
      <c r="J141" s="155">
        <v>0.6</v>
      </c>
      <c r="K141" s="155">
        <v>1.1100000000000001</v>
      </c>
      <c r="L141" s="156">
        <v>15</v>
      </c>
      <c r="M141" s="156">
        <v>15</v>
      </c>
      <c r="N141" s="157">
        <v>67</v>
      </c>
      <c r="O141" s="156">
        <v>43.783333333333331</v>
      </c>
      <c r="P141" s="158">
        <v>16</v>
      </c>
      <c r="Q141" s="158">
        <v>10</v>
      </c>
      <c r="R141" s="158">
        <v>5</v>
      </c>
      <c r="S141" s="159">
        <f t="shared" si="6"/>
        <v>30</v>
      </c>
      <c r="T141" s="159">
        <f t="shared" si="7"/>
        <v>126.78333333333333</v>
      </c>
      <c r="U141" s="159">
        <f t="shared" si="8"/>
        <v>15</v>
      </c>
      <c r="V141" s="159">
        <v>171.78333333333333</v>
      </c>
      <c r="W141" s="156">
        <v>3.3630555555555555</v>
      </c>
    </row>
    <row r="142" spans="2:23">
      <c r="B142" s="153">
        <v>45</v>
      </c>
      <c r="C142" s="161" t="s">
        <v>466</v>
      </c>
      <c r="D142" s="162" t="s">
        <v>498</v>
      </c>
      <c r="E142" s="153" t="s">
        <v>497</v>
      </c>
      <c r="F142" s="153">
        <v>7</v>
      </c>
      <c r="G142" s="155">
        <v>1.94</v>
      </c>
      <c r="H142" s="155">
        <v>0</v>
      </c>
      <c r="I142" s="155">
        <v>0</v>
      </c>
      <c r="J142" s="155">
        <v>1.1100000000000001</v>
      </c>
      <c r="K142" s="155">
        <v>1.1399999999999999</v>
      </c>
      <c r="L142" s="156">
        <v>10</v>
      </c>
      <c r="M142" s="156">
        <v>10</v>
      </c>
      <c r="N142" s="157">
        <v>90</v>
      </c>
      <c r="O142" s="156">
        <v>58.666666666666671</v>
      </c>
      <c r="P142" s="158">
        <v>16</v>
      </c>
      <c r="Q142" s="158">
        <v>10</v>
      </c>
      <c r="R142" s="158">
        <v>5</v>
      </c>
      <c r="S142" s="159">
        <f t="shared" si="6"/>
        <v>20</v>
      </c>
      <c r="T142" s="159">
        <f t="shared" si="7"/>
        <v>164.66666666666669</v>
      </c>
      <c r="U142" s="159">
        <f t="shared" si="8"/>
        <v>15</v>
      </c>
      <c r="V142" s="159">
        <v>199.66666666666669</v>
      </c>
      <c r="W142" s="156">
        <v>3.8277777777777779</v>
      </c>
    </row>
    <row r="143" spans="2:23">
      <c r="B143" s="153">
        <v>46</v>
      </c>
      <c r="C143" s="161" t="s">
        <v>272</v>
      </c>
      <c r="D143" s="162" t="s">
        <v>502</v>
      </c>
      <c r="E143" s="153" t="s">
        <v>497</v>
      </c>
      <c r="F143" s="153">
        <v>3</v>
      </c>
      <c r="G143" s="155">
        <v>0</v>
      </c>
      <c r="H143" s="155">
        <v>0</v>
      </c>
      <c r="I143" s="155">
        <v>1.482</v>
      </c>
      <c r="J143" s="155">
        <v>2.3479999999999999</v>
      </c>
      <c r="K143" s="155">
        <v>0</v>
      </c>
      <c r="L143" s="156">
        <v>10</v>
      </c>
      <c r="M143" s="156">
        <v>10</v>
      </c>
      <c r="N143" s="157">
        <v>67</v>
      </c>
      <c r="O143" s="156">
        <v>29.001666666666665</v>
      </c>
      <c r="P143" s="158">
        <v>16</v>
      </c>
      <c r="Q143" s="158">
        <v>10</v>
      </c>
      <c r="R143" s="158">
        <v>5</v>
      </c>
      <c r="S143" s="159">
        <f t="shared" si="6"/>
        <v>20</v>
      </c>
      <c r="T143" s="159">
        <f t="shared" si="7"/>
        <v>112.00166666666667</v>
      </c>
      <c r="U143" s="159">
        <f t="shared" si="8"/>
        <v>15</v>
      </c>
      <c r="V143" s="159">
        <v>147.00166666666667</v>
      </c>
      <c r="W143" s="156">
        <v>2.9500277777777777</v>
      </c>
    </row>
    <row r="144" spans="2:23">
      <c r="B144" s="153">
        <v>47</v>
      </c>
      <c r="C144" s="161" t="s">
        <v>467</v>
      </c>
      <c r="D144" s="162" t="s">
        <v>502</v>
      </c>
      <c r="E144" s="153" t="s">
        <v>497</v>
      </c>
      <c r="F144" s="153">
        <v>5</v>
      </c>
      <c r="G144" s="155">
        <v>0</v>
      </c>
      <c r="H144" s="155">
        <v>0</v>
      </c>
      <c r="I144" s="155">
        <v>2.4790000000000001</v>
      </c>
      <c r="J144" s="155">
        <v>3.39</v>
      </c>
      <c r="K144" s="155">
        <v>0</v>
      </c>
      <c r="L144" s="156">
        <v>10</v>
      </c>
      <c r="M144" s="156">
        <v>10</v>
      </c>
      <c r="N144" s="157">
        <v>67</v>
      </c>
      <c r="O144" s="156">
        <v>46.629166666666663</v>
      </c>
      <c r="P144" s="158">
        <v>16</v>
      </c>
      <c r="Q144" s="158">
        <v>10</v>
      </c>
      <c r="R144" s="158">
        <v>5</v>
      </c>
      <c r="S144" s="159">
        <f t="shared" si="6"/>
        <v>20</v>
      </c>
      <c r="T144" s="159">
        <f t="shared" si="7"/>
        <v>129.62916666666666</v>
      </c>
      <c r="U144" s="159">
        <f t="shared" si="8"/>
        <v>15</v>
      </c>
      <c r="V144" s="159">
        <v>164.62916666666666</v>
      </c>
      <c r="W144" s="156">
        <v>3.2438194444444446</v>
      </c>
    </row>
    <row r="145" spans="2:23">
      <c r="B145" s="153">
        <v>48</v>
      </c>
      <c r="C145" s="161" t="s">
        <v>340</v>
      </c>
      <c r="D145" s="162" t="s">
        <v>502</v>
      </c>
      <c r="E145" s="153" t="s">
        <v>497</v>
      </c>
      <c r="F145" s="153">
        <v>4</v>
      </c>
      <c r="G145" s="155">
        <v>0</v>
      </c>
      <c r="H145" s="155">
        <v>0</v>
      </c>
      <c r="I145" s="155">
        <v>2.8170000000000002</v>
      </c>
      <c r="J145" s="155">
        <v>0.501</v>
      </c>
      <c r="K145" s="155">
        <v>1.9870000000000001</v>
      </c>
      <c r="L145" s="156">
        <v>10</v>
      </c>
      <c r="M145" s="156">
        <v>10</v>
      </c>
      <c r="N145" s="157">
        <v>67</v>
      </c>
      <c r="O145" s="156">
        <v>40.030833333333334</v>
      </c>
      <c r="P145" s="158">
        <v>16</v>
      </c>
      <c r="Q145" s="158">
        <v>10</v>
      </c>
      <c r="R145" s="158">
        <v>5</v>
      </c>
      <c r="S145" s="159">
        <f t="shared" si="6"/>
        <v>20</v>
      </c>
      <c r="T145" s="159">
        <f t="shared" si="7"/>
        <v>123.03083333333333</v>
      </c>
      <c r="U145" s="159">
        <f t="shared" si="8"/>
        <v>15</v>
      </c>
      <c r="V145" s="159">
        <v>158.03083333333333</v>
      </c>
      <c r="W145" s="156">
        <v>3.1338472222222222</v>
      </c>
    </row>
    <row r="146" spans="2:23">
      <c r="B146" s="153">
        <v>49</v>
      </c>
      <c r="C146" s="161" t="s">
        <v>343</v>
      </c>
      <c r="D146" s="162" t="s">
        <v>502</v>
      </c>
      <c r="E146" s="153" t="s">
        <v>497</v>
      </c>
      <c r="F146" s="153">
        <v>6</v>
      </c>
      <c r="G146" s="155">
        <v>0</v>
      </c>
      <c r="H146" s="155">
        <v>0</v>
      </c>
      <c r="I146" s="155">
        <v>1.89</v>
      </c>
      <c r="J146" s="155">
        <v>0.745</v>
      </c>
      <c r="K146" s="155">
        <v>2.02</v>
      </c>
      <c r="L146" s="156">
        <v>10</v>
      </c>
      <c r="M146" s="156">
        <v>10</v>
      </c>
      <c r="N146" s="157">
        <v>67</v>
      </c>
      <c r="O146" s="156">
        <v>47.091666666666669</v>
      </c>
      <c r="P146" s="158">
        <v>16</v>
      </c>
      <c r="Q146" s="158">
        <v>10</v>
      </c>
      <c r="R146" s="158">
        <v>5</v>
      </c>
      <c r="S146" s="159">
        <f t="shared" si="6"/>
        <v>20</v>
      </c>
      <c r="T146" s="159">
        <f t="shared" si="7"/>
        <v>130.09166666666667</v>
      </c>
      <c r="U146" s="159">
        <f t="shared" si="8"/>
        <v>15</v>
      </c>
      <c r="V146" s="159">
        <v>165.09166666666667</v>
      </c>
      <c r="W146" s="156">
        <v>3.251527777777778</v>
      </c>
    </row>
    <row r="147" spans="2:23">
      <c r="B147" s="153">
        <v>50</v>
      </c>
      <c r="C147" s="161" t="s">
        <v>344</v>
      </c>
      <c r="D147" s="162" t="s">
        <v>498</v>
      </c>
      <c r="E147" s="153" t="s">
        <v>497</v>
      </c>
      <c r="F147" s="153">
        <v>4</v>
      </c>
      <c r="G147" s="155">
        <v>2.5</v>
      </c>
      <c r="H147" s="155">
        <v>0</v>
      </c>
      <c r="I147" s="155">
        <v>0</v>
      </c>
      <c r="J147" s="155">
        <v>6.3</v>
      </c>
      <c r="K147" s="155">
        <v>0</v>
      </c>
      <c r="L147" s="156">
        <v>10</v>
      </c>
      <c r="M147" s="156">
        <v>10</v>
      </c>
      <c r="N147" s="157">
        <v>90</v>
      </c>
      <c r="O147" s="156">
        <v>61.833333333333336</v>
      </c>
      <c r="P147" s="158">
        <v>16</v>
      </c>
      <c r="Q147" s="158">
        <v>10</v>
      </c>
      <c r="R147" s="158">
        <v>5</v>
      </c>
      <c r="S147" s="159">
        <f t="shared" si="6"/>
        <v>20</v>
      </c>
      <c r="T147" s="159">
        <f t="shared" si="7"/>
        <v>167.83333333333334</v>
      </c>
      <c r="U147" s="159">
        <f t="shared" si="8"/>
        <v>15</v>
      </c>
      <c r="V147" s="159">
        <v>202.83333333333334</v>
      </c>
      <c r="W147" s="156">
        <v>3.8805555555555555</v>
      </c>
    </row>
    <row r="148" spans="2:23">
      <c r="B148" s="153">
        <v>51</v>
      </c>
      <c r="C148" s="161" t="s">
        <v>333</v>
      </c>
      <c r="D148" s="162" t="s">
        <v>506</v>
      </c>
      <c r="E148" s="153" t="s">
        <v>497</v>
      </c>
      <c r="F148" s="153">
        <v>36</v>
      </c>
      <c r="G148" s="155">
        <v>24.515999999999998</v>
      </c>
      <c r="H148" s="155">
        <v>0</v>
      </c>
      <c r="I148" s="155">
        <v>0</v>
      </c>
      <c r="J148" s="155">
        <v>34.256</v>
      </c>
      <c r="K148" s="155"/>
      <c r="L148" s="156">
        <v>10</v>
      </c>
      <c r="M148" s="156">
        <v>10</v>
      </c>
      <c r="N148" s="157">
        <v>90</v>
      </c>
      <c r="O148" s="156">
        <v>498.48666666666662</v>
      </c>
      <c r="P148" s="158">
        <v>66</v>
      </c>
      <c r="Q148" s="158">
        <v>10</v>
      </c>
      <c r="R148" s="158">
        <v>5</v>
      </c>
      <c r="S148" s="159">
        <f t="shared" si="6"/>
        <v>20</v>
      </c>
      <c r="T148" s="159">
        <f t="shared" si="7"/>
        <v>654.48666666666668</v>
      </c>
      <c r="U148" s="159">
        <f t="shared" si="8"/>
        <v>15</v>
      </c>
      <c r="V148" s="159">
        <v>689.48666666666668</v>
      </c>
      <c r="W148" s="156">
        <v>11.991444444444445</v>
      </c>
    </row>
    <row r="149" spans="2:23">
      <c r="B149" s="153">
        <v>52</v>
      </c>
      <c r="C149" s="161" t="s">
        <v>349</v>
      </c>
      <c r="D149" s="162" t="s">
        <v>498</v>
      </c>
      <c r="E149" s="153" t="s">
        <v>497</v>
      </c>
      <c r="F149" s="153">
        <v>36</v>
      </c>
      <c r="G149" s="155">
        <v>5.1639999999999997</v>
      </c>
      <c r="H149" s="155">
        <v>0</v>
      </c>
      <c r="I149" s="155">
        <v>0</v>
      </c>
      <c r="J149" s="155">
        <v>4.5510000000000002</v>
      </c>
      <c r="K149" s="155"/>
      <c r="L149" s="156">
        <v>10</v>
      </c>
      <c r="M149" s="156">
        <v>10</v>
      </c>
      <c r="N149" s="157">
        <v>90</v>
      </c>
      <c r="O149" s="156">
        <v>238.20333333333332</v>
      </c>
      <c r="P149" s="158">
        <v>16</v>
      </c>
      <c r="Q149" s="158">
        <v>10</v>
      </c>
      <c r="R149" s="158">
        <v>5</v>
      </c>
      <c r="S149" s="159">
        <f t="shared" si="6"/>
        <v>20</v>
      </c>
      <c r="T149" s="159">
        <f t="shared" si="7"/>
        <v>344.20333333333332</v>
      </c>
      <c r="U149" s="159">
        <f t="shared" si="8"/>
        <v>15</v>
      </c>
      <c r="V149" s="159">
        <v>379.20333333333332</v>
      </c>
      <c r="W149" s="156">
        <v>6.8200555555555553</v>
      </c>
    </row>
    <row r="150" spans="2:23">
      <c r="B150" s="153">
        <v>53</v>
      </c>
      <c r="C150" s="161" t="s">
        <v>468</v>
      </c>
      <c r="D150" s="162" t="s">
        <v>498</v>
      </c>
      <c r="E150" s="153" t="s">
        <v>497</v>
      </c>
      <c r="F150" s="153">
        <v>6</v>
      </c>
      <c r="G150" s="155">
        <v>1.8320000000000001</v>
      </c>
      <c r="H150" s="155">
        <v>0</v>
      </c>
      <c r="I150" s="155">
        <v>0</v>
      </c>
      <c r="J150" s="155">
        <v>4.5460000000000003</v>
      </c>
      <c r="K150" s="155"/>
      <c r="L150" s="156">
        <v>10</v>
      </c>
      <c r="M150" s="156">
        <v>10</v>
      </c>
      <c r="N150" s="157">
        <v>90</v>
      </c>
      <c r="O150" s="156">
        <v>60.42</v>
      </c>
      <c r="P150" s="158">
        <v>16</v>
      </c>
      <c r="Q150" s="158">
        <v>10</v>
      </c>
      <c r="R150" s="158">
        <v>5</v>
      </c>
      <c r="S150" s="159">
        <f t="shared" si="6"/>
        <v>20</v>
      </c>
      <c r="T150" s="159">
        <f t="shared" si="7"/>
        <v>166.42000000000002</v>
      </c>
      <c r="U150" s="159">
        <f t="shared" si="8"/>
        <v>15</v>
      </c>
      <c r="V150" s="159">
        <v>201.42000000000002</v>
      </c>
      <c r="W150" s="156">
        <v>3.8570000000000002</v>
      </c>
    </row>
    <row r="151" spans="2:23">
      <c r="B151" s="153">
        <v>54</v>
      </c>
      <c r="C151" s="161" t="s">
        <v>304</v>
      </c>
      <c r="D151" s="162" t="s">
        <v>498</v>
      </c>
      <c r="E151" s="153" t="s">
        <v>497</v>
      </c>
      <c r="F151" s="153">
        <v>6</v>
      </c>
      <c r="G151" s="155">
        <v>2.645</v>
      </c>
      <c r="H151" s="155">
        <v>0</v>
      </c>
      <c r="I151" s="155">
        <v>0</v>
      </c>
      <c r="J151" s="155">
        <v>4.7240000000000002</v>
      </c>
      <c r="K151" s="155"/>
      <c r="L151" s="156">
        <v>10</v>
      </c>
      <c r="M151" s="156">
        <v>10</v>
      </c>
      <c r="N151" s="157">
        <v>90</v>
      </c>
      <c r="O151" s="156">
        <v>67.788333333333327</v>
      </c>
      <c r="P151" s="158">
        <v>16</v>
      </c>
      <c r="Q151" s="158">
        <v>10</v>
      </c>
      <c r="R151" s="158">
        <v>5</v>
      </c>
      <c r="S151" s="159">
        <f t="shared" si="6"/>
        <v>20</v>
      </c>
      <c r="T151" s="159">
        <f t="shared" si="7"/>
        <v>173.78833333333333</v>
      </c>
      <c r="U151" s="159">
        <f t="shared" si="8"/>
        <v>15</v>
      </c>
      <c r="V151" s="159">
        <v>208.78833333333333</v>
      </c>
      <c r="W151" s="156">
        <v>3.9798055555555556</v>
      </c>
    </row>
    <row r="152" spans="2:23">
      <c r="B152" s="153">
        <v>54</v>
      </c>
      <c r="C152" s="161" t="s">
        <v>378</v>
      </c>
      <c r="D152" s="162" t="s">
        <v>498</v>
      </c>
      <c r="E152" s="153" t="s">
        <v>497</v>
      </c>
      <c r="F152" s="153">
        <v>6</v>
      </c>
      <c r="G152" s="155">
        <v>2.645</v>
      </c>
      <c r="H152" s="155">
        <v>0</v>
      </c>
      <c r="I152" s="155">
        <v>0</v>
      </c>
      <c r="J152" s="155">
        <v>4.7240000000000002</v>
      </c>
      <c r="K152" s="155"/>
      <c r="L152" s="156">
        <v>10</v>
      </c>
      <c r="M152" s="156">
        <v>10</v>
      </c>
      <c r="N152" s="157">
        <v>90</v>
      </c>
      <c r="O152" s="156">
        <v>67.788333333333327</v>
      </c>
      <c r="P152" s="158">
        <v>16</v>
      </c>
      <c r="Q152" s="158">
        <v>10</v>
      </c>
      <c r="R152" s="158">
        <v>5</v>
      </c>
      <c r="S152" s="159">
        <f t="shared" si="6"/>
        <v>20</v>
      </c>
      <c r="T152" s="159">
        <f t="shared" si="7"/>
        <v>173.78833333333333</v>
      </c>
      <c r="U152" s="159">
        <f t="shared" si="8"/>
        <v>15</v>
      </c>
      <c r="V152" s="159">
        <v>208.78833333333333</v>
      </c>
      <c r="W152" s="156">
        <v>3.9798055555555556</v>
      </c>
    </row>
    <row r="153" spans="2:23">
      <c r="B153" s="153">
        <v>55</v>
      </c>
      <c r="C153" s="161" t="s">
        <v>321</v>
      </c>
      <c r="D153" s="162" t="s">
        <v>498</v>
      </c>
      <c r="E153" s="153" t="s">
        <v>497</v>
      </c>
      <c r="F153" s="153">
        <v>4</v>
      </c>
      <c r="G153" s="155">
        <v>1.7190000000000001</v>
      </c>
      <c r="H153" s="155">
        <v>0</v>
      </c>
      <c r="I153" s="155">
        <v>0</v>
      </c>
      <c r="J153" s="155">
        <v>5.024</v>
      </c>
      <c r="K153" s="155"/>
      <c r="L153" s="156">
        <v>10</v>
      </c>
      <c r="M153" s="156">
        <v>10</v>
      </c>
      <c r="N153" s="157">
        <v>90</v>
      </c>
      <c r="O153" s="156">
        <v>51.071666666666665</v>
      </c>
      <c r="P153" s="158">
        <v>16</v>
      </c>
      <c r="Q153" s="158">
        <v>10</v>
      </c>
      <c r="R153" s="158">
        <v>5</v>
      </c>
      <c r="S153" s="159">
        <f t="shared" si="6"/>
        <v>20</v>
      </c>
      <c r="T153" s="159">
        <f t="shared" si="7"/>
        <v>157.07166666666666</v>
      </c>
      <c r="U153" s="159">
        <f t="shared" si="8"/>
        <v>15</v>
      </c>
      <c r="V153" s="159">
        <v>192.07166666666666</v>
      </c>
      <c r="W153" s="156">
        <v>3.7011944444444445</v>
      </c>
    </row>
    <row r="154" spans="2:23">
      <c r="B154" s="153">
        <v>56</v>
      </c>
      <c r="C154" s="161" t="s">
        <v>347</v>
      </c>
      <c r="D154" s="162" t="s">
        <v>498</v>
      </c>
      <c r="E154" s="153" t="s">
        <v>497</v>
      </c>
      <c r="F154" s="153">
        <v>4</v>
      </c>
      <c r="G154" s="155">
        <v>0</v>
      </c>
      <c r="H154" s="155">
        <v>0</v>
      </c>
      <c r="I154" s="155">
        <v>2.286</v>
      </c>
      <c r="J154" s="155">
        <v>1.913</v>
      </c>
      <c r="K154" s="155"/>
      <c r="L154" s="156">
        <v>10</v>
      </c>
      <c r="M154" s="156">
        <v>10</v>
      </c>
      <c r="N154" s="157">
        <v>90</v>
      </c>
      <c r="O154" s="156">
        <v>35.901666666666671</v>
      </c>
      <c r="P154" s="158">
        <v>16</v>
      </c>
      <c r="Q154" s="158">
        <v>10</v>
      </c>
      <c r="R154" s="158">
        <v>5</v>
      </c>
      <c r="S154" s="159">
        <f t="shared" si="6"/>
        <v>20</v>
      </c>
      <c r="T154" s="159">
        <f t="shared" si="7"/>
        <v>141.90166666666667</v>
      </c>
      <c r="U154" s="159">
        <f t="shared" si="8"/>
        <v>15</v>
      </c>
      <c r="V154" s="159">
        <v>176.90166666666667</v>
      </c>
      <c r="W154" s="156">
        <v>3.4483611111111112</v>
      </c>
    </row>
    <row r="155" spans="2:23">
      <c r="B155" s="153">
        <v>57</v>
      </c>
      <c r="C155" s="161" t="s">
        <v>381</v>
      </c>
      <c r="D155" s="162" t="s">
        <v>498</v>
      </c>
      <c r="E155" s="153" t="s">
        <v>497</v>
      </c>
      <c r="F155" s="153">
        <v>4</v>
      </c>
      <c r="G155" s="155">
        <v>0</v>
      </c>
      <c r="H155" s="155">
        <v>0</v>
      </c>
      <c r="I155" s="155">
        <v>2.5880000000000001</v>
      </c>
      <c r="J155" s="155">
        <v>2.383</v>
      </c>
      <c r="K155" s="155"/>
      <c r="L155" s="156">
        <v>10</v>
      </c>
      <c r="M155" s="156">
        <v>10</v>
      </c>
      <c r="N155" s="157">
        <v>90</v>
      </c>
      <c r="O155" s="156">
        <v>38.726666666666667</v>
      </c>
      <c r="P155" s="158">
        <v>16</v>
      </c>
      <c r="Q155" s="158">
        <v>10</v>
      </c>
      <c r="R155" s="158">
        <v>5</v>
      </c>
      <c r="S155" s="159">
        <f t="shared" si="6"/>
        <v>20</v>
      </c>
      <c r="T155" s="159">
        <f t="shared" si="7"/>
        <v>144.72666666666666</v>
      </c>
      <c r="U155" s="159">
        <f t="shared" si="8"/>
        <v>15</v>
      </c>
      <c r="V155" s="159">
        <v>179.72666666666666</v>
      </c>
      <c r="W155" s="156">
        <v>3.4954444444444444</v>
      </c>
    </row>
    <row r="156" spans="2:23">
      <c r="B156" s="153">
        <v>58</v>
      </c>
      <c r="C156" s="161" t="s">
        <v>469</v>
      </c>
      <c r="D156" s="162" t="s">
        <v>498</v>
      </c>
      <c r="E156" s="153" t="s">
        <v>497</v>
      </c>
      <c r="F156" s="153">
        <v>4</v>
      </c>
      <c r="G156" s="155"/>
      <c r="H156" s="155"/>
      <c r="I156" s="155">
        <v>2.15</v>
      </c>
      <c r="J156" s="155">
        <v>2.16</v>
      </c>
      <c r="K156" s="155"/>
      <c r="L156" s="156">
        <v>10</v>
      </c>
      <c r="M156" s="156">
        <v>10</v>
      </c>
      <c r="N156" s="157">
        <v>90</v>
      </c>
      <c r="O156" s="156">
        <v>36.158333333333331</v>
      </c>
      <c r="P156" s="158">
        <v>16</v>
      </c>
      <c r="Q156" s="158">
        <v>10</v>
      </c>
      <c r="R156" s="158">
        <v>5</v>
      </c>
      <c r="S156" s="159">
        <f t="shared" si="6"/>
        <v>20</v>
      </c>
      <c r="T156" s="159">
        <f t="shared" si="7"/>
        <v>142.15833333333333</v>
      </c>
      <c r="U156" s="159">
        <f t="shared" si="8"/>
        <v>15</v>
      </c>
      <c r="V156" s="159">
        <v>177.15833333333333</v>
      </c>
      <c r="W156" s="156">
        <v>3.452638888888889</v>
      </c>
    </row>
    <row r="157" spans="2:23">
      <c r="B157" s="153">
        <v>58</v>
      </c>
      <c r="C157" s="161" t="s">
        <v>379</v>
      </c>
      <c r="D157" s="162" t="s">
        <v>498</v>
      </c>
      <c r="E157" s="153" t="s">
        <v>497</v>
      </c>
      <c r="F157" s="153">
        <v>4</v>
      </c>
      <c r="G157" s="155"/>
      <c r="H157" s="155"/>
      <c r="I157" s="155">
        <v>2.15</v>
      </c>
      <c r="J157" s="155">
        <v>2.16</v>
      </c>
      <c r="K157" s="155"/>
      <c r="L157" s="156">
        <v>10</v>
      </c>
      <c r="M157" s="156">
        <v>10</v>
      </c>
      <c r="N157" s="157">
        <v>90</v>
      </c>
      <c r="O157" s="156">
        <v>36.158333333333331</v>
      </c>
      <c r="P157" s="158">
        <v>16</v>
      </c>
      <c r="Q157" s="158">
        <v>10</v>
      </c>
      <c r="R157" s="158">
        <v>5</v>
      </c>
      <c r="S157" s="159">
        <f t="shared" si="6"/>
        <v>20</v>
      </c>
      <c r="T157" s="159">
        <f t="shared" si="7"/>
        <v>142.15833333333333</v>
      </c>
      <c r="U157" s="159">
        <f t="shared" si="8"/>
        <v>15</v>
      </c>
      <c r="V157" s="159">
        <v>177.15833333333333</v>
      </c>
      <c r="W157" s="156">
        <v>3.452638888888889</v>
      </c>
    </row>
    <row r="158" spans="2:23">
      <c r="B158" s="153">
        <v>59</v>
      </c>
      <c r="C158" s="165" t="s">
        <v>441</v>
      </c>
      <c r="D158" s="162" t="s">
        <v>498</v>
      </c>
      <c r="E158" s="153" t="s">
        <v>497</v>
      </c>
      <c r="F158" s="158">
        <v>4</v>
      </c>
      <c r="G158" s="155">
        <v>1.0649999999999999</v>
      </c>
      <c r="H158" s="155">
        <v>0</v>
      </c>
      <c r="I158" s="155">
        <v>0</v>
      </c>
      <c r="J158" s="155">
        <v>0.50700000000000001</v>
      </c>
      <c r="K158" s="155">
        <v>0</v>
      </c>
      <c r="L158" s="156">
        <v>10</v>
      </c>
      <c r="M158" s="156">
        <v>10</v>
      </c>
      <c r="N158" s="157">
        <v>90</v>
      </c>
      <c r="O158" s="156">
        <v>30.564999999999998</v>
      </c>
      <c r="P158" s="158">
        <v>16</v>
      </c>
      <c r="Q158" s="158">
        <v>10</v>
      </c>
      <c r="R158" s="158">
        <v>5</v>
      </c>
      <c r="S158" s="159">
        <f t="shared" si="6"/>
        <v>20</v>
      </c>
      <c r="T158" s="159">
        <f t="shared" si="7"/>
        <v>136.565</v>
      </c>
      <c r="U158" s="159">
        <f t="shared" si="8"/>
        <v>15</v>
      </c>
      <c r="V158" s="159">
        <v>171.565</v>
      </c>
      <c r="W158" s="156">
        <v>3.3594166666666667</v>
      </c>
    </row>
    <row r="159" spans="2:23">
      <c r="B159" s="153">
        <v>60</v>
      </c>
      <c r="C159" s="161" t="s">
        <v>328</v>
      </c>
      <c r="D159" s="162" t="s">
        <v>498</v>
      </c>
      <c r="E159" s="153" t="s">
        <v>497</v>
      </c>
      <c r="F159" s="158">
        <v>4</v>
      </c>
      <c r="G159" s="155">
        <v>1.002</v>
      </c>
      <c r="H159" s="155">
        <v>0</v>
      </c>
      <c r="I159" s="155">
        <v>0</v>
      </c>
      <c r="J159" s="155">
        <v>2.0990000000000002</v>
      </c>
      <c r="K159" s="155">
        <v>0</v>
      </c>
      <c r="L159" s="156">
        <v>10</v>
      </c>
      <c r="M159" s="156">
        <v>10</v>
      </c>
      <c r="N159" s="157">
        <v>90</v>
      </c>
      <c r="O159" s="156">
        <v>35.346666666666664</v>
      </c>
      <c r="P159" s="158">
        <v>16</v>
      </c>
      <c r="Q159" s="158">
        <v>10</v>
      </c>
      <c r="R159" s="158">
        <v>5</v>
      </c>
      <c r="S159" s="159">
        <f t="shared" si="6"/>
        <v>20</v>
      </c>
      <c r="T159" s="159">
        <f t="shared" si="7"/>
        <v>141.34666666666666</v>
      </c>
      <c r="U159" s="159">
        <f t="shared" si="8"/>
        <v>15</v>
      </c>
      <c r="V159" s="159">
        <v>176.34666666666666</v>
      </c>
      <c r="W159" s="156">
        <v>3.439111111111111</v>
      </c>
    </row>
    <row r="160" spans="2:23">
      <c r="B160" s="153">
        <v>61</v>
      </c>
      <c r="C160" s="161" t="s">
        <v>339</v>
      </c>
      <c r="D160" s="162" t="s">
        <v>506</v>
      </c>
      <c r="E160" s="153" t="s">
        <v>497</v>
      </c>
      <c r="F160" s="158">
        <v>40</v>
      </c>
      <c r="G160" s="155"/>
      <c r="H160" s="155"/>
      <c r="I160" s="155"/>
      <c r="J160" s="155"/>
      <c r="K160" s="155"/>
      <c r="L160" s="156">
        <v>10</v>
      </c>
      <c r="M160" s="156">
        <v>10</v>
      </c>
      <c r="N160" s="157">
        <v>90</v>
      </c>
      <c r="O160" s="156">
        <v>200</v>
      </c>
      <c r="P160" s="158">
        <v>66</v>
      </c>
      <c r="Q160" s="158">
        <v>10</v>
      </c>
      <c r="R160" s="158">
        <v>5</v>
      </c>
      <c r="S160" s="159">
        <f t="shared" si="6"/>
        <v>20</v>
      </c>
      <c r="T160" s="159">
        <f t="shared" si="7"/>
        <v>356</v>
      </c>
      <c r="U160" s="159">
        <f t="shared" si="8"/>
        <v>15</v>
      </c>
      <c r="V160" s="159">
        <v>391</v>
      </c>
      <c r="W160" s="156">
        <v>7.0166666666666666</v>
      </c>
    </row>
    <row r="161" spans="2:23">
      <c r="B161" s="153">
        <v>62</v>
      </c>
      <c r="C161" s="161" t="s">
        <v>470</v>
      </c>
      <c r="D161" s="162" t="s">
        <v>506</v>
      </c>
      <c r="E161" s="153" t="s">
        <v>497</v>
      </c>
      <c r="F161" s="158">
        <v>40</v>
      </c>
      <c r="G161" s="155"/>
      <c r="H161" s="155"/>
      <c r="I161" s="155"/>
      <c r="J161" s="155"/>
      <c r="K161" s="155"/>
      <c r="L161" s="156">
        <v>10</v>
      </c>
      <c r="M161" s="156">
        <v>10</v>
      </c>
      <c r="N161" s="157">
        <v>90</v>
      </c>
      <c r="O161" s="156">
        <v>200</v>
      </c>
      <c r="P161" s="158">
        <v>66</v>
      </c>
      <c r="Q161" s="158">
        <v>10</v>
      </c>
      <c r="R161" s="158">
        <v>5</v>
      </c>
      <c r="S161" s="159">
        <f t="shared" si="6"/>
        <v>20</v>
      </c>
      <c r="T161" s="159">
        <f t="shared" si="7"/>
        <v>356</v>
      </c>
      <c r="U161" s="159">
        <f t="shared" si="8"/>
        <v>15</v>
      </c>
      <c r="V161" s="159">
        <v>391</v>
      </c>
      <c r="W161" s="156">
        <v>7.0166666666666666</v>
      </c>
    </row>
    <row r="162" spans="2:23">
      <c r="B162" s="153">
        <v>62</v>
      </c>
      <c r="C162" s="161" t="s">
        <v>377</v>
      </c>
      <c r="D162" s="162" t="s">
        <v>506</v>
      </c>
      <c r="E162" s="153" t="s">
        <v>497</v>
      </c>
      <c r="F162" s="158">
        <v>40</v>
      </c>
      <c r="G162" s="155"/>
      <c r="H162" s="155"/>
      <c r="I162" s="155"/>
      <c r="J162" s="155"/>
      <c r="K162" s="155"/>
      <c r="L162" s="156">
        <v>10</v>
      </c>
      <c r="M162" s="156">
        <v>10</v>
      </c>
      <c r="N162" s="157">
        <v>90</v>
      </c>
      <c r="O162" s="156">
        <v>200</v>
      </c>
      <c r="P162" s="158">
        <v>66</v>
      </c>
      <c r="Q162" s="158">
        <v>10</v>
      </c>
      <c r="R162" s="158">
        <v>5</v>
      </c>
      <c r="S162" s="159">
        <f t="shared" si="6"/>
        <v>20</v>
      </c>
      <c r="T162" s="159">
        <f t="shared" si="7"/>
        <v>356</v>
      </c>
      <c r="U162" s="159">
        <f t="shared" si="8"/>
        <v>15</v>
      </c>
      <c r="V162" s="159">
        <v>391</v>
      </c>
      <c r="W162" s="156">
        <v>7.0166666666666666</v>
      </c>
    </row>
    <row r="163" spans="2:23">
      <c r="B163" s="153">
        <v>63</v>
      </c>
      <c r="C163" s="161" t="s">
        <v>374</v>
      </c>
      <c r="D163" s="162" t="s">
        <v>498</v>
      </c>
      <c r="E163" s="153" t="s">
        <v>497</v>
      </c>
      <c r="F163" s="158">
        <v>6</v>
      </c>
      <c r="G163" s="155"/>
      <c r="H163" s="155"/>
      <c r="I163" s="155">
        <v>1.2</v>
      </c>
      <c r="J163" s="155">
        <v>0.69199999999999995</v>
      </c>
      <c r="K163" s="155">
        <v>1.2230000000000001</v>
      </c>
      <c r="L163" s="156">
        <v>10</v>
      </c>
      <c r="M163" s="156">
        <v>10</v>
      </c>
      <c r="N163" s="157">
        <v>90</v>
      </c>
      <c r="O163" s="156">
        <v>41.383333333333333</v>
      </c>
      <c r="P163" s="158">
        <v>16</v>
      </c>
      <c r="Q163" s="158">
        <v>10</v>
      </c>
      <c r="R163" s="158">
        <v>5</v>
      </c>
      <c r="S163" s="159">
        <f t="shared" si="6"/>
        <v>20</v>
      </c>
      <c r="T163" s="159">
        <f t="shared" si="7"/>
        <v>147.38333333333333</v>
      </c>
      <c r="U163" s="159">
        <f t="shared" si="8"/>
        <v>15</v>
      </c>
      <c r="V163" s="159">
        <v>182.38333333333333</v>
      </c>
      <c r="W163" s="156">
        <v>3.5397222222222222</v>
      </c>
    </row>
    <row r="164" spans="2:23">
      <c r="B164" s="153">
        <v>44</v>
      </c>
      <c r="C164" s="161" t="s">
        <v>384</v>
      </c>
      <c r="D164" s="162" t="s">
        <v>502</v>
      </c>
      <c r="E164" s="153" t="s">
        <v>501</v>
      </c>
      <c r="F164" s="153">
        <v>6</v>
      </c>
      <c r="G164" s="155">
        <v>0</v>
      </c>
      <c r="H164" s="155">
        <v>0</v>
      </c>
      <c r="I164" s="155">
        <v>1.94</v>
      </c>
      <c r="J164" s="155">
        <v>0.6</v>
      </c>
      <c r="K164" s="155">
        <v>1.1100000000000001</v>
      </c>
      <c r="L164" s="156">
        <v>15</v>
      </c>
      <c r="M164" s="156">
        <v>15</v>
      </c>
      <c r="N164" s="157">
        <v>67</v>
      </c>
      <c r="O164" s="156">
        <v>43.783333333333331</v>
      </c>
      <c r="P164" s="158">
        <v>16</v>
      </c>
      <c r="Q164" s="158">
        <v>10</v>
      </c>
      <c r="R164" s="158">
        <v>5</v>
      </c>
      <c r="S164" s="159">
        <f t="shared" si="6"/>
        <v>30</v>
      </c>
      <c r="T164" s="159">
        <f t="shared" si="7"/>
        <v>126.78333333333333</v>
      </c>
      <c r="U164" s="159">
        <f t="shared" si="8"/>
        <v>15</v>
      </c>
      <c r="V164" s="159">
        <v>171.78333333333333</v>
      </c>
      <c r="W164" s="156">
        <v>3.3630555555555555</v>
      </c>
    </row>
    <row r="165" spans="2:23">
      <c r="B165" s="153">
        <v>33</v>
      </c>
      <c r="C165" s="161" t="s">
        <v>390</v>
      </c>
      <c r="D165" s="153" t="s">
        <v>498</v>
      </c>
      <c r="E165" s="153" t="s">
        <v>497</v>
      </c>
      <c r="F165" s="153">
        <v>4</v>
      </c>
      <c r="G165" s="155">
        <v>1.7490000000000001</v>
      </c>
      <c r="H165" s="155">
        <v>0</v>
      </c>
      <c r="I165" s="155">
        <v>0</v>
      </c>
      <c r="J165" s="155">
        <v>5.2119999999999997</v>
      </c>
      <c r="K165" s="155">
        <v>0</v>
      </c>
      <c r="L165" s="156">
        <v>10</v>
      </c>
      <c r="M165" s="156">
        <v>10</v>
      </c>
      <c r="N165" s="157">
        <v>90</v>
      </c>
      <c r="O165" s="156">
        <v>51.948333333333331</v>
      </c>
      <c r="P165" s="158">
        <v>16</v>
      </c>
      <c r="Q165" s="158">
        <v>10</v>
      </c>
      <c r="R165" s="158">
        <v>5</v>
      </c>
      <c r="S165" s="159">
        <f t="shared" si="6"/>
        <v>20</v>
      </c>
      <c r="T165" s="159">
        <f t="shared" si="7"/>
        <v>157.94833333333332</v>
      </c>
      <c r="U165" s="159">
        <f t="shared" si="8"/>
        <v>15</v>
      </c>
      <c r="V165" s="159">
        <v>192.94833333333332</v>
      </c>
      <c r="W165" s="156">
        <v>3.7158055555555554</v>
      </c>
    </row>
    <row r="166" spans="2:23">
      <c r="B166" s="153">
        <v>63</v>
      </c>
      <c r="C166" s="161" t="s">
        <v>375</v>
      </c>
      <c r="D166" s="162" t="s">
        <v>498</v>
      </c>
      <c r="E166" s="153" t="s">
        <v>497</v>
      </c>
      <c r="F166" s="158">
        <v>7</v>
      </c>
      <c r="G166" s="155"/>
      <c r="H166" s="155"/>
      <c r="I166" s="155">
        <v>4.1399999999999997</v>
      </c>
      <c r="J166" s="155">
        <v>5.0179999999999998</v>
      </c>
      <c r="K166" s="155"/>
      <c r="L166" s="156">
        <v>10</v>
      </c>
      <c r="M166" s="156">
        <v>10</v>
      </c>
      <c r="N166" s="157">
        <v>90</v>
      </c>
      <c r="O166" s="156">
        <v>68.976666666666659</v>
      </c>
      <c r="P166" s="158">
        <v>16</v>
      </c>
      <c r="Q166" s="158">
        <v>10</v>
      </c>
      <c r="R166" s="158">
        <v>5</v>
      </c>
      <c r="S166" s="159">
        <f t="shared" si="6"/>
        <v>20</v>
      </c>
      <c r="T166" s="159">
        <f t="shared" si="7"/>
        <v>174.97666666666666</v>
      </c>
      <c r="U166" s="159">
        <f t="shared" si="8"/>
        <v>15</v>
      </c>
      <c r="V166" s="159">
        <v>209.97666666666666</v>
      </c>
      <c r="W166" s="156">
        <v>3.9996111111111108</v>
      </c>
    </row>
    <row r="167" spans="2:23" ht="15.75" thickBot="1">
      <c r="B167" s="166">
        <v>63</v>
      </c>
      <c r="C167" s="167" t="s">
        <v>269</v>
      </c>
      <c r="D167" s="168" t="s">
        <v>498</v>
      </c>
      <c r="E167" s="166" t="s">
        <v>497</v>
      </c>
      <c r="F167" s="169">
        <v>7</v>
      </c>
      <c r="G167" s="170"/>
      <c r="H167" s="170"/>
      <c r="I167" s="170">
        <v>4.1399999999999997</v>
      </c>
      <c r="J167" s="170">
        <v>5.0179999999999998</v>
      </c>
      <c r="K167" s="170"/>
      <c r="L167" s="171">
        <v>10</v>
      </c>
      <c r="M167" s="171">
        <v>10</v>
      </c>
      <c r="N167" s="172">
        <v>90</v>
      </c>
      <c r="O167" s="171">
        <v>68.976666666666659</v>
      </c>
      <c r="P167" s="169">
        <v>16</v>
      </c>
      <c r="Q167" s="169">
        <v>10</v>
      </c>
      <c r="R167" s="169">
        <v>5</v>
      </c>
      <c r="S167" s="173">
        <f t="shared" si="6"/>
        <v>20</v>
      </c>
      <c r="T167" s="173">
        <f t="shared" si="7"/>
        <v>174.97666666666666</v>
      </c>
      <c r="U167" s="173">
        <f t="shared" si="8"/>
        <v>15</v>
      </c>
      <c r="V167" s="173">
        <v>209.97666666666666</v>
      </c>
      <c r="W167" s="171">
        <v>3.9996111111111108</v>
      </c>
    </row>
  </sheetData>
  <mergeCells count="12">
    <mergeCell ref="L2:R2"/>
    <mergeCell ref="T2:T3"/>
    <mergeCell ref="V2:V3"/>
    <mergeCell ref="W2:W3"/>
    <mergeCell ref="S2:S3"/>
    <mergeCell ref="U2:U3"/>
    <mergeCell ref="G2:K2"/>
    <mergeCell ref="B2:B3"/>
    <mergeCell ref="C2:C3"/>
    <mergeCell ref="D2:D3"/>
    <mergeCell ref="E2:E3"/>
    <mergeCell ref="F2:F3"/>
  </mergeCells>
  <conditionalFormatting sqref="F18:K25 C18:D25">
    <cfRule type="containsBlanks" dxfId="442" priority="581">
      <formula>LEN(TRIM(C18))=0</formula>
    </cfRule>
    <cfRule type="notContainsBlanks" dxfId="441" priority="582">
      <formula>LEN(TRIM(C18))&gt;0</formula>
    </cfRule>
  </conditionalFormatting>
  <conditionalFormatting sqref="G4:K16">
    <cfRule type="cellIs" dxfId="440" priority="587" operator="greaterThan">
      <formula>0</formula>
    </cfRule>
  </conditionalFormatting>
  <conditionalFormatting sqref="E4:E16">
    <cfRule type="containsBlanks" dxfId="439" priority="585">
      <formula>LEN(TRIM(E4))=0</formula>
    </cfRule>
    <cfRule type="notContainsBlanks" dxfId="438" priority="586">
      <formula>LEN(TRIM(E4))&gt;0</formula>
    </cfRule>
  </conditionalFormatting>
  <conditionalFormatting sqref="C16">
    <cfRule type="containsBlanks" dxfId="437" priority="583">
      <formula>LEN(TRIM(C16))=0</formula>
    </cfRule>
    <cfRule type="notContainsBlanks" dxfId="436" priority="584">
      <formula>LEN(TRIM(C16))&gt;0</formula>
    </cfRule>
  </conditionalFormatting>
  <conditionalFormatting sqref="G17:K17">
    <cfRule type="containsBlanks" dxfId="435" priority="572">
      <formula>LEN(TRIM(G17))=0</formula>
    </cfRule>
    <cfRule type="notContainsBlanks" dxfId="434" priority="573">
      <formula>LEN(TRIM(G17))&gt;0</formula>
    </cfRule>
  </conditionalFormatting>
  <conditionalFormatting sqref="G18:K25">
    <cfRule type="cellIs" dxfId="433" priority="580" operator="greaterThan">
      <formula>0</formula>
    </cfRule>
  </conditionalFormatting>
  <conditionalFormatting sqref="E18:E25">
    <cfRule type="containsBlanks" dxfId="432" priority="578">
      <formula>LEN(TRIM(E18))=0</formula>
    </cfRule>
    <cfRule type="notContainsBlanks" dxfId="431" priority="579">
      <formula>LEN(TRIM(E18))&gt;0</formula>
    </cfRule>
  </conditionalFormatting>
  <conditionalFormatting sqref="G17:K17">
    <cfRule type="cellIs" dxfId="430" priority="571" operator="greaterThan">
      <formula>0</formula>
    </cfRule>
  </conditionalFormatting>
  <conditionalFormatting sqref="D17">
    <cfRule type="containsBlanks" dxfId="429" priority="576">
      <formula>LEN(TRIM(D17))=0</formula>
    </cfRule>
    <cfRule type="notContainsBlanks" dxfId="428" priority="577">
      <formula>LEN(TRIM(D17))&gt;0</formula>
    </cfRule>
  </conditionalFormatting>
  <conditionalFormatting sqref="E17">
    <cfRule type="containsBlanks" dxfId="427" priority="574">
      <formula>LEN(TRIM(E17))=0</formula>
    </cfRule>
    <cfRule type="notContainsBlanks" dxfId="426" priority="575">
      <formula>LEN(TRIM(E17))&gt;0</formula>
    </cfRule>
  </conditionalFormatting>
  <conditionalFormatting sqref="F26:K32 C26:C32">
    <cfRule type="containsBlanks" dxfId="425" priority="569">
      <formula>LEN(TRIM(C26))=0</formula>
    </cfRule>
    <cfRule type="notContainsBlanks" dxfId="424" priority="570">
      <formula>LEN(TRIM(C26))&gt;0</formula>
    </cfRule>
  </conditionalFormatting>
  <conditionalFormatting sqref="G26:K32">
    <cfRule type="cellIs" dxfId="423" priority="568" operator="greaterThan">
      <formula>0</formula>
    </cfRule>
  </conditionalFormatting>
  <conditionalFormatting sqref="E26:E32">
    <cfRule type="containsBlanks" dxfId="422" priority="566">
      <formula>LEN(TRIM(E26))=0</formula>
    </cfRule>
    <cfRule type="notContainsBlanks" dxfId="421" priority="567">
      <formula>LEN(TRIM(E26))&gt;0</formula>
    </cfRule>
  </conditionalFormatting>
  <conditionalFormatting sqref="D26:D32">
    <cfRule type="containsBlanks" dxfId="420" priority="564">
      <formula>LEN(TRIM(D26))=0</formula>
    </cfRule>
    <cfRule type="notContainsBlanks" dxfId="419" priority="565">
      <formula>LEN(TRIM(D26))&gt;0</formula>
    </cfRule>
  </conditionalFormatting>
  <conditionalFormatting sqref="G46:K70 G77:K79 C45:C68 C69:D77">
    <cfRule type="containsBlanks" dxfId="418" priority="557">
      <formula>LEN(TRIM(C45))=0</formula>
    </cfRule>
    <cfRule type="notContainsBlanks" dxfId="417" priority="558">
      <formula>LEN(TRIM(C45))&gt;0</formula>
    </cfRule>
  </conditionalFormatting>
  <conditionalFormatting sqref="G33:K44">
    <cfRule type="cellIs" dxfId="416" priority="559" operator="greaterThan">
      <formula>0</formula>
    </cfRule>
  </conditionalFormatting>
  <conditionalFormatting sqref="G46:K70 G77:K79">
    <cfRule type="cellIs" dxfId="415" priority="556" operator="greaterThan">
      <formula>0</formula>
    </cfRule>
  </conditionalFormatting>
  <conditionalFormatting sqref="F40:F57">
    <cfRule type="containsBlanks" dxfId="414" priority="551">
      <formula>LEN(TRIM(F40))=0</formula>
    </cfRule>
    <cfRule type="notContainsBlanks" dxfId="413" priority="552">
      <formula>LEN(TRIM(F40))&gt;0</formula>
    </cfRule>
  </conditionalFormatting>
  <conditionalFormatting sqref="F58">
    <cfRule type="containsBlanks" dxfId="412" priority="549">
      <formula>LEN(TRIM(F58))=0</formula>
    </cfRule>
    <cfRule type="notContainsBlanks" dxfId="411" priority="550">
      <formula>LEN(TRIM(F58))&gt;0</formula>
    </cfRule>
  </conditionalFormatting>
  <conditionalFormatting sqref="F59:F79">
    <cfRule type="containsBlanks" dxfId="410" priority="547">
      <formula>LEN(TRIM(F59))=0</formula>
    </cfRule>
    <cfRule type="notContainsBlanks" dxfId="409" priority="548">
      <formula>LEN(TRIM(F59))&gt;0</formula>
    </cfRule>
  </conditionalFormatting>
  <conditionalFormatting sqref="G45:K45">
    <cfRule type="containsBlanks" dxfId="408" priority="554">
      <formula>LEN(TRIM(G45))=0</formula>
    </cfRule>
    <cfRule type="notContainsBlanks" dxfId="407" priority="555">
      <formula>LEN(TRIM(G45))&gt;0</formula>
    </cfRule>
  </conditionalFormatting>
  <conditionalFormatting sqref="G73:K73">
    <cfRule type="containsBlanks" dxfId="406" priority="539">
      <formula>LEN(TRIM(G73))=0</formula>
    </cfRule>
    <cfRule type="notContainsBlanks" dxfId="405" priority="540">
      <formula>LEN(TRIM(G73))&gt;0</formula>
    </cfRule>
  </conditionalFormatting>
  <conditionalFormatting sqref="G71:K71">
    <cfRule type="containsBlanks" dxfId="404" priority="545">
      <formula>LEN(TRIM(G71))=0</formula>
    </cfRule>
    <cfRule type="notContainsBlanks" dxfId="403" priority="546">
      <formula>LEN(TRIM(G71))&gt;0</formula>
    </cfRule>
  </conditionalFormatting>
  <conditionalFormatting sqref="G45:K45">
    <cfRule type="cellIs" dxfId="402" priority="553" operator="greaterThan">
      <formula>0</formula>
    </cfRule>
  </conditionalFormatting>
  <conditionalFormatting sqref="G71:K71">
    <cfRule type="cellIs" dxfId="401" priority="544" operator="greaterThan">
      <formula>0</formula>
    </cfRule>
  </conditionalFormatting>
  <conditionalFormatting sqref="G72:K72">
    <cfRule type="containsBlanks" dxfId="400" priority="542">
      <formula>LEN(TRIM(G72))=0</formula>
    </cfRule>
    <cfRule type="notContainsBlanks" dxfId="399" priority="543">
      <formula>LEN(TRIM(G72))&gt;0</formula>
    </cfRule>
  </conditionalFormatting>
  <conditionalFormatting sqref="G72:K72">
    <cfRule type="cellIs" dxfId="398" priority="541" operator="greaterThan">
      <formula>0</formula>
    </cfRule>
  </conditionalFormatting>
  <conditionalFormatting sqref="G73:K73">
    <cfRule type="cellIs" dxfId="397" priority="538" operator="greaterThan">
      <formula>0</formula>
    </cfRule>
  </conditionalFormatting>
  <conditionalFormatting sqref="G74:K74">
    <cfRule type="containsBlanks" dxfId="396" priority="536">
      <formula>LEN(TRIM(G74))=0</formula>
    </cfRule>
    <cfRule type="notContainsBlanks" dxfId="395" priority="537">
      <formula>LEN(TRIM(G74))&gt;0</formula>
    </cfRule>
  </conditionalFormatting>
  <conditionalFormatting sqref="G74:K74">
    <cfRule type="cellIs" dxfId="394" priority="535" operator="greaterThan">
      <formula>0</formula>
    </cfRule>
  </conditionalFormatting>
  <conditionalFormatting sqref="G75:K75">
    <cfRule type="containsBlanks" dxfId="393" priority="533">
      <formula>LEN(TRIM(G75))=0</formula>
    </cfRule>
    <cfRule type="notContainsBlanks" dxfId="392" priority="534">
      <formula>LEN(TRIM(G75))&gt;0</formula>
    </cfRule>
  </conditionalFormatting>
  <conditionalFormatting sqref="G75:K75">
    <cfRule type="cellIs" dxfId="391" priority="532" operator="greaterThan">
      <formula>0</formula>
    </cfRule>
  </conditionalFormatting>
  <conditionalFormatting sqref="G76:K76">
    <cfRule type="containsBlanks" dxfId="390" priority="530">
      <formula>LEN(TRIM(G76))=0</formula>
    </cfRule>
    <cfRule type="notContainsBlanks" dxfId="389" priority="531">
      <formula>LEN(TRIM(G76))&gt;0</formula>
    </cfRule>
  </conditionalFormatting>
  <conditionalFormatting sqref="G76:K76">
    <cfRule type="cellIs" dxfId="388" priority="529" operator="greaterThan">
      <formula>0</formula>
    </cfRule>
  </conditionalFormatting>
  <conditionalFormatting sqref="E49:E77 E33:E45">
    <cfRule type="containsBlanks" dxfId="387" priority="527">
      <formula>LEN(TRIM(E33))=0</formula>
    </cfRule>
    <cfRule type="notContainsBlanks" dxfId="386" priority="528">
      <formula>LEN(TRIM(E33))&gt;0</formula>
    </cfRule>
  </conditionalFormatting>
  <conditionalFormatting sqref="E46:E48">
    <cfRule type="containsBlanks" dxfId="385" priority="525">
      <formula>LEN(TRIM(E46))=0</formula>
    </cfRule>
    <cfRule type="notContainsBlanks" dxfId="384" priority="526">
      <formula>LEN(TRIM(E46))&gt;0</formula>
    </cfRule>
  </conditionalFormatting>
  <conditionalFormatting sqref="D78">
    <cfRule type="containsBlanks" dxfId="383" priority="523">
      <formula>LEN(TRIM(D78))=0</formula>
    </cfRule>
    <cfRule type="notContainsBlanks" dxfId="382" priority="524">
      <formula>LEN(TRIM(D78))&gt;0</formula>
    </cfRule>
  </conditionalFormatting>
  <conditionalFormatting sqref="C78">
    <cfRule type="containsBlanks" dxfId="381" priority="521">
      <formula>LEN(TRIM(C78))=0</formula>
    </cfRule>
    <cfRule type="notContainsBlanks" dxfId="380" priority="522">
      <formula>LEN(TRIM(C78))&gt;0</formula>
    </cfRule>
  </conditionalFormatting>
  <conditionalFormatting sqref="E78">
    <cfRule type="containsBlanks" dxfId="379" priority="519">
      <formula>LEN(TRIM(E78))=0</formula>
    </cfRule>
    <cfRule type="notContainsBlanks" dxfId="378" priority="520">
      <formula>LEN(TRIM(E78))&gt;0</formula>
    </cfRule>
  </conditionalFormatting>
  <conditionalFormatting sqref="G80:K86 C81:D81 C86:D86 C82:C83 C85 C80">
    <cfRule type="containsBlanks" dxfId="377" priority="517">
      <formula>LEN(TRIM(C80))=0</formula>
    </cfRule>
    <cfRule type="notContainsBlanks" dxfId="376" priority="518">
      <formula>LEN(TRIM(C80))&gt;0</formula>
    </cfRule>
  </conditionalFormatting>
  <conditionalFormatting sqref="G80:K86">
    <cfRule type="cellIs" dxfId="375" priority="516" operator="greaterThan">
      <formula>0</formula>
    </cfRule>
  </conditionalFormatting>
  <conditionalFormatting sqref="F80:F86">
    <cfRule type="containsBlanks" dxfId="374" priority="514">
      <formula>LEN(TRIM(F80))=0</formula>
    </cfRule>
    <cfRule type="notContainsBlanks" dxfId="373" priority="515">
      <formula>LEN(TRIM(F80))&gt;0</formula>
    </cfRule>
  </conditionalFormatting>
  <conditionalFormatting sqref="E86">
    <cfRule type="containsBlanks" dxfId="372" priority="512">
      <formula>LEN(TRIM(E86))=0</formula>
    </cfRule>
    <cfRule type="notContainsBlanks" dxfId="371" priority="513">
      <formula>LEN(TRIM(E86))&gt;0</formula>
    </cfRule>
  </conditionalFormatting>
  <conditionalFormatting sqref="C79">
    <cfRule type="containsBlanks" dxfId="370" priority="510">
      <formula>LEN(TRIM(C79))=0</formula>
    </cfRule>
    <cfRule type="notContainsBlanks" dxfId="369" priority="511">
      <formula>LEN(TRIM(C79))&gt;0</formula>
    </cfRule>
  </conditionalFormatting>
  <conditionalFormatting sqref="E79">
    <cfRule type="containsBlanks" dxfId="368" priority="508">
      <formula>LEN(TRIM(E79))=0</formula>
    </cfRule>
    <cfRule type="notContainsBlanks" dxfId="367" priority="509">
      <formula>LEN(TRIM(E79))&gt;0</formula>
    </cfRule>
  </conditionalFormatting>
  <conditionalFormatting sqref="E80">
    <cfRule type="containsBlanks" dxfId="366" priority="506">
      <formula>LEN(TRIM(E80))=0</formula>
    </cfRule>
    <cfRule type="notContainsBlanks" dxfId="365" priority="507">
      <formula>LEN(TRIM(E80))&gt;0</formula>
    </cfRule>
  </conditionalFormatting>
  <conditionalFormatting sqref="E81">
    <cfRule type="containsBlanks" dxfId="364" priority="504">
      <formula>LEN(TRIM(E81))=0</formula>
    </cfRule>
    <cfRule type="notContainsBlanks" dxfId="363" priority="505">
      <formula>LEN(TRIM(E81))&gt;0</formula>
    </cfRule>
  </conditionalFormatting>
  <conditionalFormatting sqref="E82">
    <cfRule type="containsBlanks" dxfId="362" priority="502">
      <formula>LEN(TRIM(E82))=0</formula>
    </cfRule>
    <cfRule type="notContainsBlanks" dxfId="361" priority="503">
      <formula>LEN(TRIM(E82))&gt;0</formula>
    </cfRule>
  </conditionalFormatting>
  <conditionalFormatting sqref="E83">
    <cfRule type="containsBlanks" dxfId="360" priority="500">
      <formula>LEN(TRIM(E83))=0</formula>
    </cfRule>
    <cfRule type="notContainsBlanks" dxfId="359" priority="501">
      <formula>LEN(TRIM(E83))&gt;0</formula>
    </cfRule>
  </conditionalFormatting>
  <conditionalFormatting sqref="C84">
    <cfRule type="containsBlanks" dxfId="358" priority="498">
      <formula>LEN(TRIM(C84))=0</formula>
    </cfRule>
    <cfRule type="notContainsBlanks" dxfId="357" priority="499">
      <formula>LEN(TRIM(C84))&gt;0</formula>
    </cfRule>
  </conditionalFormatting>
  <conditionalFormatting sqref="E84">
    <cfRule type="containsBlanks" dxfId="356" priority="496">
      <formula>LEN(TRIM(E84))=0</formula>
    </cfRule>
    <cfRule type="notContainsBlanks" dxfId="355" priority="497">
      <formula>LEN(TRIM(E84))&gt;0</formula>
    </cfRule>
  </conditionalFormatting>
  <conditionalFormatting sqref="E85">
    <cfRule type="containsBlanks" dxfId="354" priority="494">
      <formula>LEN(TRIM(E85))=0</formula>
    </cfRule>
    <cfRule type="notContainsBlanks" dxfId="353" priority="495">
      <formula>LEN(TRIM(E85))&gt;0</formula>
    </cfRule>
  </conditionalFormatting>
  <conditionalFormatting sqref="D35:D68">
    <cfRule type="containsBlanks" dxfId="352" priority="492">
      <formula>LEN(TRIM(D35))=0</formula>
    </cfRule>
    <cfRule type="notContainsBlanks" dxfId="351" priority="493">
      <formula>LEN(TRIM(D35))&gt;0</formula>
    </cfRule>
  </conditionalFormatting>
  <conditionalFormatting sqref="D79">
    <cfRule type="containsBlanks" dxfId="350" priority="490">
      <formula>LEN(TRIM(D79))=0</formula>
    </cfRule>
    <cfRule type="notContainsBlanks" dxfId="349" priority="491">
      <formula>LEN(TRIM(D79))&gt;0</formula>
    </cfRule>
  </conditionalFormatting>
  <conditionalFormatting sqref="D80">
    <cfRule type="containsBlanks" dxfId="348" priority="488">
      <formula>LEN(TRIM(D80))=0</formula>
    </cfRule>
    <cfRule type="notContainsBlanks" dxfId="347" priority="489">
      <formula>LEN(TRIM(D80))&gt;0</formula>
    </cfRule>
  </conditionalFormatting>
  <conditionalFormatting sqref="D82:D85">
    <cfRule type="containsBlanks" dxfId="346" priority="486">
      <formula>LEN(TRIM(D82))=0</formula>
    </cfRule>
    <cfRule type="notContainsBlanks" dxfId="345" priority="487">
      <formula>LEN(TRIM(D82))&gt;0</formula>
    </cfRule>
  </conditionalFormatting>
  <conditionalFormatting sqref="G87:K93 C87:D91 C92:C93">
    <cfRule type="containsBlanks" dxfId="344" priority="482">
      <formula>LEN(TRIM(C87))=0</formula>
    </cfRule>
    <cfRule type="notContainsBlanks" dxfId="343" priority="483">
      <formula>LEN(TRIM(C87))&gt;0</formula>
    </cfRule>
  </conditionalFormatting>
  <conditionalFormatting sqref="G87:K93">
    <cfRule type="cellIs" dxfId="342" priority="481" operator="greaterThan">
      <formula>0</formula>
    </cfRule>
  </conditionalFormatting>
  <conditionalFormatting sqref="F87:F92">
    <cfRule type="containsBlanks" dxfId="341" priority="479">
      <formula>LEN(TRIM(F87))=0</formula>
    </cfRule>
    <cfRule type="notContainsBlanks" dxfId="340" priority="480">
      <formula>LEN(TRIM(F87))&gt;0</formula>
    </cfRule>
  </conditionalFormatting>
  <conditionalFormatting sqref="E87:E91">
    <cfRule type="containsBlanks" dxfId="339" priority="477">
      <formula>LEN(TRIM(E87))=0</formula>
    </cfRule>
    <cfRule type="notContainsBlanks" dxfId="338" priority="478">
      <formula>LEN(TRIM(E87))&gt;0</formula>
    </cfRule>
  </conditionalFormatting>
  <conditionalFormatting sqref="D151">
    <cfRule type="containsBlanks" dxfId="337" priority="130">
      <formula>LEN(TRIM(D151))=0</formula>
    </cfRule>
    <cfRule type="notContainsBlanks" dxfId="336" priority="131">
      <formula>LEN(TRIM(D151))&gt;0</formula>
    </cfRule>
  </conditionalFormatting>
  <conditionalFormatting sqref="D92">
    <cfRule type="containsBlanks" dxfId="335" priority="475">
      <formula>LEN(TRIM(D92))=0</formula>
    </cfRule>
    <cfRule type="notContainsBlanks" dxfId="334" priority="476">
      <formula>LEN(TRIM(D92))&gt;0</formula>
    </cfRule>
  </conditionalFormatting>
  <conditionalFormatting sqref="E92">
    <cfRule type="containsBlanks" dxfId="333" priority="473">
      <formula>LEN(TRIM(E92))=0</formula>
    </cfRule>
    <cfRule type="notContainsBlanks" dxfId="332" priority="474">
      <formula>LEN(TRIM(E92))&gt;0</formula>
    </cfRule>
  </conditionalFormatting>
  <conditionalFormatting sqref="D93">
    <cfRule type="containsBlanks" dxfId="331" priority="471">
      <formula>LEN(TRIM(D93))=0</formula>
    </cfRule>
    <cfRule type="notContainsBlanks" dxfId="330" priority="472">
      <formula>LEN(TRIM(D93))&gt;0</formula>
    </cfRule>
  </conditionalFormatting>
  <conditionalFormatting sqref="F93">
    <cfRule type="containsBlanks" dxfId="329" priority="469">
      <formula>LEN(TRIM(F93))=0</formula>
    </cfRule>
    <cfRule type="notContainsBlanks" dxfId="328" priority="470">
      <formula>LEN(TRIM(F93))&gt;0</formula>
    </cfRule>
  </conditionalFormatting>
  <conditionalFormatting sqref="E93">
    <cfRule type="containsBlanks" dxfId="327" priority="467">
      <formula>LEN(TRIM(E93))=0</formula>
    </cfRule>
    <cfRule type="notContainsBlanks" dxfId="326" priority="468">
      <formula>LEN(TRIM(E93))&gt;0</formula>
    </cfRule>
  </conditionalFormatting>
  <conditionalFormatting sqref="C150 C108:C111 G142:K143 C120:C125 G109:K114 G127:K127 C127 C133:D143 C113 C129:C132 G129:K135 G116:K125">
    <cfRule type="containsBlanks" dxfId="325" priority="462">
      <formula>LEN(TRIM(C108))=0</formula>
    </cfRule>
    <cfRule type="notContainsBlanks" dxfId="324" priority="463">
      <formula>LEN(TRIM(C108))&gt;0</formula>
    </cfRule>
  </conditionalFormatting>
  <conditionalFormatting sqref="G94:K97 G102:K107 G99:K99">
    <cfRule type="cellIs" dxfId="323" priority="464" operator="greaterThan">
      <formula>0</formula>
    </cfRule>
  </conditionalFormatting>
  <conditionalFormatting sqref="G142:K143 G109:K114 G127:K127 G129:K135 G116:K125">
    <cfRule type="cellIs" dxfId="322" priority="461" operator="greaterThan">
      <formula>0</formula>
    </cfRule>
  </conditionalFormatting>
  <conditionalFormatting sqref="E109:E111">
    <cfRule type="containsBlanks" dxfId="321" priority="459">
      <formula>LEN(TRIM(E109))=0</formula>
    </cfRule>
    <cfRule type="notContainsBlanks" dxfId="320" priority="460">
      <formula>LEN(TRIM(E109))&gt;0</formula>
    </cfRule>
  </conditionalFormatting>
  <conditionalFormatting sqref="D119">
    <cfRule type="containsBlanks" dxfId="319" priority="453">
      <formula>LEN(TRIM(D119))=0</formula>
    </cfRule>
    <cfRule type="notContainsBlanks" dxfId="318" priority="454">
      <formula>LEN(TRIM(D119))&gt;0</formula>
    </cfRule>
  </conditionalFormatting>
  <conditionalFormatting sqref="D111">
    <cfRule type="containsBlanks" dxfId="317" priority="457">
      <formula>LEN(TRIM(D111))=0</formula>
    </cfRule>
    <cfRule type="notContainsBlanks" dxfId="316" priority="458">
      <formula>LEN(TRIM(D111))&gt;0</formula>
    </cfRule>
  </conditionalFormatting>
  <conditionalFormatting sqref="D114">
    <cfRule type="containsBlanks" dxfId="315" priority="455">
      <formula>LEN(TRIM(D114))=0</formula>
    </cfRule>
    <cfRule type="notContainsBlanks" dxfId="314" priority="456">
      <formula>LEN(TRIM(D114))&gt;0</formula>
    </cfRule>
  </conditionalFormatting>
  <conditionalFormatting sqref="D131">
    <cfRule type="containsBlanks" dxfId="313" priority="449">
      <formula>LEN(TRIM(D131))=0</formula>
    </cfRule>
    <cfRule type="notContainsBlanks" dxfId="312" priority="450">
      <formula>LEN(TRIM(D131))&gt;0</formula>
    </cfRule>
  </conditionalFormatting>
  <conditionalFormatting sqref="D130">
    <cfRule type="containsBlanks" dxfId="311" priority="451">
      <formula>LEN(TRIM(D130))=0</formula>
    </cfRule>
    <cfRule type="notContainsBlanks" dxfId="310" priority="452">
      <formula>LEN(TRIM(D130))&gt;0</formula>
    </cfRule>
  </conditionalFormatting>
  <conditionalFormatting sqref="D132">
    <cfRule type="containsBlanks" dxfId="309" priority="447">
      <formula>LEN(TRIM(D132))=0</formula>
    </cfRule>
    <cfRule type="notContainsBlanks" dxfId="308" priority="448">
      <formula>LEN(TRIM(D132))&gt;0</formula>
    </cfRule>
  </conditionalFormatting>
  <conditionalFormatting sqref="G108:K108">
    <cfRule type="containsBlanks" dxfId="307" priority="445">
      <formula>LEN(TRIM(G108))=0</formula>
    </cfRule>
    <cfRule type="notContainsBlanks" dxfId="306" priority="446">
      <formula>LEN(TRIM(G108))&gt;0</formula>
    </cfRule>
  </conditionalFormatting>
  <conditionalFormatting sqref="G108:K108">
    <cfRule type="cellIs" dxfId="305" priority="444" operator="greaterThan">
      <formula>0</formula>
    </cfRule>
  </conditionalFormatting>
  <conditionalFormatting sqref="F124:F125 F127 F150 F129:F143">
    <cfRule type="containsBlanks" dxfId="304" priority="442">
      <formula>LEN(TRIM(F124))=0</formula>
    </cfRule>
    <cfRule type="notContainsBlanks" dxfId="303" priority="443">
      <formula>LEN(TRIM(F124))&gt;0</formula>
    </cfRule>
  </conditionalFormatting>
  <conditionalFormatting sqref="G136:K136">
    <cfRule type="containsBlanks" dxfId="302" priority="440">
      <formula>LEN(TRIM(G136))=0</formula>
    </cfRule>
    <cfRule type="notContainsBlanks" dxfId="301" priority="441">
      <formula>LEN(TRIM(G136))&gt;0</formula>
    </cfRule>
  </conditionalFormatting>
  <conditionalFormatting sqref="G136:K136">
    <cfRule type="cellIs" dxfId="300" priority="439" operator="greaterThan">
      <formula>0</formula>
    </cfRule>
  </conditionalFormatting>
  <conditionalFormatting sqref="G137:K137">
    <cfRule type="containsBlanks" dxfId="299" priority="437">
      <formula>LEN(TRIM(G137))=0</formula>
    </cfRule>
    <cfRule type="notContainsBlanks" dxfId="298" priority="438">
      <formula>LEN(TRIM(G137))&gt;0</formula>
    </cfRule>
  </conditionalFormatting>
  <conditionalFormatting sqref="G137:K137">
    <cfRule type="cellIs" dxfId="297" priority="436" operator="greaterThan">
      <formula>0</formula>
    </cfRule>
  </conditionalFormatting>
  <conditionalFormatting sqref="G138:K138">
    <cfRule type="containsBlanks" dxfId="296" priority="434">
      <formula>LEN(TRIM(G138))=0</formula>
    </cfRule>
    <cfRule type="notContainsBlanks" dxfId="295" priority="435">
      <formula>LEN(TRIM(G138))&gt;0</formula>
    </cfRule>
  </conditionalFormatting>
  <conditionalFormatting sqref="G138:K138">
    <cfRule type="cellIs" dxfId="294" priority="433" operator="greaterThan">
      <formula>0</formula>
    </cfRule>
  </conditionalFormatting>
  <conditionalFormatting sqref="G139:K139">
    <cfRule type="containsBlanks" dxfId="293" priority="431">
      <formula>LEN(TRIM(G139))=0</formula>
    </cfRule>
    <cfRule type="notContainsBlanks" dxfId="292" priority="432">
      <formula>LEN(TRIM(G139))&gt;0</formula>
    </cfRule>
  </conditionalFormatting>
  <conditionalFormatting sqref="G139:K139">
    <cfRule type="cellIs" dxfId="291" priority="430" operator="greaterThan">
      <formula>0</formula>
    </cfRule>
  </conditionalFormatting>
  <conditionalFormatting sqref="G140:K140">
    <cfRule type="containsBlanks" dxfId="290" priority="428">
      <formula>LEN(TRIM(G140))=0</formula>
    </cfRule>
    <cfRule type="notContainsBlanks" dxfId="289" priority="429">
      <formula>LEN(TRIM(G140))&gt;0</formula>
    </cfRule>
  </conditionalFormatting>
  <conditionalFormatting sqref="G140:K140">
    <cfRule type="cellIs" dxfId="288" priority="427" operator="greaterThan">
      <formula>0</formula>
    </cfRule>
  </conditionalFormatting>
  <conditionalFormatting sqref="G141:K141">
    <cfRule type="containsBlanks" dxfId="287" priority="425">
      <formula>LEN(TRIM(G141))=0</formula>
    </cfRule>
    <cfRule type="notContainsBlanks" dxfId="286" priority="426">
      <formula>LEN(TRIM(G141))&gt;0</formula>
    </cfRule>
  </conditionalFormatting>
  <conditionalFormatting sqref="G141:K141">
    <cfRule type="cellIs" dxfId="285" priority="424" operator="greaterThan">
      <formula>0</formula>
    </cfRule>
  </conditionalFormatting>
  <conditionalFormatting sqref="G100:K100">
    <cfRule type="containsBlanks" dxfId="284" priority="422">
      <formula>LEN(TRIM(G100))=0</formula>
    </cfRule>
    <cfRule type="notContainsBlanks" dxfId="283" priority="423">
      <formula>LEN(TRIM(G100))&gt;0</formula>
    </cfRule>
  </conditionalFormatting>
  <conditionalFormatting sqref="G100:K100">
    <cfRule type="cellIs" dxfId="282" priority="421" operator="greaterThan">
      <formula>0</formula>
    </cfRule>
  </conditionalFormatting>
  <conditionalFormatting sqref="C114">
    <cfRule type="containsBlanks" dxfId="281" priority="419">
      <formula>LEN(TRIM(C114))=0</formula>
    </cfRule>
    <cfRule type="notContainsBlanks" dxfId="280" priority="420">
      <formula>LEN(TRIM(C114))&gt;0</formula>
    </cfRule>
  </conditionalFormatting>
  <conditionalFormatting sqref="C116 C118">
    <cfRule type="containsBlanks" dxfId="279" priority="417">
      <formula>LEN(TRIM(C116))=0</formula>
    </cfRule>
    <cfRule type="notContainsBlanks" dxfId="278" priority="418">
      <formula>LEN(TRIM(C116))&gt;0</formula>
    </cfRule>
  </conditionalFormatting>
  <conditionalFormatting sqref="D116">
    <cfRule type="containsBlanks" dxfId="277" priority="415">
      <formula>LEN(TRIM(D116))=0</formula>
    </cfRule>
    <cfRule type="notContainsBlanks" dxfId="276" priority="416">
      <formula>LEN(TRIM(D116))&gt;0</formula>
    </cfRule>
  </conditionalFormatting>
  <conditionalFormatting sqref="C117">
    <cfRule type="containsBlanks" dxfId="275" priority="413">
      <formula>LEN(TRIM(C117))=0</formula>
    </cfRule>
    <cfRule type="notContainsBlanks" dxfId="274" priority="414">
      <formula>LEN(TRIM(C117))&gt;0</formula>
    </cfRule>
  </conditionalFormatting>
  <conditionalFormatting sqref="C119">
    <cfRule type="containsBlanks" dxfId="273" priority="411">
      <formula>LEN(TRIM(C119))=0</formula>
    </cfRule>
    <cfRule type="notContainsBlanks" dxfId="272" priority="412">
      <formula>LEN(TRIM(C119))&gt;0</formula>
    </cfRule>
  </conditionalFormatting>
  <conditionalFormatting sqref="G126:K126 C126">
    <cfRule type="containsBlanks" dxfId="271" priority="409">
      <formula>LEN(TRIM(C126))=0</formula>
    </cfRule>
    <cfRule type="notContainsBlanks" dxfId="270" priority="410">
      <formula>LEN(TRIM(C126))&gt;0</formula>
    </cfRule>
  </conditionalFormatting>
  <conditionalFormatting sqref="G126:K126">
    <cfRule type="cellIs" dxfId="269" priority="408" operator="greaterThan">
      <formula>0</formula>
    </cfRule>
  </conditionalFormatting>
  <conditionalFormatting sqref="F126">
    <cfRule type="containsBlanks" dxfId="268" priority="406">
      <formula>LEN(TRIM(F126))=0</formula>
    </cfRule>
    <cfRule type="notContainsBlanks" dxfId="267" priority="407">
      <formula>LEN(TRIM(F126))&gt;0</formula>
    </cfRule>
  </conditionalFormatting>
  <conditionalFormatting sqref="E129">
    <cfRule type="containsBlanks" dxfId="266" priority="400">
      <formula>LEN(TRIM(E129))=0</formula>
    </cfRule>
    <cfRule type="notContainsBlanks" dxfId="265" priority="401">
      <formula>LEN(TRIM(E129))&gt;0</formula>
    </cfRule>
  </conditionalFormatting>
  <conditionalFormatting sqref="E126">
    <cfRule type="containsBlanks" dxfId="264" priority="404">
      <formula>LEN(TRIM(E126))=0</formula>
    </cfRule>
    <cfRule type="notContainsBlanks" dxfId="263" priority="405">
      <formula>LEN(TRIM(E126))&gt;0</formula>
    </cfRule>
  </conditionalFormatting>
  <conditionalFormatting sqref="E127">
    <cfRule type="containsBlanks" dxfId="262" priority="402">
      <formula>LEN(TRIM(E127))=0</formula>
    </cfRule>
    <cfRule type="notContainsBlanks" dxfId="261" priority="403">
      <formula>LEN(TRIM(E127))&gt;0</formula>
    </cfRule>
  </conditionalFormatting>
  <conditionalFormatting sqref="D112:D113">
    <cfRule type="containsBlanks" dxfId="260" priority="398">
      <formula>LEN(TRIM(D112))=0</formula>
    </cfRule>
    <cfRule type="notContainsBlanks" dxfId="259" priority="399">
      <formula>LEN(TRIM(D112))&gt;0</formula>
    </cfRule>
  </conditionalFormatting>
  <conditionalFormatting sqref="D117:D118">
    <cfRule type="containsBlanks" dxfId="258" priority="396">
      <formula>LEN(TRIM(D117))=0</formula>
    </cfRule>
    <cfRule type="notContainsBlanks" dxfId="257" priority="397">
      <formula>LEN(TRIM(D117))&gt;0</formula>
    </cfRule>
  </conditionalFormatting>
  <conditionalFormatting sqref="D120">
    <cfRule type="containsBlanks" dxfId="256" priority="394">
      <formula>LEN(TRIM(D120))=0</formula>
    </cfRule>
    <cfRule type="notContainsBlanks" dxfId="255" priority="395">
      <formula>LEN(TRIM(D120))&gt;0</formula>
    </cfRule>
  </conditionalFormatting>
  <conditionalFormatting sqref="D123">
    <cfRule type="containsBlanks" dxfId="254" priority="392">
      <formula>LEN(TRIM(D123))=0</formula>
    </cfRule>
    <cfRule type="notContainsBlanks" dxfId="253" priority="393">
      <formula>LEN(TRIM(D123))&gt;0</formula>
    </cfRule>
  </conditionalFormatting>
  <conditionalFormatting sqref="D126">
    <cfRule type="containsBlanks" dxfId="252" priority="390">
      <formula>LEN(TRIM(D126))=0</formula>
    </cfRule>
    <cfRule type="notContainsBlanks" dxfId="251" priority="391">
      <formula>LEN(TRIM(D126))&gt;0</formula>
    </cfRule>
  </conditionalFormatting>
  <conditionalFormatting sqref="D121:D122">
    <cfRule type="containsBlanks" dxfId="250" priority="388">
      <formula>LEN(TRIM(D121))=0</formula>
    </cfRule>
    <cfRule type="notContainsBlanks" dxfId="249" priority="389">
      <formula>LEN(TRIM(D121))&gt;0</formula>
    </cfRule>
  </conditionalFormatting>
  <conditionalFormatting sqref="D124:D125">
    <cfRule type="containsBlanks" dxfId="248" priority="386">
      <formula>LEN(TRIM(D124))=0</formula>
    </cfRule>
    <cfRule type="notContainsBlanks" dxfId="247" priority="387">
      <formula>LEN(TRIM(D124))&gt;0</formula>
    </cfRule>
  </conditionalFormatting>
  <conditionalFormatting sqref="D127 D129">
    <cfRule type="containsBlanks" dxfId="246" priority="384">
      <formula>LEN(TRIM(D127))=0</formula>
    </cfRule>
    <cfRule type="notContainsBlanks" dxfId="245" priority="385">
      <formula>LEN(TRIM(D127))&gt;0</formula>
    </cfRule>
  </conditionalFormatting>
  <conditionalFormatting sqref="F144">
    <cfRule type="containsBlanks" dxfId="244" priority="373">
      <formula>LEN(TRIM(F144))=0</formula>
    </cfRule>
    <cfRule type="notContainsBlanks" dxfId="243" priority="374">
      <formula>LEN(TRIM(F144))&gt;0</formula>
    </cfRule>
  </conditionalFormatting>
  <conditionalFormatting sqref="E143">
    <cfRule type="containsBlanks" dxfId="242" priority="382">
      <formula>LEN(TRIM(E143))=0</formula>
    </cfRule>
    <cfRule type="notContainsBlanks" dxfId="241" priority="383">
      <formula>LEN(TRIM(E143))&gt;0</formula>
    </cfRule>
  </conditionalFormatting>
  <conditionalFormatting sqref="D150">
    <cfRule type="containsBlanks" dxfId="240" priority="380">
      <formula>LEN(TRIM(D150))=0</formula>
    </cfRule>
    <cfRule type="notContainsBlanks" dxfId="239" priority="381">
      <formula>LEN(TRIM(D150))&gt;0</formula>
    </cfRule>
  </conditionalFormatting>
  <conditionalFormatting sqref="C147">
    <cfRule type="containsBlanks" dxfId="238" priority="365">
      <formula>LEN(TRIM(C147))=0</formula>
    </cfRule>
    <cfRule type="notContainsBlanks" dxfId="237" priority="366">
      <formula>LEN(TRIM(C147))&gt;0</formula>
    </cfRule>
  </conditionalFormatting>
  <conditionalFormatting sqref="C144 G144:K144">
    <cfRule type="containsBlanks" dxfId="236" priority="376">
      <formula>LEN(TRIM(C144))=0</formula>
    </cfRule>
    <cfRule type="notContainsBlanks" dxfId="235" priority="377">
      <formula>LEN(TRIM(C144))&gt;0</formula>
    </cfRule>
  </conditionalFormatting>
  <conditionalFormatting sqref="G144:K144">
    <cfRule type="cellIs" dxfId="234" priority="375" operator="greaterThan">
      <formula>0</formula>
    </cfRule>
  </conditionalFormatting>
  <conditionalFormatting sqref="G147:K147 G150:K150">
    <cfRule type="containsBlanks" dxfId="233" priority="335">
      <formula>LEN(TRIM(G147))=0</formula>
    </cfRule>
    <cfRule type="notContainsBlanks" dxfId="232" priority="336">
      <formula>LEN(TRIM(G147))&gt;0</formula>
    </cfRule>
  </conditionalFormatting>
  <conditionalFormatting sqref="D148">
    <cfRule type="containsBlanks" dxfId="231" priority="324">
      <formula>LEN(TRIM(D148))=0</formula>
    </cfRule>
    <cfRule type="notContainsBlanks" dxfId="230" priority="325">
      <formula>LEN(TRIM(D148))&gt;0</formula>
    </cfRule>
  </conditionalFormatting>
  <conditionalFormatting sqref="D144">
    <cfRule type="containsBlanks" dxfId="229" priority="371">
      <formula>LEN(TRIM(D144))=0</formula>
    </cfRule>
    <cfRule type="notContainsBlanks" dxfId="228" priority="372">
      <formula>LEN(TRIM(D144))&gt;0</formula>
    </cfRule>
  </conditionalFormatting>
  <conditionalFormatting sqref="E144">
    <cfRule type="containsBlanks" dxfId="227" priority="369">
      <formula>LEN(TRIM(E144))=0</formula>
    </cfRule>
    <cfRule type="notContainsBlanks" dxfId="226" priority="370">
      <formula>LEN(TRIM(E144))&gt;0</formula>
    </cfRule>
  </conditionalFormatting>
  <conditionalFormatting sqref="F147">
    <cfRule type="containsBlanks" dxfId="225" priority="363">
      <formula>LEN(TRIM(F147))=0</formula>
    </cfRule>
    <cfRule type="notContainsBlanks" dxfId="224" priority="364">
      <formula>LEN(TRIM(F147))&gt;0</formula>
    </cfRule>
  </conditionalFormatting>
  <conditionalFormatting sqref="C145 G145:K145">
    <cfRule type="containsBlanks" dxfId="223" priority="354">
      <formula>LEN(TRIM(C145))=0</formula>
    </cfRule>
    <cfRule type="notContainsBlanks" dxfId="222" priority="355">
      <formula>LEN(TRIM(C145))&gt;0</formula>
    </cfRule>
  </conditionalFormatting>
  <conditionalFormatting sqref="F152">
    <cfRule type="containsBlanks" dxfId="221" priority="300">
      <formula>LEN(TRIM(F152))=0</formula>
    </cfRule>
    <cfRule type="notContainsBlanks" dxfId="220" priority="301">
      <formula>LEN(TRIM(F152))&gt;0</formula>
    </cfRule>
  </conditionalFormatting>
  <conditionalFormatting sqref="C146 G146:K146">
    <cfRule type="containsBlanks" dxfId="219" priority="359">
      <formula>LEN(TRIM(C146))=0</formula>
    </cfRule>
    <cfRule type="notContainsBlanks" dxfId="218" priority="360">
      <formula>LEN(TRIM(C146))&gt;0</formula>
    </cfRule>
  </conditionalFormatting>
  <conditionalFormatting sqref="G146:K146">
    <cfRule type="cellIs" dxfId="217" priority="358" operator="greaterThan">
      <formula>0</formula>
    </cfRule>
  </conditionalFormatting>
  <conditionalFormatting sqref="D145">
    <cfRule type="containsBlanks" dxfId="216" priority="349">
      <formula>LEN(TRIM(D145))=0</formula>
    </cfRule>
    <cfRule type="notContainsBlanks" dxfId="215" priority="350">
      <formula>LEN(TRIM(D145))&gt;0</formula>
    </cfRule>
  </conditionalFormatting>
  <conditionalFormatting sqref="F145">
    <cfRule type="containsBlanks" dxfId="214" priority="351">
      <formula>LEN(TRIM(F145))=0</formula>
    </cfRule>
    <cfRule type="notContainsBlanks" dxfId="213" priority="352">
      <formula>LEN(TRIM(F145))&gt;0</formula>
    </cfRule>
  </conditionalFormatting>
  <conditionalFormatting sqref="F146">
    <cfRule type="containsBlanks" dxfId="212" priority="345">
      <formula>LEN(TRIM(F146))=0</formula>
    </cfRule>
    <cfRule type="notContainsBlanks" dxfId="211" priority="346">
      <formula>LEN(TRIM(F146))&gt;0</formula>
    </cfRule>
  </conditionalFormatting>
  <conditionalFormatting sqref="G145:K145">
    <cfRule type="cellIs" dxfId="210" priority="353" operator="greaterThan">
      <formula>0</formula>
    </cfRule>
  </conditionalFormatting>
  <conditionalFormatting sqref="E150">
    <cfRule type="containsBlanks" dxfId="209" priority="332">
      <formula>LEN(TRIM(E150))=0</formula>
    </cfRule>
    <cfRule type="notContainsBlanks" dxfId="208" priority="333">
      <formula>LEN(TRIM(E150))&gt;0</formula>
    </cfRule>
  </conditionalFormatting>
  <conditionalFormatting sqref="G152:K152">
    <cfRule type="containsBlanks" dxfId="207" priority="296">
      <formula>LEN(TRIM(G152))=0</formula>
    </cfRule>
    <cfRule type="notContainsBlanks" dxfId="206" priority="297">
      <formula>LEN(TRIM(G152))&gt;0</formula>
    </cfRule>
  </conditionalFormatting>
  <conditionalFormatting sqref="E145">
    <cfRule type="containsBlanks" dxfId="205" priority="347">
      <formula>LEN(TRIM(E145))=0</formula>
    </cfRule>
    <cfRule type="notContainsBlanks" dxfId="204" priority="348">
      <formula>LEN(TRIM(E145))&gt;0</formula>
    </cfRule>
  </conditionalFormatting>
  <conditionalFormatting sqref="D146">
    <cfRule type="containsBlanks" dxfId="203" priority="343">
      <formula>LEN(TRIM(D146))=0</formula>
    </cfRule>
    <cfRule type="notContainsBlanks" dxfId="202" priority="344">
      <formula>LEN(TRIM(D146))&gt;0</formula>
    </cfRule>
  </conditionalFormatting>
  <conditionalFormatting sqref="E146">
    <cfRule type="containsBlanks" dxfId="201" priority="341">
      <formula>LEN(TRIM(E146))=0</formula>
    </cfRule>
    <cfRule type="notContainsBlanks" dxfId="200" priority="342">
      <formula>LEN(TRIM(E146))&gt;0</formula>
    </cfRule>
  </conditionalFormatting>
  <conditionalFormatting sqref="D147">
    <cfRule type="containsBlanks" dxfId="199" priority="339">
      <formula>LEN(TRIM(D147))=0</formula>
    </cfRule>
    <cfRule type="notContainsBlanks" dxfId="198" priority="340">
      <formula>LEN(TRIM(D147))&gt;0</formula>
    </cfRule>
  </conditionalFormatting>
  <conditionalFormatting sqref="E147">
    <cfRule type="containsBlanks" dxfId="197" priority="337">
      <formula>LEN(TRIM(E147))=0</formula>
    </cfRule>
    <cfRule type="notContainsBlanks" dxfId="196" priority="338">
      <formula>LEN(TRIM(E147))&gt;0</formula>
    </cfRule>
  </conditionalFormatting>
  <conditionalFormatting sqref="G147:K147 G150:K150">
    <cfRule type="cellIs" dxfId="195" priority="334" operator="greaterThan">
      <formula>0</formula>
    </cfRule>
  </conditionalFormatting>
  <conditionalFormatting sqref="E148">
    <cfRule type="containsBlanks" dxfId="194" priority="319">
      <formula>LEN(TRIM(E148))=0</formula>
    </cfRule>
    <cfRule type="notContainsBlanks" dxfId="193" priority="320">
      <formula>LEN(TRIM(E148))&gt;0</formula>
    </cfRule>
  </conditionalFormatting>
  <conditionalFormatting sqref="C148">
    <cfRule type="containsBlanks" dxfId="192" priority="328">
      <formula>LEN(TRIM(C148))=0</formula>
    </cfRule>
    <cfRule type="notContainsBlanks" dxfId="191" priority="329">
      <formula>LEN(TRIM(C148))&gt;0</formula>
    </cfRule>
  </conditionalFormatting>
  <conditionalFormatting sqref="F148">
    <cfRule type="containsBlanks" dxfId="190" priority="326">
      <formula>LEN(TRIM(F148))=0</formula>
    </cfRule>
    <cfRule type="notContainsBlanks" dxfId="189" priority="327">
      <formula>LEN(TRIM(F148))&gt;0</formula>
    </cfRule>
  </conditionalFormatting>
  <conditionalFormatting sqref="C149">
    <cfRule type="containsBlanks" dxfId="188" priority="315">
      <formula>LEN(TRIM(C149))=0</formula>
    </cfRule>
    <cfRule type="notContainsBlanks" dxfId="187" priority="316">
      <formula>LEN(TRIM(C149))&gt;0</formula>
    </cfRule>
  </conditionalFormatting>
  <conditionalFormatting sqref="C153">
    <cfRule type="containsBlanks" dxfId="186" priority="289">
      <formula>LEN(TRIM(C153))=0</formula>
    </cfRule>
    <cfRule type="notContainsBlanks" dxfId="185" priority="290">
      <formula>LEN(TRIM(C153))&gt;0</formula>
    </cfRule>
  </conditionalFormatting>
  <conditionalFormatting sqref="G148:K148">
    <cfRule type="containsBlanks" dxfId="184" priority="322">
      <formula>LEN(TRIM(G148))=0</formula>
    </cfRule>
    <cfRule type="notContainsBlanks" dxfId="183" priority="323">
      <formula>LEN(TRIM(G148))&gt;0</formula>
    </cfRule>
  </conditionalFormatting>
  <conditionalFormatting sqref="G148:K148">
    <cfRule type="cellIs" dxfId="182" priority="321" operator="greaterThan">
      <formula>0</formula>
    </cfRule>
  </conditionalFormatting>
  <conditionalFormatting sqref="E149">
    <cfRule type="containsBlanks" dxfId="181" priority="306">
      <formula>LEN(TRIM(E149))=0</formula>
    </cfRule>
    <cfRule type="notContainsBlanks" dxfId="180" priority="307">
      <formula>LEN(TRIM(E149))&gt;0</formula>
    </cfRule>
  </conditionalFormatting>
  <conditionalFormatting sqref="F149">
    <cfRule type="containsBlanks" dxfId="179" priority="313">
      <formula>LEN(TRIM(F149))=0</formula>
    </cfRule>
    <cfRule type="notContainsBlanks" dxfId="178" priority="314">
      <formula>LEN(TRIM(F149))&gt;0</formula>
    </cfRule>
  </conditionalFormatting>
  <conditionalFormatting sqref="C152">
    <cfRule type="containsBlanks" dxfId="177" priority="302">
      <formula>LEN(TRIM(C152))=0</formula>
    </cfRule>
    <cfRule type="notContainsBlanks" dxfId="176" priority="303">
      <formula>LEN(TRIM(C152))&gt;0</formula>
    </cfRule>
  </conditionalFormatting>
  <conditionalFormatting sqref="D149">
    <cfRule type="containsBlanks" dxfId="175" priority="311">
      <formula>LEN(TRIM(D149))=0</formula>
    </cfRule>
    <cfRule type="notContainsBlanks" dxfId="174" priority="312">
      <formula>LEN(TRIM(D149))&gt;0</formula>
    </cfRule>
  </conditionalFormatting>
  <conditionalFormatting sqref="E152">
    <cfRule type="containsBlanks" dxfId="173" priority="293">
      <formula>LEN(TRIM(E152))=0</formula>
    </cfRule>
    <cfRule type="notContainsBlanks" dxfId="172" priority="294">
      <formula>LEN(TRIM(E152))&gt;0</formula>
    </cfRule>
  </conditionalFormatting>
  <conditionalFormatting sqref="G149:K149">
    <cfRule type="containsBlanks" dxfId="171" priority="309">
      <formula>LEN(TRIM(G149))=0</formula>
    </cfRule>
    <cfRule type="notContainsBlanks" dxfId="170" priority="310">
      <formula>LEN(TRIM(G149))&gt;0</formula>
    </cfRule>
  </conditionalFormatting>
  <conditionalFormatting sqref="G149:K149">
    <cfRule type="cellIs" dxfId="169" priority="308" operator="greaterThan">
      <formula>0</formula>
    </cfRule>
  </conditionalFormatting>
  <conditionalFormatting sqref="E153">
    <cfRule type="containsBlanks" dxfId="168" priority="280">
      <formula>LEN(TRIM(E153))=0</formula>
    </cfRule>
    <cfRule type="notContainsBlanks" dxfId="167" priority="281">
      <formula>LEN(TRIM(E153))&gt;0</formula>
    </cfRule>
  </conditionalFormatting>
  <conditionalFormatting sqref="D152">
    <cfRule type="containsBlanks" dxfId="166" priority="298">
      <formula>LEN(TRIM(D152))=0</formula>
    </cfRule>
    <cfRule type="notContainsBlanks" dxfId="165" priority="299">
      <formula>LEN(TRIM(D152))&gt;0</formula>
    </cfRule>
  </conditionalFormatting>
  <conditionalFormatting sqref="G158:K158">
    <cfRule type="containsBlanks" dxfId="164" priority="235">
      <formula>LEN(TRIM(G158))=0</formula>
    </cfRule>
    <cfRule type="notContainsBlanks" dxfId="163" priority="236">
      <formula>LEN(TRIM(G158))&gt;0</formula>
    </cfRule>
  </conditionalFormatting>
  <conditionalFormatting sqref="D153">
    <cfRule type="containsBlanks" dxfId="162" priority="285">
      <formula>LEN(TRIM(D153))=0</formula>
    </cfRule>
    <cfRule type="notContainsBlanks" dxfId="161" priority="286">
      <formula>LEN(TRIM(D153))&gt;0</formula>
    </cfRule>
  </conditionalFormatting>
  <conditionalFormatting sqref="G152:K152">
    <cfRule type="cellIs" dxfId="160" priority="295" operator="greaterThan">
      <formula>0</formula>
    </cfRule>
  </conditionalFormatting>
  <conditionalFormatting sqref="E154">
    <cfRule type="containsBlanks" dxfId="159" priority="267">
      <formula>LEN(TRIM(E154))=0</formula>
    </cfRule>
    <cfRule type="notContainsBlanks" dxfId="158" priority="268">
      <formula>LEN(TRIM(E154))&gt;0</formula>
    </cfRule>
  </conditionalFormatting>
  <conditionalFormatting sqref="F153">
    <cfRule type="containsBlanks" dxfId="157" priority="287">
      <formula>LEN(TRIM(F153))=0</formula>
    </cfRule>
    <cfRule type="notContainsBlanks" dxfId="156" priority="288">
      <formula>LEN(TRIM(F153))&gt;0</formula>
    </cfRule>
  </conditionalFormatting>
  <conditionalFormatting sqref="C154">
    <cfRule type="containsBlanks" dxfId="155" priority="276">
      <formula>LEN(TRIM(C154))=0</formula>
    </cfRule>
    <cfRule type="notContainsBlanks" dxfId="154" priority="277">
      <formula>LEN(TRIM(C154))&gt;0</formula>
    </cfRule>
  </conditionalFormatting>
  <conditionalFormatting sqref="G153:K153">
    <cfRule type="containsBlanks" dxfId="153" priority="283">
      <formula>LEN(TRIM(G153))=0</formula>
    </cfRule>
    <cfRule type="notContainsBlanks" dxfId="152" priority="284">
      <formula>LEN(TRIM(G153))&gt;0</formula>
    </cfRule>
  </conditionalFormatting>
  <conditionalFormatting sqref="G153:K153">
    <cfRule type="cellIs" dxfId="151" priority="282" operator="greaterThan">
      <formula>0</formula>
    </cfRule>
  </conditionalFormatting>
  <conditionalFormatting sqref="E156">
    <cfRule type="containsBlanks" dxfId="150" priority="254">
      <formula>LEN(TRIM(E156))=0</formula>
    </cfRule>
    <cfRule type="notContainsBlanks" dxfId="149" priority="255">
      <formula>LEN(TRIM(E156))&gt;0</formula>
    </cfRule>
  </conditionalFormatting>
  <conditionalFormatting sqref="F154">
    <cfRule type="containsBlanks" dxfId="148" priority="274">
      <formula>LEN(TRIM(F154))=0</formula>
    </cfRule>
    <cfRule type="notContainsBlanks" dxfId="147" priority="275">
      <formula>LEN(TRIM(F154))&gt;0</formula>
    </cfRule>
  </conditionalFormatting>
  <conditionalFormatting sqref="C156">
    <cfRule type="containsBlanks" dxfId="146" priority="263">
      <formula>LEN(TRIM(C156))=0</formula>
    </cfRule>
    <cfRule type="notContainsBlanks" dxfId="145" priority="264">
      <formula>LEN(TRIM(C156))&gt;0</formula>
    </cfRule>
  </conditionalFormatting>
  <conditionalFormatting sqref="D154">
    <cfRule type="containsBlanks" dxfId="144" priority="272">
      <formula>LEN(TRIM(D154))=0</formula>
    </cfRule>
    <cfRule type="notContainsBlanks" dxfId="143" priority="273">
      <formula>LEN(TRIM(D154))&gt;0</formula>
    </cfRule>
  </conditionalFormatting>
  <conditionalFormatting sqref="G154:K154">
    <cfRule type="containsBlanks" dxfId="142" priority="270">
      <formula>LEN(TRIM(G154))=0</formula>
    </cfRule>
    <cfRule type="notContainsBlanks" dxfId="141" priority="271">
      <formula>LEN(TRIM(G154))&gt;0</formula>
    </cfRule>
  </conditionalFormatting>
  <conditionalFormatting sqref="G154:K154">
    <cfRule type="cellIs" dxfId="140" priority="269" operator="greaterThan">
      <formula>0</formula>
    </cfRule>
  </conditionalFormatting>
  <conditionalFormatting sqref="E155">
    <cfRule type="containsBlanks" dxfId="139" priority="241">
      <formula>LEN(TRIM(E155))=0</formula>
    </cfRule>
    <cfRule type="notContainsBlanks" dxfId="138" priority="242">
      <formula>LEN(TRIM(E155))&gt;0</formula>
    </cfRule>
  </conditionalFormatting>
  <conditionalFormatting sqref="F156">
    <cfRule type="containsBlanks" dxfId="137" priority="261">
      <formula>LEN(TRIM(F156))=0</formula>
    </cfRule>
    <cfRule type="notContainsBlanks" dxfId="136" priority="262">
      <formula>LEN(TRIM(F156))&gt;0</formula>
    </cfRule>
  </conditionalFormatting>
  <conditionalFormatting sqref="C155">
    <cfRule type="containsBlanks" dxfId="135" priority="250">
      <formula>LEN(TRIM(C155))=0</formula>
    </cfRule>
    <cfRule type="notContainsBlanks" dxfId="134" priority="251">
      <formula>LEN(TRIM(C155))&gt;0</formula>
    </cfRule>
  </conditionalFormatting>
  <conditionalFormatting sqref="D156">
    <cfRule type="containsBlanks" dxfId="133" priority="259">
      <formula>LEN(TRIM(D156))=0</formula>
    </cfRule>
    <cfRule type="notContainsBlanks" dxfId="132" priority="260">
      <formula>LEN(TRIM(D156))&gt;0</formula>
    </cfRule>
  </conditionalFormatting>
  <conditionalFormatting sqref="G156:K156">
    <cfRule type="containsBlanks" dxfId="131" priority="257">
      <formula>LEN(TRIM(G156))=0</formula>
    </cfRule>
    <cfRule type="notContainsBlanks" dxfId="130" priority="258">
      <formula>LEN(TRIM(G156))&gt;0</formula>
    </cfRule>
  </conditionalFormatting>
  <conditionalFormatting sqref="G156:K156">
    <cfRule type="cellIs" dxfId="129" priority="256" operator="greaterThan">
      <formula>0</formula>
    </cfRule>
  </conditionalFormatting>
  <conditionalFormatting sqref="G163:K163">
    <cfRule type="containsBlanks" dxfId="128" priority="228">
      <formula>LEN(TRIM(G163))=0</formula>
    </cfRule>
    <cfRule type="notContainsBlanks" dxfId="127" priority="229">
      <formula>LEN(TRIM(G163))&gt;0</formula>
    </cfRule>
  </conditionalFormatting>
  <conditionalFormatting sqref="F155">
    <cfRule type="containsBlanks" dxfId="126" priority="248">
      <formula>LEN(TRIM(F155))=0</formula>
    </cfRule>
    <cfRule type="notContainsBlanks" dxfId="125" priority="249">
      <formula>LEN(TRIM(F155))&gt;0</formula>
    </cfRule>
  </conditionalFormatting>
  <conditionalFormatting sqref="E158">
    <cfRule type="containsBlanks" dxfId="124" priority="237">
      <formula>LEN(TRIM(E158))=0</formula>
    </cfRule>
    <cfRule type="notContainsBlanks" dxfId="123" priority="238">
      <formula>LEN(TRIM(E158))&gt;0</formula>
    </cfRule>
  </conditionalFormatting>
  <conditionalFormatting sqref="D155">
    <cfRule type="containsBlanks" dxfId="122" priority="246">
      <formula>LEN(TRIM(D155))=0</formula>
    </cfRule>
    <cfRule type="notContainsBlanks" dxfId="121" priority="247">
      <formula>LEN(TRIM(D155))&gt;0</formula>
    </cfRule>
  </conditionalFormatting>
  <conditionalFormatting sqref="G155:K155">
    <cfRule type="containsBlanks" dxfId="120" priority="244">
      <formula>LEN(TRIM(G155))=0</formula>
    </cfRule>
    <cfRule type="notContainsBlanks" dxfId="119" priority="245">
      <formula>LEN(TRIM(G155))&gt;0</formula>
    </cfRule>
  </conditionalFormatting>
  <conditionalFormatting sqref="G155:K155">
    <cfRule type="cellIs" dxfId="118" priority="243" operator="greaterThan">
      <formula>0</formula>
    </cfRule>
  </conditionalFormatting>
  <conditionalFormatting sqref="D158">
    <cfRule type="containsBlanks" dxfId="117" priority="239">
      <formula>LEN(TRIM(D158))=0</formula>
    </cfRule>
    <cfRule type="notContainsBlanks" dxfId="116" priority="240">
      <formula>LEN(TRIM(D158))&gt;0</formula>
    </cfRule>
  </conditionalFormatting>
  <conditionalFormatting sqref="C159">
    <cfRule type="containsBlanks" dxfId="115" priority="212">
      <formula>LEN(TRIM(C159))=0</formula>
    </cfRule>
    <cfRule type="notContainsBlanks" dxfId="114" priority="213">
      <formula>LEN(TRIM(C159))&gt;0</formula>
    </cfRule>
  </conditionalFormatting>
  <conditionalFormatting sqref="G158:K158">
    <cfRule type="cellIs" dxfId="113" priority="234" operator="greaterThan">
      <formula>0</formula>
    </cfRule>
  </conditionalFormatting>
  <conditionalFormatting sqref="C163">
    <cfRule type="containsBlanks" dxfId="112" priority="223">
      <formula>LEN(TRIM(C163))=0</formula>
    </cfRule>
    <cfRule type="notContainsBlanks" dxfId="111" priority="224">
      <formula>LEN(TRIM(C163))&gt;0</formula>
    </cfRule>
  </conditionalFormatting>
  <conditionalFormatting sqref="E163">
    <cfRule type="containsBlanks" dxfId="110" priority="230">
      <formula>LEN(TRIM(E163))=0</formula>
    </cfRule>
    <cfRule type="notContainsBlanks" dxfId="109" priority="231">
      <formula>LEN(TRIM(E163))&gt;0</formula>
    </cfRule>
  </conditionalFormatting>
  <conditionalFormatting sqref="D163">
    <cfRule type="containsBlanks" dxfId="108" priority="199">
      <formula>LEN(TRIM(D163))=0</formula>
    </cfRule>
    <cfRule type="notContainsBlanks" dxfId="107" priority="200">
      <formula>LEN(TRIM(D163))&gt;0</formula>
    </cfRule>
  </conditionalFormatting>
  <conditionalFormatting sqref="G163:K163">
    <cfRule type="cellIs" dxfId="106" priority="227" operator="greaterThan">
      <formula>0</formula>
    </cfRule>
  </conditionalFormatting>
  <conditionalFormatting sqref="C161">
    <cfRule type="containsBlanks" dxfId="105" priority="201">
      <formula>LEN(TRIM(C161))=0</formula>
    </cfRule>
    <cfRule type="notContainsBlanks" dxfId="104" priority="202">
      <formula>LEN(TRIM(C161))&gt;0</formula>
    </cfRule>
  </conditionalFormatting>
  <conditionalFormatting sqref="D159">
    <cfRule type="containsBlanks" dxfId="103" priority="221">
      <formula>LEN(TRIM(D159))=0</formula>
    </cfRule>
    <cfRule type="notContainsBlanks" dxfId="102" priority="222">
      <formula>LEN(TRIM(D159))&gt;0</formula>
    </cfRule>
  </conditionalFormatting>
  <conditionalFormatting sqref="E159">
    <cfRule type="containsBlanks" dxfId="101" priority="219">
      <formula>LEN(TRIM(E159))=0</formula>
    </cfRule>
    <cfRule type="notContainsBlanks" dxfId="100" priority="220">
      <formula>LEN(TRIM(E159))&gt;0</formula>
    </cfRule>
  </conditionalFormatting>
  <conditionalFormatting sqref="G159:K159">
    <cfRule type="containsBlanks" dxfId="99" priority="217">
      <formula>LEN(TRIM(G159))=0</formula>
    </cfRule>
    <cfRule type="notContainsBlanks" dxfId="98" priority="218">
      <formula>LEN(TRIM(G159))&gt;0</formula>
    </cfRule>
  </conditionalFormatting>
  <conditionalFormatting sqref="G159:K159">
    <cfRule type="cellIs" dxfId="97" priority="216" operator="greaterThan">
      <formula>0</formula>
    </cfRule>
  </conditionalFormatting>
  <conditionalFormatting sqref="C167">
    <cfRule type="containsBlanks" dxfId="96" priority="179">
      <formula>LEN(TRIM(C167))=0</formula>
    </cfRule>
    <cfRule type="notContainsBlanks" dxfId="95" priority="180">
      <formula>LEN(TRIM(C167))&gt;0</formula>
    </cfRule>
  </conditionalFormatting>
  <conditionalFormatting sqref="D161">
    <cfRule type="containsBlanks" dxfId="94" priority="210">
      <formula>LEN(TRIM(D161))=0</formula>
    </cfRule>
    <cfRule type="notContainsBlanks" dxfId="93" priority="211">
      <formula>LEN(TRIM(D161))&gt;0</formula>
    </cfRule>
  </conditionalFormatting>
  <conditionalFormatting sqref="E161">
    <cfRule type="containsBlanks" dxfId="92" priority="208">
      <formula>LEN(TRIM(E161))=0</formula>
    </cfRule>
    <cfRule type="notContainsBlanks" dxfId="91" priority="209">
      <formula>LEN(TRIM(E161))&gt;0</formula>
    </cfRule>
  </conditionalFormatting>
  <conditionalFormatting sqref="G161:K161">
    <cfRule type="containsBlanks" dxfId="90" priority="206">
      <formula>LEN(TRIM(G161))=0</formula>
    </cfRule>
    <cfRule type="notContainsBlanks" dxfId="89" priority="207">
      <formula>LEN(TRIM(G161))&gt;0</formula>
    </cfRule>
  </conditionalFormatting>
  <conditionalFormatting sqref="G161:K161">
    <cfRule type="cellIs" dxfId="88" priority="205" operator="greaterThan">
      <formula>0</formula>
    </cfRule>
  </conditionalFormatting>
  <conditionalFormatting sqref="F128">
    <cfRule type="containsBlanks" dxfId="87" priority="111">
      <formula>LEN(TRIM(F128))=0</formula>
    </cfRule>
    <cfRule type="notContainsBlanks" dxfId="86" priority="112">
      <formula>LEN(TRIM(F128))&gt;0</formula>
    </cfRule>
  </conditionalFormatting>
  <conditionalFormatting sqref="C160">
    <cfRule type="containsBlanks" dxfId="85" priority="188">
      <formula>LEN(TRIM(C160))=0</formula>
    </cfRule>
    <cfRule type="notContainsBlanks" dxfId="84" priority="189">
      <formula>LEN(TRIM(C160))&gt;0</formula>
    </cfRule>
  </conditionalFormatting>
  <conditionalFormatting sqref="D167">
    <cfRule type="containsBlanks" dxfId="83" priority="177">
      <formula>LEN(TRIM(D167))=0</formula>
    </cfRule>
    <cfRule type="notContainsBlanks" dxfId="82" priority="178">
      <formula>LEN(TRIM(D167))&gt;0</formula>
    </cfRule>
  </conditionalFormatting>
  <conditionalFormatting sqref="D160">
    <cfRule type="containsBlanks" dxfId="81" priority="197">
      <formula>LEN(TRIM(D160))=0</formula>
    </cfRule>
    <cfRule type="notContainsBlanks" dxfId="80" priority="198">
      <formula>LEN(TRIM(D160))&gt;0</formula>
    </cfRule>
  </conditionalFormatting>
  <conditionalFormatting sqref="E160">
    <cfRule type="containsBlanks" dxfId="79" priority="195">
      <formula>LEN(TRIM(E160))=0</formula>
    </cfRule>
    <cfRule type="notContainsBlanks" dxfId="78" priority="196">
      <formula>LEN(TRIM(E160))&gt;0</formula>
    </cfRule>
  </conditionalFormatting>
  <conditionalFormatting sqref="G160:K160">
    <cfRule type="containsBlanks" dxfId="77" priority="193">
      <formula>LEN(TRIM(G160))=0</formula>
    </cfRule>
    <cfRule type="notContainsBlanks" dxfId="76" priority="194">
      <formula>LEN(TRIM(G160))&gt;0</formula>
    </cfRule>
  </conditionalFormatting>
  <conditionalFormatting sqref="G160:K160">
    <cfRule type="cellIs" dxfId="75" priority="192" operator="greaterThan">
      <formula>0</formula>
    </cfRule>
  </conditionalFormatting>
  <conditionalFormatting sqref="E157">
    <cfRule type="containsBlanks" dxfId="74" priority="140">
      <formula>LEN(TRIM(E157))=0</formula>
    </cfRule>
    <cfRule type="notContainsBlanks" dxfId="73" priority="141">
      <formula>LEN(TRIM(E157))&gt;0</formula>
    </cfRule>
  </conditionalFormatting>
  <conditionalFormatting sqref="E167">
    <cfRule type="containsBlanks" dxfId="72" priority="186">
      <formula>LEN(TRIM(E167))=0</formula>
    </cfRule>
    <cfRule type="notContainsBlanks" dxfId="71" priority="187">
      <formula>LEN(TRIM(E167))&gt;0</formula>
    </cfRule>
  </conditionalFormatting>
  <conditionalFormatting sqref="G167:K167">
    <cfRule type="containsBlanks" dxfId="70" priority="184">
      <formula>LEN(TRIM(G167))=0</formula>
    </cfRule>
    <cfRule type="notContainsBlanks" dxfId="69" priority="185">
      <formula>LEN(TRIM(G167))&gt;0</formula>
    </cfRule>
  </conditionalFormatting>
  <conditionalFormatting sqref="G167:K167">
    <cfRule type="cellIs" dxfId="68" priority="183" operator="greaterThan">
      <formula>0</formula>
    </cfRule>
  </conditionalFormatting>
  <conditionalFormatting sqref="D165">
    <cfRule type="containsBlanks" dxfId="67" priority="168">
      <formula>LEN(TRIM(D165))=0</formula>
    </cfRule>
    <cfRule type="notContainsBlanks" dxfId="66" priority="169">
      <formula>LEN(TRIM(D165))&gt;0</formula>
    </cfRule>
  </conditionalFormatting>
  <conditionalFormatting sqref="G165:K165 C165">
    <cfRule type="containsBlanks" dxfId="65" priority="171">
      <formula>LEN(TRIM(C165))=0</formula>
    </cfRule>
    <cfRule type="notContainsBlanks" dxfId="64" priority="172">
      <formula>LEN(TRIM(C165))&gt;0</formula>
    </cfRule>
  </conditionalFormatting>
  <conditionalFormatting sqref="G165:K165">
    <cfRule type="cellIs" dxfId="63" priority="170" operator="greaterThan">
      <formula>0</formula>
    </cfRule>
  </conditionalFormatting>
  <conditionalFormatting sqref="F165">
    <cfRule type="containsBlanks" dxfId="62" priority="166">
      <formula>LEN(TRIM(F165))=0</formula>
    </cfRule>
    <cfRule type="notContainsBlanks" dxfId="61" priority="167">
      <formula>LEN(TRIM(F165))&gt;0</formula>
    </cfRule>
  </conditionalFormatting>
  <conditionalFormatting sqref="C164:D164">
    <cfRule type="containsBlanks" dxfId="60" priority="160">
      <formula>LEN(TRIM(C164))=0</formula>
    </cfRule>
    <cfRule type="notContainsBlanks" dxfId="59" priority="161">
      <formula>LEN(TRIM(C164))&gt;0</formula>
    </cfRule>
  </conditionalFormatting>
  <conditionalFormatting sqref="F164">
    <cfRule type="containsBlanks" dxfId="58" priority="158">
      <formula>LEN(TRIM(F164))=0</formula>
    </cfRule>
    <cfRule type="notContainsBlanks" dxfId="57" priority="159">
      <formula>LEN(TRIM(F164))&gt;0</formula>
    </cfRule>
  </conditionalFormatting>
  <conditionalFormatting sqref="G164:K164">
    <cfRule type="containsBlanks" dxfId="56" priority="156">
      <formula>LEN(TRIM(G164))=0</formula>
    </cfRule>
    <cfRule type="notContainsBlanks" dxfId="55" priority="157">
      <formula>LEN(TRIM(G164))&gt;0</formula>
    </cfRule>
  </conditionalFormatting>
  <conditionalFormatting sqref="G164:K164">
    <cfRule type="cellIs" dxfId="54" priority="155" operator="greaterThan">
      <formula>0</formula>
    </cfRule>
  </conditionalFormatting>
  <conditionalFormatting sqref="C157">
    <cfRule type="containsBlanks" dxfId="53" priority="149">
      <formula>LEN(TRIM(C157))=0</formula>
    </cfRule>
    <cfRule type="notContainsBlanks" dxfId="52" priority="150">
      <formula>LEN(TRIM(C157))&gt;0</formula>
    </cfRule>
  </conditionalFormatting>
  <conditionalFormatting sqref="E128">
    <cfRule type="containsBlanks" dxfId="51" priority="109">
      <formula>LEN(TRIM(E128))=0</formula>
    </cfRule>
    <cfRule type="notContainsBlanks" dxfId="50" priority="110">
      <formula>LEN(TRIM(E128))&gt;0</formula>
    </cfRule>
  </conditionalFormatting>
  <conditionalFormatting sqref="F157">
    <cfRule type="containsBlanks" dxfId="49" priority="147">
      <formula>LEN(TRIM(F157))=0</formula>
    </cfRule>
    <cfRule type="notContainsBlanks" dxfId="48" priority="148">
      <formula>LEN(TRIM(F157))&gt;0</formula>
    </cfRule>
  </conditionalFormatting>
  <conditionalFormatting sqref="D157">
    <cfRule type="containsBlanks" dxfId="47" priority="145">
      <formula>LEN(TRIM(D157))=0</formula>
    </cfRule>
    <cfRule type="notContainsBlanks" dxfId="46" priority="146">
      <formula>LEN(TRIM(D157))&gt;0</formula>
    </cfRule>
  </conditionalFormatting>
  <conditionalFormatting sqref="G157:K157">
    <cfRule type="containsBlanks" dxfId="45" priority="143">
      <formula>LEN(TRIM(G157))=0</formula>
    </cfRule>
    <cfRule type="notContainsBlanks" dxfId="44" priority="144">
      <formula>LEN(TRIM(G157))&gt;0</formula>
    </cfRule>
  </conditionalFormatting>
  <conditionalFormatting sqref="G157:K157">
    <cfRule type="cellIs" dxfId="43" priority="142" operator="greaterThan">
      <formula>0</formula>
    </cfRule>
  </conditionalFormatting>
  <conditionalFormatting sqref="C151">
    <cfRule type="containsBlanks" dxfId="42" priority="134">
      <formula>LEN(TRIM(C151))=0</formula>
    </cfRule>
    <cfRule type="notContainsBlanks" dxfId="41" priority="135">
      <formula>LEN(TRIM(C151))&gt;0</formula>
    </cfRule>
  </conditionalFormatting>
  <conditionalFormatting sqref="E151">
    <cfRule type="containsBlanks" dxfId="40" priority="125">
      <formula>LEN(TRIM(E151))=0</formula>
    </cfRule>
    <cfRule type="notContainsBlanks" dxfId="39" priority="126">
      <formula>LEN(TRIM(E151))&gt;0</formula>
    </cfRule>
  </conditionalFormatting>
  <conditionalFormatting sqref="F151">
    <cfRule type="containsBlanks" dxfId="38" priority="132">
      <formula>LEN(TRIM(F151))=0</formula>
    </cfRule>
    <cfRule type="notContainsBlanks" dxfId="37" priority="133">
      <formula>LEN(TRIM(F151))&gt;0</formula>
    </cfRule>
  </conditionalFormatting>
  <conditionalFormatting sqref="G151:K151">
    <cfRule type="containsBlanks" dxfId="36" priority="128">
      <formula>LEN(TRIM(G151))=0</formula>
    </cfRule>
    <cfRule type="notContainsBlanks" dxfId="35" priority="129">
      <formula>LEN(TRIM(G151))&gt;0</formula>
    </cfRule>
  </conditionalFormatting>
  <conditionalFormatting sqref="G151:K151">
    <cfRule type="cellIs" dxfId="34" priority="127" operator="greaterThan">
      <formula>0</formula>
    </cfRule>
  </conditionalFormatting>
  <conditionalFormatting sqref="G98:K98">
    <cfRule type="cellIs" dxfId="33" priority="120" operator="greaterThan">
      <formula>0</formula>
    </cfRule>
  </conditionalFormatting>
  <conditionalFormatting sqref="G128:K128 C128">
    <cfRule type="containsBlanks" dxfId="32" priority="114">
      <formula>LEN(TRIM(C128))=0</formula>
    </cfRule>
    <cfRule type="notContainsBlanks" dxfId="31" priority="115">
      <formula>LEN(TRIM(C128))&gt;0</formula>
    </cfRule>
  </conditionalFormatting>
  <conditionalFormatting sqref="G128:K128">
    <cfRule type="cellIs" dxfId="30" priority="113" operator="greaterThan">
      <formula>0</formula>
    </cfRule>
  </conditionalFormatting>
  <conditionalFormatting sqref="D128">
    <cfRule type="containsBlanks" dxfId="29" priority="107">
      <formula>LEN(TRIM(D128))=0</formula>
    </cfRule>
    <cfRule type="notContainsBlanks" dxfId="28" priority="108">
      <formula>LEN(TRIM(D128))&gt;0</formula>
    </cfRule>
  </conditionalFormatting>
  <conditionalFormatting sqref="C162">
    <cfRule type="containsBlanks" dxfId="27" priority="94">
      <formula>LEN(TRIM(C162))=0</formula>
    </cfRule>
    <cfRule type="notContainsBlanks" dxfId="26" priority="95">
      <formula>LEN(TRIM(C162))&gt;0</formula>
    </cfRule>
  </conditionalFormatting>
  <conditionalFormatting sqref="D162">
    <cfRule type="containsBlanks" dxfId="25" priority="103">
      <formula>LEN(TRIM(D162))=0</formula>
    </cfRule>
    <cfRule type="notContainsBlanks" dxfId="24" priority="104">
      <formula>LEN(TRIM(D162))&gt;0</formula>
    </cfRule>
  </conditionalFormatting>
  <conditionalFormatting sqref="E162">
    <cfRule type="containsBlanks" dxfId="23" priority="101">
      <formula>LEN(TRIM(E162))=0</formula>
    </cfRule>
    <cfRule type="notContainsBlanks" dxfId="22" priority="102">
      <formula>LEN(TRIM(E162))&gt;0</formula>
    </cfRule>
  </conditionalFormatting>
  <conditionalFormatting sqref="G162:K162">
    <cfRule type="containsBlanks" dxfId="21" priority="99">
      <formula>LEN(TRIM(G162))=0</formula>
    </cfRule>
    <cfRule type="notContainsBlanks" dxfId="20" priority="100">
      <formula>LEN(TRIM(G162))&gt;0</formula>
    </cfRule>
  </conditionalFormatting>
  <conditionalFormatting sqref="G162:K162">
    <cfRule type="cellIs" dxfId="19" priority="98" operator="greaterThan">
      <formula>0</formula>
    </cfRule>
  </conditionalFormatting>
  <conditionalFormatting sqref="D166">
    <cfRule type="containsBlanks" dxfId="18" priority="81">
      <formula>LEN(TRIM(D166))=0</formula>
    </cfRule>
    <cfRule type="notContainsBlanks" dxfId="17" priority="82">
      <formula>LEN(TRIM(D166))&gt;0</formula>
    </cfRule>
  </conditionalFormatting>
  <conditionalFormatting sqref="E166">
    <cfRule type="containsBlanks" dxfId="16" priority="90">
      <formula>LEN(TRIM(E166))=0</formula>
    </cfRule>
    <cfRule type="notContainsBlanks" dxfId="15" priority="91">
      <formula>LEN(TRIM(E166))&gt;0</formula>
    </cfRule>
  </conditionalFormatting>
  <conditionalFormatting sqref="G166:K166">
    <cfRule type="containsBlanks" dxfId="14" priority="88">
      <formula>LEN(TRIM(G166))=0</formula>
    </cfRule>
    <cfRule type="notContainsBlanks" dxfId="13" priority="89">
      <formula>LEN(TRIM(G166))&gt;0</formula>
    </cfRule>
  </conditionalFormatting>
  <conditionalFormatting sqref="G166:K166">
    <cfRule type="cellIs" dxfId="12" priority="87" operator="greaterThan">
      <formula>0</formula>
    </cfRule>
  </conditionalFormatting>
  <conditionalFormatting sqref="C166">
    <cfRule type="containsBlanks" dxfId="11" priority="83">
      <formula>LEN(TRIM(C166))=0</formula>
    </cfRule>
    <cfRule type="notContainsBlanks" dxfId="10" priority="84">
      <formula>LEN(TRIM(C166))&gt;0</formula>
    </cfRule>
  </conditionalFormatting>
  <conditionalFormatting sqref="G101:K101">
    <cfRule type="containsBlanks" dxfId="9" priority="75">
      <formula>LEN(TRIM(G101))=0</formula>
    </cfRule>
    <cfRule type="notContainsBlanks" dxfId="8" priority="76">
      <formula>LEN(TRIM(G101))&gt;0</formula>
    </cfRule>
  </conditionalFormatting>
  <conditionalFormatting sqref="G101:K101">
    <cfRule type="cellIs" dxfId="7" priority="74" operator="greaterThan">
      <formula>0</formula>
    </cfRule>
  </conditionalFormatting>
  <conditionalFormatting sqref="G115:K115">
    <cfRule type="containsBlanks" dxfId="6" priority="68">
      <formula>LEN(TRIM(G115))=0</formula>
    </cfRule>
    <cfRule type="notContainsBlanks" dxfId="5" priority="69">
      <formula>LEN(TRIM(G115))&gt;0</formula>
    </cfRule>
  </conditionalFormatting>
  <conditionalFormatting sqref="G115:K115">
    <cfRule type="cellIs" dxfId="4" priority="67" operator="greaterThan">
      <formula>0</formula>
    </cfRule>
  </conditionalFormatting>
  <conditionalFormatting sqref="D115">
    <cfRule type="containsBlanks" dxfId="3" priority="65">
      <formula>LEN(TRIM(D115))=0</formula>
    </cfRule>
    <cfRule type="notContainsBlanks" dxfId="2" priority="66">
      <formula>LEN(TRIM(D115))&gt;0</formula>
    </cfRule>
  </conditionalFormatting>
  <conditionalFormatting sqref="C115">
    <cfRule type="containsBlanks" dxfId="1" priority="63">
      <formula>LEN(TRIM(C115))=0</formula>
    </cfRule>
    <cfRule type="notContainsBlanks" dxfId="0" priority="64">
      <formula>LEN(TRIM(C115))&gt;0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'[1]Data base'!#REF!</xm:f>
          </x14:formula1>
          <xm:sqref>E130:E167 E4:E125</xm:sqref>
        </x14:dataValidation>
        <x14:dataValidation type="list" allowBlank="1" showInputMessage="1" showErrorMessage="1">
          <x14:formula1>
            <xm:f>'[1]Data base'!#REF!</xm:f>
          </x14:formula1>
          <xm:sqref>D4:D167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04"/>
  <sheetViews>
    <sheetView workbookViewId="0">
      <selection activeCell="I13" sqref="I13"/>
    </sheetView>
  </sheetViews>
  <sheetFormatPr defaultRowHeight="15"/>
  <cols>
    <col min="7" max="7" width="20.375" bestFit="1" customWidth="1"/>
    <col min="8" max="8" width="9" style="220"/>
  </cols>
  <sheetData>
    <row r="1" spans="4:8">
      <c r="G1" s="224" t="s">
        <v>528</v>
      </c>
    </row>
    <row r="2" spans="4:8">
      <c r="D2" t="s">
        <v>250</v>
      </c>
      <c r="G2" s="125" t="s">
        <v>266</v>
      </c>
    </row>
    <row r="3" spans="4:8">
      <c r="D3" t="s">
        <v>266</v>
      </c>
      <c r="G3" s="125" t="s">
        <v>267</v>
      </c>
    </row>
    <row r="4" spans="4:8">
      <c r="D4" t="s">
        <v>259</v>
      </c>
      <c r="G4" s="125" t="s">
        <v>268</v>
      </c>
    </row>
    <row r="5" spans="4:8">
      <c r="D5" t="s">
        <v>259</v>
      </c>
      <c r="G5" s="125" t="s">
        <v>272</v>
      </c>
    </row>
    <row r="6" spans="4:8">
      <c r="D6" t="s">
        <v>267</v>
      </c>
      <c r="G6" s="125" t="s">
        <v>270</v>
      </c>
      <c r="H6" s="220" t="s">
        <v>257</v>
      </c>
    </row>
    <row r="7" spans="4:8">
      <c r="D7" t="s">
        <v>267</v>
      </c>
      <c r="G7" s="125" t="s">
        <v>274</v>
      </c>
      <c r="H7" s="220" t="s">
        <v>257</v>
      </c>
    </row>
    <row r="8" spans="4:8">
      <c r="D8" t="s">
        <v>267</v>
      </c>
      <c r="G8" s="125" t="s">
        <v>273</v>
      </c>
      <c r="H8" s="220" t="s">
        <v>257</v>
      </c>
    </row>
    <row r="9" spans="4:8">
      <c r="D9" t="s">
        <v>259</v>
      </c>
      <c r="G9" s="125" t="s">
        <v>269</v>
      </c>
      <c r="H9" s="220" t="s">
        <v>257</v>
      </c>
    </row>
    <row r="10" spans="4:8">
      <c r="D10" t="s">
        <v>267</v>
      </c>
      <c r="G10" s="125" t="s">
        <v>271</v>
      </c>
      <c r="H10" s="220" t="s">
        <v>257</v>
      </c>
    </row>
    <row r="11" spans="4:8">
      <c r="D11" t="s">
        <v>267</v>
      </c>
      <c r="G11" s="125" t="s">
        <v>259</v>
      </c>
    </row>
    <row r="12" spans="4:8">
      <c r="D12" t="s">
        <v>268</v>
      </c>
      <c r="G12" s="125" t="s">
        <v>529</v>
      </c>
    </row>
    <row r="13" spans="4:8">
      <c r="D13" t="s">
        <v>267</v>
      </c>
      <c r="G13" s="125" t="s">
        <v>530</v>
      </c>
    </row>
    <row r="14" spans="4:8">
      <c r="D14" t="s">
        <v>267</v>
      </c>
    </row>
    <row r="15" spans="4:8">
      <c r="D15" t="s">
        <v>267</v>
      </c>
    </row>
    <row r="16" spans="4:8">
      <c r="D16" t="s">
        <v>267</v>
      </c>
    </row>
    <row r="17" spans="4:4">
      <c r="D17" t="s">
        <v>267</v>
      </c>
    </row>
    <row r="18" spans="4:4">
      <c r="D18" t="s">
        <v>267</v>
      </c>
    </row>
    <row r="19" spans="4:4">
      <c r="D19" t="s">
        <v>259</v>
      </c>
    </row>
    <row r="20" spans="4:4">
      <c r="D20" t="s">
        <v>269</v>
      </c>
    </row>
    <row r="21" spans="4:4">
      <c r="D21" t="s">
        <v>269</v>
      </c>
    </row>
    <row r="22" spans="4:4">
      <c r="D22" t="s">
        <v>259</v>
      </c>
    </row>
    <row r="23" spans="4:4">
      <c r="D23" t="s">
        <v>259</v>
      </c>
    </row>
    <row r="24" spans="4:4">
      <c r="D24" t="s">
        <v>259</v>
      </c>
    </row>
    <row r="25" spans="4:4">
      <c r="D25" t="s">
        <v>267</v>
      </c>
    </row>
    <row r="26" spans="4:4">
      <c r="D26" t="s">
        <v>267</v>
      </c>
    </row>
    <row r="27" spans="4:4">
      <c r="D27" t="s">
        <v>267</v>
      </c>
    </row>
    <row r="28" spans="4:4">
      <c r="D28" t="s">
        <v>267</v>
      </c>
    </row>
    <row r="29" spans="4:4">
      <c r="D29" t="s">
        <v>267</v>
      </c>
    </row>
    <row r="30" spans="4:4">
      <c r="D30" t="s">
        <v>267</v>
      </c>
    </row>
    <row r="31" spans="4:4">
      <c r="D31" t="s">
        <v>267</v>
      </c>
    </row>
    <row r="32" spans="4:4">
      <c r="D32" t="s">
        <v>267</v>
      </c>
    </row>
    <row r="33" spans="4:4">
      <c r="D33" t="s">
        <v>270</v>
      </c>
    </row>
    <row r="34" spans="4:4">
      <c r="D34" t="s">
        <v>271</v>
      </c>
    </row>
    <row r="35" spans="4:4">
      <c r="D35" t="s">
        <v>271</v>
      </c>
    </row>
    <row r="36" spans="4:4">
      <c r="D36" t="s">
        <v>259</v>
      </c>
    </row>
    <row r="37" spans="4:4">
      <c r="D37" t="s">
        <v>267</v>
      </c>
    </row>
    <row r="38" spans="4:4">
      <c r="D38" t="s">
        <v>267</v>
      </c>
    </row>
    <row r="39" spans="4:4">
      <c r="D39" t="s">
        <v>272</v>
      </c>
    </row>
    <row r="40" spans="4:4">
      <c r="D40" t="s">
        <v>267</v>
      </c>
    </row>
    <row r="41" spans="4:4">
      <c r="D41" t="s">
        <v>259</v>
      </c>
    </row>
    <row r="42" spans="4:4">
      <c r="D42" t="s">
        <v>259</v>
      </c>
    </row>
    <row r="43" spans="4:4">
      <c r="D43" t="s">
        <v>259</v>
      </c>
    </row>
    <row r="44" spans="4:4">
      <c r="D44" t="s">
        <v>259</v>
      </c>
    </row>
    <row r="45" spans="4:4">
      <c r="D45" t="s">
        <v>259</v>
      </c>
    </row>
    <row r="46" spans="4:4">
      <c r="D46" t="s">
        <v>267</v>
      </c>
    </row>
    <row r="47" spans="4:4">
      <c r="D47" t="s">
        <v>267</v>
      </c>
    </row>
    <row r="48" spans="4:4">
      <c r="D48" t="s">
        <v>267</v>
      </c>
    </row>
    <row r="49" spans="4:4">
      <c r="D49" t="s">
        <v>271</v>
      </c>
    </row>
    <row r="50" spans="4:4">
      <c r="D50" t="s">
        <v>271</v>
      </c>
    </row>
    <row r="51" spans="4:4">
      <c r="D51" t="s">
        <v>267</v>
      </c>
    </row>
    <row r="52" spans="4:4">
      <c r="D52" t="s">
        <v>259</v>
      </c>
    </row>
    <row r="53" spans="4:4">
      <c r="D53" t="s">
        <v>271</v>
      </c>
    </row>
    <row r="54" spans="4:4">
      <c r="D54" t="s">
        <v>267</v>
      </c>
    </row>
    <row r="55" spans="4:4">
      <c r="D55" t="s">
        <v>271</v>
      </c>
    </row>
    <row r="56" spans="4:4">
      <c r="D56" t="s">
        <v>267</v>
      </c>
    </row>
    <row r="57" spans="4:4">
      <c r="D57" t="s">
        <v>267</v>
      </c>
    </row>
    <row r="58" spans="4:4">
      <c r="D58" t="s">
        <v>267</v>
      </c>
    </row>
    <row r="59" spans="4:4">
      <c r="D59" t="s">
        <v>259</v>
      </c>
    </row>
    <row r="60" spans="4:4">
      <c r="D60" t="s">
        <v>267</v>
      </c>
    </row>
    <row r="61" spans="4:4">
      <c r="D61" t="s">
        <v>259</v>
      </c>
    </row>
    <row r="62" spans="4:4">
      <c r="D62" t="s">
        <v>272</v>
      </c>
    </row>
    <row r="63" spans="4:4">
      <c r="D63" t="s">
        <v>267</v>
      </c>
    </row>
    <row r="64" spans="4:4">
      <c r="D64" t="s">
        <v>267</v>
      </c>
    </row>
    <row r="65" spans="4:4">
      <c r="D65" t="s">
        <v>267</v>
      </c>
    </row>
    <row r="66" spans="4:4">
      <c r="D66" t="s">
        <v>267</v>
      </c>
    </row>
    <row r="67" spans="4:4">
      <c r="D67" t="s">
        <v>267</v>
      </c>
    </row>
    <row r="68" spans="4:4">
      <c r="D68" t="s">
        <v>259</v>
      </c>
    </row>
    <row r="69" spans="4:4">
      <c r="D69" t="s">
        <v>267</v>
      </c>
    </row>
    <row r="70" spans="4:4">
      <c r="D70" t="s">
        <v>273</v>
      </c>
    </row>
    <row r="71" spans="4:4">
      <c r="D71" t="s">
        <v>274</v>
      </c>
    </row>
    <row r="72" spans="4:4">
      <c r="D72" t="s">
        <v>267</v>
      </c>
    </row>
    <row r="73" spans="4:4">
      <c r="D73" t="s">
        <v>271</v>
      </c>
    </row>
    <row r="74" spans="4:4">
      <c r="D74" t="s">
        <v>267</v>
      </c>
    </row>
    <row r="75" spans="4:4">
      <c r="D75" t="s">
        <v>271</v>
      </c>
    </row>
    <row r="76" spans="4:4">
      <c r="D76" t="s">
        <v>259</v>
      </c>
    </row>
    <row r="77" spans="4:4">
      <c r="D77" t="s">
        <v>259</v>
      </c>
    </row>
    <row r="78" spans="4:4">
      <c r="D78" t="s">
        <v>259</v>
      </c>
    </row>
    <row r="79" spans="4:4">
      <c r="D79" t="s">
        <v>267</v>
      </c>
    </row>
    <row r="80" spans="4:4">
      <c r="D80" t="s">
        <v>266</v>
      </c>
    </row>
    <row r="81" spans="4:4">
      <c r="D81" t="s">
        <v>267</v>
      </c>
    </row>
    <row r="82" spans="4:4">
      <c r="D82" t="s">
        <v>272</v>
      </c>
    </row>
    <row r="83" spans="4:4">
      <c r="D83" t="s">
        <v>267</v>
      </c>
    </row>
    <row r="84" spans="4:4">
      <c r="D84" t="s">
        <v>267</v>
      </c>
    </row>
    <row r="85" spans="4:4">
      <c r="D85" t="s">
        <v>267</v>
      </c>
    </row>
    <row r="86" spans="4:4">
      <c r="D86" t="s">
        <v>274</v>
      </c>
    </row>
    <row r="87" spans="4:4">
      <c r="D87" t="s">
        <v>267</v>
      </c>
    </row>
    <row r="88" spans="4:4">
      <c r="D88" t="s">
        <v>267</v>
      </c>
    </row>
    <row r="89" spans="4:4">
      <c r="D89" t="s">
        <v>267</v>
      </c>
    </row>
    <row r="90" spans="4:4">
      <c r="D90" t="s">
        <v>267</v>
      </c>
    </row>
    <row r="91" spans="4:4">
      <c r="D91" t="s">
        <v>267</v>
      </c>
    </row>
    <row r="92" spans="4:4">
      <c r="D92" t="s">
        <v>267</v>
      </c>
    </row>
    <row r="93" spans="4:4">
      <c r="D93" t="s">
        <v>267</v>
      </c>
    </row>
    <row r="94" spans="4:4">
      <c r="D94" t="s">
        <v>268</v>
      </c>
    </row>
    <row r="95" spans="4:4">
      <c r="D95" t="s">
        <v>267</v>
      </c>
    </row>
    <row r="96" spans="4:4">
      <c r="D96" t="s">
        <v>259</v>
      </c>
    </row>
    <row r="97" spans="4:4">
      <c r="D97" t="s">
        <v>267</v>
      </c>
    </row>
    <row r="98" spans="4:4">
      <c r="D98" t="s">
        <v>267</v>
      </c>
    </row>
    <row r="99" spans="4:4">
      <c r="D99" t="s">
        <v>267</v>
      </c>
    </row>
    <row r="100" spans="4:4">
      <c r="D100" t="s">
        <v>267</v>
      </c>
    </row>
    <row r="101" spans="4:4">
      <c r="D101" t="s">
        <v>259</v>
      </c>
    </row>
    <row r="102" spans="4:4">
      <c r="D102" t="s">
        <v>267</v>
      </c>
    </row>
    <row r="103" spans="4:4">
      <c r="D103" t="s">
        <v>267</v>
      </c>
    </row>
    <row r="104" spans="4:4">
      <c r="D10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general</vt:lpstr>
      <vt:lpstr>Installing</vt:lpstr>
      <vt:lpstr>Changing</vt:lpstr>
      <vt:lpstr>Running</vt:lpstr>
      <vt:lpstr>Finishing</vt:lpstr>
      <vt:lpstr>Part</vt:lpstr>
      <vt:lpstr>Operation</vt:lpstr>
      <vt:lpstr>Coat</vt:lpstr>
      <vt:lpstr>worker</vt:lpstr>
      <vt:lpstr>Inventory</vt:lpstr>
      <vt:lpstr>Demand</vt:lpstr>
      <vt:lpstr>Raw</vt:lpstr>
      <vt:lpstr>Coat Raw</vt:lpstr>
      <vt:lpstr>Sheet6</vt:lpstr>
      <vt:lpstr>nbbackordercost</vt:lpstr>
      <vt:lpstr>nbchangecost</vt:lpstr>
      <vt:lpstr>nbholdingcost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Bui Ngoc Duy</dc:creator>
  <cp:lastModifiedBy>Khai Bui Ngoc Duy</cp:lastModifiedBy>
  <dcterms:created xsi:type="dcterms:W3CDTF">2018-06-14T10:30:59Z</dcterms:created>
  <dcterms:modified xsi:type="dcterms:W3CDTF">2018-07-04T06:04:17Z</dcterms:modified>
</cp:coreProperties>
</file>