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tea\Desktop\"/>
    </mc:Choice>
  </mc:AlternateContent>
  <bookViews>
    <workbookView xWindow="0" yWindow="0" windowWidth="15345" windowHeight="46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C18" i="1"/>
  <c r="C17" i="1"/>
  <c r="B18" i="1"/>
  <c r="B17" i="1"/>
  <c r="B12" i="1"/>
  <c r="J25" i="1"/>
  <c r="E18" i="1"/>
  <c r="D18" i="1"/>
  <c r="E17" i="1"/>
  <c r="S29" i="1" l="1"/>
  <c r="J26" i="1"/>
  <c r="Q25" i="1"/>
  <c r="Q27" i="1"/>
  <c r="Q26" i="1"/>
  <c r="S26" i="1"/>
  <c r="S27" i="1"/>
  <c r="S28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28" i="1"/>
  <c r="Q29" i="1"/>
  <c r="Q30" i="1"/>
  <c r="Q31" i="1"/>
  <c r="Q32" i="1"/>
  <c r="S25" i="1"/>
  <c r="L54" i="1"/>
  <c r="L53" i="1"/>
  <c r="L52" i="1"/>
  <c r="L51" i="1"/>
  <c r="L50" i="1"/>
  <c r="L49" i="1"/>
  <c r="L48" i="1"/>
  <c r="L47" i="1"/>
  <c r="L46" i="1"/>
  <c r="J54" i="1"/>
  <c r="J53" i="1"/>
  <c r="J52" i="1"/>
  <c r="J51" i="1"/>
  <c r="J50" i="1"/>
  <c r="J49" i="1"/>
  <c r="J48" i="1"/>
  <c r="J47" i="1"/>
  <c r="J46" i="1"/>
  <c r="J45" i="1"/>
  <c r="L45" i="1"/>
  <c r="L36" i="1"/>
  <c r="L37" i="1"/>
  <c r="L38" i="1"/>
  <c r="L39" i="1"/>
  <c r="L40" i="1"/>
  <c r="L41" i="1"/>
  <c r="L42" i="1"/>
  <c r="L43" i="1"/>
  <c r="L44" i="1"/>
  <c r="J37" i="1"/>
  <c r="J38" i="1"/>
  <c r="J39" i="1"/>
  <c r="J40" i="1"/>
  <c r="J41" i="1"/>
  <c r="J42" i="1"/>
  <c r="J43" i="1"/>
  <c r="J44" i="1"/>
  <c r="J36" i="1"/>
  <c r="J35" i="1"/>
  <c r="L35" i="1"/>
  <c r="L26" i="1"/>
  <c r="L27" i="1"/>
  <c r="L28" i="1"/>
  <c r="L29" i="1"/>
  <c r="L30" i="1"/>
  <c r="L31" i="1"/>
  <c r="L32" i="1"/>
  <c r="L33" i="1"/>
  <c r="L34" i="1"/>
  <c r="L25" i="1"/>
  <c r="J27" i="1"/>
  <c r="J28" i="1"/>
  <c r="J29" i="1"/>
  <c r="J30" i="1"/>
  <c r="J31" i="1"/>
  <c r="J32" i="1"/>
  <c r="J33" i="1"/>
  <c r="J34" i="1"/>
  <c r="C25" i="1"/>
  <c r="E15" i="1"/>
  <c r="D15" i="1"/>
  <c r="B15" i="1"/>
  <c r="E16" i="1"/>
  <c r="D16" i="1"/>
  <c r="H3" i="2" l="1"/>
  <c r="N4" i="2"/>
  <c r="P4" i="2" s="1"/>
  <c r="O4" i="2"/>
  <c r="Q4" i="2"/>
  <c r="Q6" i="2"/>
  <c r="P6" i="2"/>
  <c r="E10" i="1"/>
  <c r="D10" i="1"/>
  <c r="E12" i="1"/>
  <c r="D12" i="1"/>
  <c r="J6" i="2"/>
  <c r="I6" i="2"/>
  <c r="J5" i="2"/>
  <c r="I5" i="2"/>
  <c r="J4" i="2"/>
  <c r="I4" i="2"/>
  <c r="G6" i="2"/>
  <c r="H6" i="2"/>
  <c r="H5" i="2"/>
  <c r="G5" i="2"/>
  <c r="G4" i="2"/>
  <c r="H4" i="2"/>
  <c r="I3" i="2"/>
  <c r="J3" i="2"/>
  <c r="G3" i="2"/>
  <c r="K4" i="2" l="1"/>
  <c r="K6" i="2"/>
  <c r="K5" i="2"/>
  <c r="K3" i="2"/>
  <c r="D11" i="1"/>
  <c r="E25" i="1"/>
  <c r="B9" i="1"/>
  <c r="N2" i="2" l="1"/>
  <c r="N3" i="2"/>
  <c r="P3" i="2" s="1"/>
  <c r="O2" i="2"/>
  <c r="O3" i="2"/>
  <c r="Q2" i="2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12" i="1"/>
  <c r="E11" i="1"/>
  <c r="B10" i="1"/>
  <c r="L14" i="1"/>
  <c r="L15" i="1"/>
  <c r="L16" i="1"/>
  <c r="L17" i="1"/>
  <c r="K15" i="1"/>
  <c r="K5" i="1"/>
  <c r="K6" i="1"/>
  <c r="K4" i="1"/>
  <c r="K3" i="1"/>
  <c r="E42" i="2" l="1"/>
  <c r="E18" i="2"/>
  <c r="E49" i="2"/>
  <c r="E17" i="2"/>
  <c r="E30" i="2"/>
  <c r="E45" i="2"/>
  <c r="E13" i="2"/>
  <c r="E44" i="2"/>
  <c r="E28" i="2"/>
  <c r="E12" i="2"/>
  <c r="E35" i="2"/>
  <c r="E19" i="2"/>
  <c r="E33" i="2"/>
  <c r="E46" i="2"/>
  <c r="E26" i="2"/>
  <c r="E20" i="2"/>
  <c r="E43" i="2"/>
  <c r="E50" i="2"/>
  <c r="E25" i="2"/>
  <c r="E38" i="2"/>
  <c r="E15" i="2"/>
  <c r="E48" i="2"/>
  <c r="E16" i="2"/>
  <c r="E23" i="2"/>
  <c r="E41" i="2"/>
  <c r="E11" i="2"/>
  <c r="E22" i="2"/>
  <c r="E37" i="2"/>
  <c r="E34" i="2"/>
  <c r="E40" i="2"/>
  <c r="E24" i="2"/>
  <c r="E47" i="2"/>
  <c r="E31" i="2"/>
  <c r="E14" i="2"/>
  <c r="E29" i="2"/>
  <c r="E36" i="2"/>
  <c r="E27" i="2"/>
  <c r="E21" i="2"/>
  <c r="E32" i="2"/>
  <c r="E39" i="2"/>
  <c r="Q5" i="2"/>
  <c r="D20" i="2"/>
  <c r="F20" i="2" s="1"/>
  <c r="D28" i="2"/>
  <c r="F28" i="2" s="1"/>
  <c r="D36" i="2"/>
  <c r="F36" i="2" s="1"/>
  <c r="D44" i="2"/>
  <c r="F44" i="2" s="1"/>
  <c r="D43" i="2"/>
  <c r="F43" i="2" s="1"/>
  <c r="D32" i="2"/>
  <c r="F32" i="2" s="1"/>
  <c r="D39" i="2"/>
  <c r="F39" i="2" s="1"/>
  <c r="D38" i="2"/>
  <c r="F38" i="2" s="1"/>
  <c r="D22" i="2"/>
  <c r="F22" i="2" s="1"/>
  <c r="D12" i="2"/>
  <c r="F12" i="2" s="1"/>
  <c r="D37" i="2"/>
  <c r="F37" i="2" s="1"/>
  <c r="D21" i="2"/>
  <c r="F21" i="2" s="1"/>
  <c r="D16" i="2"/>
  <c r="F16" i="2" s="1"/>
  <c r="D23" i="2"/>
  <c r="F23" i="2" s="1"/>
  <c r="D46" i="2"/>
  <c r="F46" i="2" s="1"/>
  <c r="D15" i="2"/>
  <c r="F15" i="2" s="1"/>
  <c r="D11" i="2"/>
  <c r="F11" i="2" s="1"/>
  <c r="D14" i="2"/>
  <c r="F14" i="2" s="1"/>
  <c r="D26" i="2"/>
  <c r="F26" i="2" s="1"/>
  <c r="D41" i="2"/>
  <c r="F41" i="2" s="1"/>
  <c r="D13" i="2"/>
  <c r="F13" i="2" s="1"/>
  <c r="D35" i="2"/>
  <c r="F35" i="2" s="1"/>
  <c r="D24" i="2"/>
  <c r="F24" i="2" s="1"/>
  <c r="D31" i="2"/>
  <c r="F31" i="2" s="1"/>
  <c r="D50" i="2"/>
  <c r="F50" i="2" s="1"/>
  <c r="D34" i="2"/>
  <c r="F34" i="2" s="1"/>
  <c r="D18" i="2"/>
  <c r="F18" i="2" s="1"/>
  <c r="D49" i="2"/>
  <c r="F49" i="2" s="1"/>
  <c r="D33" i="2"/>
  <c r="F33" i="2" s="1"/>
  <c r="D17" i="2"/>
  <c r="F17" i="2" s="1"/>
  <c r="D27" i="2"/>
  <c r="F27" i="2" s="1"/>
  <c r="D48" i="2"/>
  <c r="F48" i="2" s="1"/>
  <c r="D30" i="2"/>
  <c r="F30" i="2" s="1"/>
  <c r="D45" i="2"/>
  <c r="F45" i="2" s="1"/>
  <c r="D29" i="2"/>
  <c r="F29" i="2" s="1"/>
  <c r="D40" i="2"/>
  <c r="F40" i="2" s="1"/>
  <c r="D47" i="2"/>
  <c r="F47" i="2" s="1"/>
  <c r="D42" i="2"/>
  <c r="F42" i="2" s="1"/>
  <c r="D19" i="2"/>
  <c r="F19" i="2" s="1"/>
  <c r="D25" i="2"/>
  <c r="F25" i="2" s="1"/>
  <c r="Q3" i="2"/>
  <c r="P5" i="2"/>
  <c r="P2" i="2"/>
  <c r="K14" i="1"/>
  <c r="K17" i="1"/>
  <c r="K16" i="1"/>
  <c r="E26" i="1"/>
  <c r="E30" i="1"/>
  <c r="E34" i="1"/>
  <c r="E38" i="1"/>
  <c r="E42" i="1"/>
  <c r="E46" i="1"/>
  <c r="E50" i="1"/>
  <c r="E54" i="1"/>
  <c r="E58" i="1"/>
  <c r="E62" i="1"/>
  <c r="E33" i="1"/>
  <c r="E45" i="1"/>
  <c r="E61" i="1"/>
  <c r="E27" i="1"/>
  <c r="E31" i="1"/>
  <c r="E35" i="1"/>
  <c r="E39" i="1"/>
  <c r="E43" i="1"/>
  <c r="E47" i="1"/>
  <c r="E51" i="1"/>
  <c r="E55" i="1"/>
  <c r="E59" i="1"/>
  <c r="E63" i="1"/>
  <c r="E37" i="1"/>
  <c r="E53" i="1"/>
  <c r="E28" i="1"/>
  <c r="E32" i="1"/>
  <c r="E36" i="1"/>
  <c r="E40" i="1"/>
  <c r="E44" i="1"/>
  <c r="E48" i="1"/>
  <c r="E52" i="1"/>
  <c r="E56" i="1"/>
  <c r="E60" i="1"/>
  <c r="E64" i="1"/>
  <c r="E29" i="1"/>
  <c r="E41" i="1"/>
  <c r="E49" i="1"/>
  <c r="E57" i="1"/>
  <c r="C10" i="1"/>
  <c r="I11" i="2" l="1"/>
  <c r="G11" i="2"/>
  <c r="H11" i="2" s="1"/>
  <c r="G39" i="2"/>
  <c r="I39" i="2"/>
  <c r="I47" i="2"/>
  <c r="G47" i="2"/>
  <c r="I23" i="2"/>
  <c r="G23" i="2"/>
  <c r="G20" i="2"/>
  <c r="I20" i="2"/>
  <c r="I44" i="2"/>
  <c r="G44" i="2"/>
  <c r="G29" i="2"/>
  <c r="I29" i="2"/>
  <c r="I22" i="2"/>
  <c r="G22" i="2"/>
  <c r="G25" i="2"/>
  <c r="I25" i="2"/>
  <c r="I26" i="2"/>
  <c r="G26" i="2"/>
  <c r="I35" i="2"/>
  <c r="G35" i="2"/>
  <c r="I13" i="2"/>
  <c r="G13" i="2"/>
  <c r="G21" i="2"/>
  <c r="I21" i="2"/>
  <c r="G14" i="2"/>
  <c r="I14" i="2"/>
  <c r="I40" i="2"/>
  <c r="G40" i="2"/>
  <c r="I48" i="2"/>
  <c r="G48" i="2"/>
  <c r="G50" i="2"/>
  <c r="I50" i="2"/>
  <c r="G46" i="2"/>
  <c r="I46" i="2"/>
  <c r="I12" i="2"/>
  <c r="G12" i="2"/>
  <c r="G45" i="2"/>
  <c r="I45" i="2"/>
  <c r="G18" i="2"/>
  <c r="I18" i="2"/>
  <c r="I36" i="2"/>
  <c r="G36" i="2"/>
  <c r="G37" i="2"/>
  <c r="I37" i="2"/>
  <c r="G38" i="2"/>
  <c r="I38" i="2"/>
  <c r="I19" i="2"/>
  <c r="G19" i="2"/>
  <c r="I17" i="2"/>
  <c r="G17" i="2"/>
  <c r="I32" i="2"/>
  <c r="G32" i="2"/>
  <c r="G24" i="2"/>
  <c r="I24" i="2"/>
  <c r="I16" i="2"/>
  <c r="G16" i="2"/>
  <c r="G49" i="2"/>
  <c r="I49" i="2"/>
  <c r="I27" i="2"/>
  <c r="G27" i="2"/>
  <c r="I31" i="2"/>
  <c r="G31" i="2"/>
  <c r="G34" i="2"/>
  <c r="I34" i="2"/>
  <c r="I41" i="2"/>
  <c r="G41" i="2"/>
  <c r="G15" i="2"/>
  <c r="I15" i="2"/>
  <c r="I43" i="2"/>
  <c r="G43" i="2"/>
  <c r="G33" i="2"/>
  <c r="I33" i="2"/>
  <c r="G28" i="2"/>
  <c r="I28" i="2"/>
  <c r="I30" i="2"/>
  <c r="G30" i="2"/>
  <c r="G42" i="2"/>
  <c r="I42" i="2"/>
  <c r="D4" i="1"/>
  <c r="H12" i="2" l="1"/>
  <c r="H14" i="2"/>
  <c r="H16" i="2"/>
  <c r="H18" i="2"/>
  <c r="H20" i="2"/>
  <c r="H22" i="2"/>
  <c r="H24" i="2"/>
  <c r="H26" i="2"/>
  <c r="H28" i="2"/>
  <c r="H30" i="2"/>
  <c r="H32" i="2"/>
  <c r="H34" i="2"/>
  <c r="H36" i="2"/>
  <c r="H38" i="2"/>
  <c r="H40" i="2"/>
  <c r="H42" i="2"/>
  <c r="H44" i="2"/>
  <c r="H46" i="2"/>
  <c r="H48" i="2"/>
  <c r="H50" i="2"/>
  <c r="H15" i="2"/>
  <c r="H17" i="2"/>
  <c r="H19" i="2"/>
  <c r="H23" i="2"/>
  <c r="H25" i="2"/>
  <c r="H29" i="2"/>
  <c r="H33" i="2"/>
  <c r="H37" i="2"/>
  <c r="H41" i="2"/>
  <c r="H45" i="2"/>
  <c r="H49" i="2"/>
  <c r="H13" i="2"/>
  <c r="H21" i="2"/>
  <c r="H27" i="2"/>
  <c r="H31" i="2"/>
  <c r="H35" i="2"/>
  <c r="H39" i="2"/>
  <c r="H43" i="2"/>
  <c r="H47" i="2"/>
  <c r="D2" i="1"/>
  <c r="C9" i="1"/>
  <c r="K10" i="1" l="1"/>
  <c r="K12" i="1"/>
  <c r="K20" i="1"/>
  <c r="L10" i="1"/>
  <c r="K19" i="1"/>
  <c r="K11" i="1"/>
  <c r="K21" i="1"/>
  <c r="K18" i="1"/>
  <c r="K13" i="1"/>
  <c r="L12" i="1"/>
  <c r="L18" i="1"/>
  <c r="L19" i="1"/>
  <c r="L13" i="1"/>
  <c r="L20" i="1"/>
  <c r="L21" i="1"/>
  <c r="L11" i="1"/>
  <c r="D9" i="1"/>
  <c r="E9" i="1"/>
</calcChain>
</file>

<file path=xl/sharedStrings.xml><?xml version="1.0" encoding="utf-8"?>
<sst xmlns="http://schemas.openxmlformats.org/spreadsheetml/2006/main" count="108" uniqueCount="51">
  <si>
    <t>Tính khoảng cách</t>
  </si>
  <si>
    <t>Khoảng cách</t>
  </si>
  <si>
    <t>Tọa độ</t>
  </si>
  <si>
    <t>x</t>
  </si>
  <si>
    <t>y</t>
  </si>
  <si>
    <t>Tọa độ điểm test</t>
  </si>
  <si>
    <t>Câu</t>
  </si>
  <si>
    <t>XX</t>
  </si>
  <si>
    <t>YY</t>
  </si>
  <si>
    <t>Đáp án</t>
  </si>
  <si>
    <t>A</t>
  </si>
  <si>
    <t>B</t>
  </si>
  <si>
    <t>C</t>
  </si>
  <si>
    <t>D</t>
  </si>
  <si>
    <t>%w</t>
  </si>
  <si>
    <t>%h</t>
  </si>
  <si>
    <t>S Point</t>
  </si>
  <si>
    <t>Lệch y</t>
  </si>
  <si>
    <t>Lệch x</t>
  </si>
  <si>
    <t>Điểm 0 (A)</t>
  </si>
  <si>
    <t>Điểm 1 (B)</t>
  </si>
  <si>
    <t>Điểm 2 (D)</t>
  </si>
  <si>
    <t>Điểm 3 (C)</t>
  </si>
  <si>
    <t>AB</t>
  </si>
  <si>
    <t>BC</t>
  </si>
  <si>
    <t>CD</t>
  </si>
  <si>
    <t>x1</t>
  </si>
  <si>
    <t>y1</t>
  </si>
  <si>
    <t>x2</t>
  </si>
  <si>
    <t>y2</t>
  </si>
  <si>
    <t>DA</t>
  </si>
  <si>
    <t>KC câu, đa</t>
  </si>
  <si>
    <t>Điểm tính toán</t>
  </si>
  <si>
    <t>X (e)</t>
  </si>
  <si>
    <t>Y (e)</t>
  </si>
  <si>
    <t>Kích thước câu</t>
  </si>
  <si>
    <t>Size(w,h)</t>
  </si>
  <si>
    <t>Lệch</t>
  </si>
  <si>
    <t>-</t>
  </si>
  <si>
    <t>Độ lệch Y</t>
  </si>
  <si>
    <t>Độ lệch X</t>
  </si>
  <si>
    <t>Mã đề Point</t>
  </si>
  <si>
    <t>KC x, y</t>
  </si>
  <si>
    <t>Kích thước</t>
  </si>
  <si>
    <t>Cột</t>
  </si>
  <si>
    <t>Số</t>
  </si>
  <si>
    <t>y(e)</t>
  </si>
  <si>
    <t>x(e)</t>
  </si>
  <si>
    <t>SBD Point</t>
  </si>
  <si>
    <t>Điểm tính toán (Mã đề)</t>
  </si>
  <si>
    <t>Điểm tính toán (Số báo danh)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</si>
</sst>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1" xfId="0" applyFill="1" applyBorder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1" fillId="0" borderId="7" xfId="0" applyFont="1" applyFill="1" applyBorder="1"/>
    <xf numFmtId="0" fontId="0" fillId="0" borderId="4" xfId="0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 applyAlignment="1"/>
    <xf numFmtId="0" fontId="0" fillId="0" borderId="5" xfId="0" applyBorder="1" applyAlignment="1"/>
    <xf numFmtId="0" fontId="0" fillId="0" borderId="6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torage.fshare.vn/Test-vechai/1448426619-Go-chap-00-ve-chai-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topLeftCell="A10" workbookViewId="0">
      <selection activeCell="L25" sqref="L25"/>
    </sheetView>
  </sheetViews>
  <sheetFormatPr defaultRowHeight="15" x14ac:dyDescent="0.25"/>
  <cols>
    <col min="1" max="1" width="12" customWidth="1"/>
    <col min="6" max="6" width="12.85546875" customWidth="1"/>
    <col min="11" max="11" width="12" customWidth="1"/>
  </cols>
  <sheetData>
    <row r="1" spans="1:26" ht="15.75" thickBot="1" x14ac:dyDescent="0.3">
      <c r="A1" s="11" t="s">
        <v>2</v>
      </c>
      <c r="B1" s="12" t="s">
        <v>3</v>
      </c>
      <c r="C1" s="12" t="s">
        <v>4</v>
      </c>
      <c r="D1" s="20" t="s">
        <v>18</v>
      </c>
      <c r="F1" s="2"/>
      <c r="G1" s="3" t="s">
        <v>0</v>
      </c>
      <c r="H1" s="3"/>
      <c r="I1" s="3"/>
      <c r="J1" s="3"/>
      <c r="K1" s="4"/>
    </row>
    <row r="2" spans="1:26" x14ac:dyDescent="0.25">
      <c r="A2" s="5" t="s">
        <v>19</v>
      </c>
      <c r="B2" s="1">
        <v>213</v>
      </c>
      <c r="C2" s="1">
        <v>65</v>
      </c>
      <c r="D2" s="6">
        <f>ABS(B2-B4)/K3</f>
        <v>0</v>
      </c>
      <c r="F2" s="2"/>
      <c r="G2" s="3" t="s">
        <v>26</v>
      </c>
      <c r="H2" s="3" t="s">
        <v>27</v>
      </c>
      <c r="I2" s="3" t="s">
        <v>28</v>
      </c>
      <c r="J2" s="3" t="s">
        <v>29</v>
      </c>
      <c r="K2" s="4" t="s">
        <v>1</v>
      </c>
    </row>
    <row r="3" spans="1:26" x14ac:dyDescent="0.25">
      <c r="A3" s="5" t="s">
        <v>20</v>
      </c>
      <c r="B3" s="1">
        <v>2919</v>
      </c>
      <c r="C3" s="1">
        <v>65</v>
      </c>
      <c r="D3" s="16" t="s">
        <v>17</v>
      </c>
      <c r="F3" s="5" t="s">
        <v>23</v>
      </c>
      <c r="G3" s="1">
        <v>213</v>
      </c>
      <c r="H3" s="1">
        <v>65</v>
      </c>
      <c r="I3" s="1">
        <v>2919</v>
      </c>
      <c r="J3" s="1">
        <v>65</v>
      </c>
      <c r="K3" s="6">
        <f>SQRT((G3-I3)^2+(H3-J3)^2)</f>
        <v>2706</v>
      </c>
    </row>
    <row r="4" spans="1:26" x14ac:dyDescent="0.25">
      <c r="A4" s="5" t="s">
        <v>21</v>
      </c>
      <c r="B4" s="1">
        <v>213</v>
      </c>
      <c r="C4" s="1">
        <v>1897</v>
      </c>
      <c r="D4" s="6">
        <f>ABS(C2-C3)</f>
        <v>0</v>
      </c>
      <c r="F4" s="5" t="s">
        <v>24</v>
      </c>
      <c r="G4" s="1">
        <v>2919</v>
      </c>
      <c r="H4" s="1">
        <v>65</v>
      </c>
      <c r="I4" s="14">
        <v>2919</v>
      </c>
      <c r="J4" s="14">
        <v>1897</v>
      </c>
      <c r="K4" s="6">
        <f>SQRT((G4-I4)^2+(H4-J4)^2)</f>
        <v>1832</v>
      </c>
    </row>
    <row r="5" spans="1:26" ht="15.75" thickBot="1" x14ac:dyDescent="0.3">
      <c r="A5" s="7" t="s">
        <v>22</v>
      </c>
      <c r="B5" s="15">
        <v>2919</v>
      </c>
      <c r="C5" s="15">
        <v>1897</v>
      </c>
      <c r="D5" s="9"/>
      <c r="F5" s="5" t="s">
        <v>25</v>
      </c>
      <c r="G5" s="14">
        <v>2919</v>
      </c>
      <c r="H5" s="14">
        <v>1897</v>
      </c>
      <c r="I5" s="1">
        <v>213</v>
      </c>
      <c r="J5" s="1">
        <v>1897</v>
      </c>
      <c r="K5" s="6">
        <f t="shared" ref="K5:K6" si="0">SQRT((G5-I5)^2+(H5-J5)^2)</f>
        <v>2706</v>
      </c>
    </row>
    <row r="6" spans="1:26" ht="15.75" thickBot="1" x14ac:dyDescent="0.3">
      <c r="F6" s="7" t="s">
        <v>30</v>
      </c>
      <c r="G6" s="8">
        <v>213</v>
      </c>
      <c r="H6" s="8">
        <v>1897</v>
      </c>
      <c r="I6" s="8">
        <v>213</v>
      </c>
      <c r="J6" s="8">
        <v>65</v>
      </c>
      <c r="K6" s="9">
        <f t="shared" si="0"/>
        <v>1832</v>
      </c>
    </row>
    <row r="7" spans="1:26" ht="15.75" thickBot="1" x14ac:dyDescent="0.3"/>
    <row r="8" spans="1:26" ht="15.75" thickBot="1" x14ac:dyDescent="0.3">
      <c r="A8" s="11"/>
      <c r="B8" s="12" t="s">
        <v>3</v>
      </c>
      <c r="C8" s="12" t="s">
        <v>4</v>
      </c>
      <c r="D8" s="12" t="s">
        <v>14</v>
      </c>
      <c r="E8" s="13" t="s">
        <v>15</v>
      </c>
      <c r="G8" s="31" t="s">
        <v>5</v>
      </c>
      <c r="H8" s="32"/>
      <c r="I8" s="32"/>
      <c r="J8" s="32"/>
      <c r="K8" s="32"/>
      <c r="L8" s="33"/>
      <c r="M8" s="34"/>
      <c r="N8" s="34"/>
      <c r="O8" s="34"/>
      <c r="P8" s="34"/>
      <c r="Q8" s="34"/>
      <c r="R8" s="34"/>
      <c r="S8" s="1"/>
      <c r="T8" s="1"/>
      <c r="U8" s="34"/>
      <c r="V8" s="34"/>
      <c r="W8" s="34"/>
      <c r="X8" s="34"/>
      <c r="Y8" s="34"/>
      <c r="Z8" s="34"/>
    </row>
    <row r="9" spans="1:26" ht="15.75" thickBot="1" x14ac:dyDescent="0.3">
      <c r="A9" s="5" t="s">
        <v>36</v>
      </c>
      <c r="B9" s="1">
        <f>K3</f>
        <v>2706</v>
      </c>
      <c r="C9" s="1">
        <f>K4</f>
        <v>1832</v>
      </c>
      <c r="D9" s="1">
        <f>B9/$B$9</f>
        <v>1</v>
      </c>
      <c r="E9" s="6">
        <f>C9/$C$9</f>
        <v>1</v>
      </c>
      <c r="G9" s="17" t="s">
        <v>6</v>
      </c>
      <c r="H9" s="18" t="s">
        <v>9</v>
      </c>
      <c r="I9" s="18" t="s">
        <v>3</v>
      </c>
      <c r="J9" s="18" t="s">
        <v>4</v>
      </c>
      <c r="K9" s="18" t="s">
        <v>7</v>
      </c>
      <c r="L9" s="19" t="s">
        <v>8</v>
      </c>
      <c r="M9" s="26"/>
      <c r="N9" s="26"/>
      <c r="O9" s="26"/>
      <c r="P9" s="26"/>
      <c r="Q9" s="26"/>
      <c r="R9" s="26"/>
      <c r="S9" s="1"/>
      <c r="T9" s="1"/>
      <c r="U9" s="26"/>
      <c r="V9" s="26"/>
      <c r="W9" s="26"/>
      <c r="X9" s="26"/>
      <c r="Y9" s="26"/>
      <c r="Z9" s="26"/>
    </row>
    <row r="10" spans="1:26" x14ac:dyDescent="0.25">
      <c r="A10" s="5" t="s">
        <v>31</v>
      </c>
      <c r="B10" s="1">
        <f>(I18-I10)/9</f>
        <v>86.111111111111114</v>
      </c>
      <c r="C10" s="1">
        <f xml:space="preserve"> ABS((J13-J10))/3</f>
        <v>74</v>
      </c>
      <c r="D10" s="1">
        <f>B10/$B$9</f>
        <v>3.1822287919848896E-2</v>
      </c>
      <c r="E10" s="6">
        <f>C10/$C$9</f>
        <v>4.0393013100436678E-2</v>
      </c>
      <c r="G10" s="5">
        <v>1</v>
      </c>
      <c r="H10" s="1" t="s">
        <v>10</v>
      </c>
      <c r="I10" s="1">
        <v>1912</v>
      </c>
      <c r="J10" s="1">
        <v>1296</v>
      </c>
      <c r="K10" s="1">
        <f>I10+$D$11*$B$9</f>
        <v>1962</v>
      </c>
      <c r="L10" s="6">
        <f>J10+$E$11*$C$9</f>
        <v>1347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 t="s">
        <v>35</v>
      </c>
      <c r="B11" s="1">
        <v>50</v>
      </c>
      <c r="C11" s="1">
        <v>51</v>
      </c>
      <c r="D11" s="1">
        <f>B11/$B$9</f>
        <v>1.8477457501847747E-2</v>
      </c>
      <c r="E11" s="6">
        <f>C11/$C$9</f>
        <v>2.7838427947598252E-2</v>
      </c>
      <c r="G11" s="5"/>
      <c r="H11" s="1" t="s">
        <v>11</v>
      </c>
      <c r="I11" s="1">
        <v>1912</v>
      </c>
      <c r="J11" s="1">
        <v>1222</v>
      </c>
      <c r="K11" s="1">
        <f>I11+$D$11*$B$9</f>
        <v>1962</v>
      </c>
      <c r="L11" s="6">
        <f>J11+$E$11*$C$9</f>
        <v>1273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7" t="s">
        <v>16</v>
      </c>
      <c r="B12" s="8">
        <f>I10-B2</f>
        <v>1699</v>
      </c>
      <c r="C12" s="8">
        <f>J10-C2</f>
        <v>1231</v>
      </c>
      <c r="D12" s="8">
        <f>1699/2706</f>
        <v>0.62786400591278635</v>
      </c>
      <c r="E12" s="9">
        <f>1231/1832</f>
        <v>0.67194323144104806</v>
      </c>
      <c r="G12" s="5"/>
      <c r="H12" s="1" t="s">
        <v>12</v>
      </c>
      <c r="I12" s="1">
        <v>1912</v>
      </c>
      <c r="J12" s="1">
        <v>1148</v>
      </c>
      <c r="K12" s="1">
        <f>I12+$D$11*$B$9</f>
        <v>1962</v>
      </c>
      <c r="L12" s="6">
        <f>J12+$E$11*$C$9</f>
        <v>1199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G13" s="5"/>
      <c r="H13" s="1" t="s">
        <v>13</v>
      </c>
      <c r="I13" s="14">
        <v>1912</v>
      </c>
      <c r="J13" s="14">
        <v>1074</v>
      </c>
      <c r="K13" s="1">
        <f>I13+$D$11*$B$9</f>
        <v>1962</v>
      </c>
      <c r="L13" s="6">
        <f>J13+$E$11*$C$9</f>
        <v>1125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5">
        <v>2</v>
      </c>
      <c r="H14" s="14" t="s">
        <v>10</v>
      </c>
      <c r="I14" s="14">
        <v>1994</v>
      </c>
      <c r="J14" s="1">
        <v>1296</v>
      </c>
      <c r="K14" s="1">
        <f t="shared" ref="K14:K17" si="1">I14+$D$11*$B$9</f>
        <v>2044</v>
      </c>
      <c r="L14" s="6">
        <f t="shared" ref="L14:L17" si="2">J14+$E$11*$C$9</f>
        <v>1347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5" t="s">
        <v>42</v>
      </c>
      <c r="B15">
        <f>(1735-960)/9</f>
        <v>86.111111111111114</v>
      </c>
      <c r="C15">
        <v>74</v>
      </c>
      <c r="D15" s="1">
        <f>B15/B9</f>
        <v>3.1822287919848896E-2</v>
      </c>
      <c r="E15" s="6">
        <f>C15/C9</f>
        <v>4.0393013100436678E-2</v>
      </c>
      <c r="G15" s="5"/>
      <c r="H15" s="14" t="s">
        <v>11</v>
      </c>
      <c r="I15" s="14">
        <v>1994</v>
      </c>
      <c r="J15" s="1">
        <v>1222</v>
      </c>
      <c r="K15" s="1">
        <f t="shared" si="1"/>
        <v>2044</v>
      </c>
      <c r="L15" s="6">
        <f t="shared" si="2"/>
        <v>1273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5" t="s">
        <v>43</v>
      </c>
      <c r="B16" s="1">
        <v>50</v>
      </c>
      <c r="C16" s="1">
        <v>50</v>
      </c>
      <c r="D16" s="1">
        <f>B16/$B$9</f>
        <v>1.8477457501847747E-2</v>
      </c>
      <c r="E16" s="6">
        <f>C16/$C$9</f>
        <v>2.7292576419213975E-2</v>
      </c>
      <c r="G16" s="5"/>
      <c r="H16" s="14" t="s">
        <v>12</v>
      </c>
      <c r="I16" s="14">
        <v>1994</v>
      </c>
      <c r="J16" s="1">
        <v>1148</v>
      </c>
      <c r="K16" s="1">
        <f t="shared" si="1"/>
        <v>2044</v>
      </c>
      <c r="L16" s="6">
        <f t="shared" si="2"/>
        <v>1199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5" t="s">
        <v>41</v>
      </c>
      <c r="B17">
        <f>960-213</f>
        <v>747</v>
      </c>
      <c r="C17">
        <f>693-65</f>
        <v>628</v>
      </c>
      <c r="D17">
        <f>960/2706</f>
        <v>0.35476718403547675</v>
      </c>
      <c r="E17">
        <f>693/1832</f>
        <v>0.37827510917030566</v>
      </c>
      <c r="G17" s="5"/>
      <c r="H17" s="14" t="s">
        <v>13</v>
      </c>
      <c r="I17" s="14">
        <v>1994</v>
      </c>
      <c r="J17" s="14">
        <v>1074</v>
      </c>
      <c r="K17" s="1">
        <f t="shared" si="1"/>
        <v>2044</v>
      </c>
      <c r="L17" s="6">
        <f t="shared" si="2"/>
        <v>1125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5" t="s">
        <v>48</v>
      </c>
      <c r="B18">
        <f>960-213</f>
        <v>747</v>
      </c>
      <c r="C18">
        <f>1002-65</f>
        <v>937</v>
      </c>
      <c r="D18">
        <f>960/2706</f>
        <v>0.35476718403547675</v>
      </c>
      <c r="E18">
        <f>1002/1832</f>
        <v>0.54694323144104806</v>
      </c>
      <c r="G18" s="5">
        <v>10</v>
      </c>
      <c r="H18" s="1" t="s">
        <v>10</v>
      </c>
      <c r="I18" s="1">
        <v>2687</v>
      </c>
      <c r="J18" s="1">
        <v>1296</v>
      </c>
      <c r="K18" s="1">
        <f>I18+$D$11*$B$9</f>
        <v>2737</v>
      </c>
      <c r="L18" s="6">
        <f>J18+$E$11*$C$9</f>
        <v>1347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G19" s="5"/>
      <c r="H19" s="1" t="s">
        <v>11</v>
      </c>
      <c r="I19" s="14">
        <v>2687</v>
      </c>
      <c r="J19" s="1">
        <v>1222</v>
      </c>
      <c r="K19" s="1">
        <f>I19+$D$11*$B$9</f>
        <v>2737</v>
      </c>
      <c r="L19" s="6">
        <f>J19+$E$11*$C$9</f>
        <v>1273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G20" s="5"/>
      <c r="H20" s="1" t="s">
        <v>12</v>
      </c>
      <c r="I20" s="14">
        <v>2687</v>
      </c>
      <c r="J20" s="1">
        <v>1148</v>
      </c>
      <c r="K20" s="1">
        <f>I20+$D$11*$B$9</f>
        <v>2737</v>
      </c>
      <c r="L20" s="6">
        <f>J20+$E$11*$C$9</f>
        <v>1199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G21" s="7"/>
      <c r="H21" s="8" t="s">
        <v>13</v>
      </c>
      <c r="I21" s="15">
        <v>2687</v>
      </c>
      <c r="J21" s="15">
        <v>1074</v>
      </c>
      <c r="K21" s="8">
        <f>I21+$D$11*$B$9</f>
        <v>2737</v>
      </c>
      <c r="L21" s="9">
        <f>J21+$E$11*$C$9</f>
        <v>1125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31" t="s">
        <v>32</v>
      </c>
      <c r="B23" s="32"/>
      <c r="C23" s="32"/>
      <c r="D23" s="32"/>
      <c r="E23" s="32"/>
      <c r="F23" s="33"/>
      <c r="H23" s="31" t="s">
        <v>49</v>
      </c>
      <c r="I23" s="32"/>
      <c r="J23" s="32"/>
      <c r="K23" s="32"/>
      <c r="L23" s="32"/>
      <c r="M23" s="33"/>
      <c r="N23" s="22"/>
      <c r="O23" s="31" t="s">
        <v>50</v>
      </c>
      <c r="P23" s="32"/>
      <c r="Q23" s="32"/>
      <c r="R23" s="32"/>
      <c r="S23" s="32"/>
      <c r="T23" s="33"/>
      <c r="U23" s="22"/>
      <c r="V23" s="22"/>
      <c r="W23" s="22"/>
      <c r="X23" s="22"/>
      <c r="Y23" s="22"/>
    </row>
    <row r="24" spans="1:26" ht="15.75" thickBot="1" x14ac:dyDescent="0.3">
      <c r="A24" s="17" t="s">
        <v>6</v>
      </c>
      <c r="B24" s="18" t="s">
        <v>9</v>
      </c>
      <c r="C24" s="18" t="s">
        <v>3</v>
      </c>
      <c r="D24" s="18" t="s">
        <v>33</v>
      </c>
      <c r="E24" s="24" t="s">
        <v>4</v>
      </c>
      <c r="F24" s="19" t="s">
        <v>34</v>
      </c>
      <c r="H24" s="27" t="s">
        <v>44</v>
      </c>
      <c r="I24" s="10" t="s">
        <v>45</v>
      </c>
      <c r="J24" s="26" t="s">
        <v>3</v>
      </c>
      <c r="K24" s="26" t="s">
        <v>47</v>
      </c>
      <c r="L24" s="26" t="s">
        <v>4</v>
      </c>
      <c r="M24" s="28" t="s">
        <v>46</v>
      </c>
      <c r="N24" s="22"/>
      <c r="O24" s="27" t="s">
        <v>44</v>
      </c>
      <c r="P24" s="10" t="s">
        <v>45</v>
      </c>
      <c r="Q24" s="26" t="s">
        <v>3</v>
      </c>
      <c r="R24" s="26" t="s">
        <v>47</v>
      </c>
      <c r="S24" s="26" t="s">
        <v>4</v>
      </c>
      <c r="T24" s="28" t="s">
        <v>46</v>
      </c>
      <c r="U24" s="22"/>
      <c r="V24" s="22"/>
      <c r="W24" s="22"/>
      <c r="X24" s="22"/>
      <c r="Y24" s="22"/>
    </row>
    <row r="25" spans="1:26" x14ac:dyDescent="0.25">
      <c r="A25" s="21">
        <v>0</v>
      </c>
      <c r="B25" s="1">
        <v>0</v>
      </c>
      <c r="C25" s="1">
        <f>$D$12*$B$9+A25*$D$10*$B$9+B2</f>
        <v>1911.9999999999998</v>
      </c>
      <c r="D25" s="1"/>
      <c r="E25" s="1">
        <f>$E$12*$C$9-B25*($E$10*$C$9)+C2</f>
        <v>1296</v>
      </c>
      <c r="F25" s="6"/>
      <c r="H25" s="5">
        <v>0</v>
      </c>
      <c r="I25" s="1">
        <v>0</v>
      </c>
      <c r="J25" s="1">
        <f>$D$17*$B$9+$D$15*I25*$B$9</f>
        <v>960.00000000000011</v>
      </c>
      <c r="K25" s="1"/>
      <c r="L25" s="1">
        <f>$E$17*$C$9+H25*$E$15*$C$9</f>
        <v>693</v>
      </c>
      <c r="M25" s="29"/>
      <c r="N25" s="22"/>
      <c r="O25" s="5">
        <v>0</v>
      </c>
      <c r="P25" s="1">
        <v>0</v>
      </c>
      <c r="Q25" s="1">
        <f>$D$18*$B$9+P25*($B$9*$D$15)</f>
        <v>960.00000000000011</v>
      </c>
      <c r="R25" s="1"/>
      <c r="S25" s="1">
        <f>$E$18*$C$9+O25*$E$15*$C$9</f>
        <v>1002</v>
      </c>
      <c r="T25" s="29"/>
      <c r="U25" s="22"/>
      <c r="V25" s="22"/>
      <c r="W25" s="22"/>
      <c r="X25" s="22"/>
      <c r="Y25" s="22"/>
    </row>
    <row r="26" spans="1:26" x14ac:dyDescent="0.25">
      <c r="A26" s="21">
        <v>0</v>
      </c>
      <c r="B26" s="1">
        <v>1</v>
      </c>
      <c r="C26" s="1">
        <f t="shared" ref="C26:C64" si="3">$D$12*$B$9+A26*$D$10*$B$9</f>
        <v>1698.9999999999998</v>
      </c>
      <c r="D26" s="1"/>
      <c r="E26" s="1">
        <f t="shared" ref="E26:E64" si="4">$E$12*$C$9-B26*($E$10*$C$9)</f>
        <v>1157</v>
      </c>
      <c r="F26" s="6"/>
      <c r="H26" s="5">
        <v>0</v>
      </c>
      <c r="I26" s="1">
        <v>1</v>
      </c>
      <c r="J26" s="1">
        <f>$D$17*$B$9+$D$15*I26*$B$9</f>
        <v>1046.1111111111113</v>
      </c>
      <c r="K26" s="1"/>
      <c r="L26" s="1">
        <f t="shared" ref="L26:L54" si="5">$E$17*$C$9+H26*$E$15*$C$9</f>
        <v>693</v>
      </c>
      <c r="M26" s="29"/>
      <c r="N26" s="22"/>
      <c r="O26" s="5">
        <v>0</v>
      </c>
      <c r="P26" s="1">
        <v>1</v>
      </c>
      <c r="Q26" s="1">
        <f>$D$18*$B$9+P26*($B$9*$D$15)</f>
        <v>1046.1111111111113</v>
      </c>
      <c r="R26" s="1"/>
      <c r="S26" s="1">
        <f t="shared" ref="S26:S84" si="6">$E$18*$C$9+O26*$E$15*$C$9</f>
        <v>1002</v>
      </c>
      <c r="T26" s="29"/>
      <c r="U26" s="22"/>
      <c r="V26" s="22"/>
      <c r="W26" s="22"/>
      <c r="X26" s="22"/>
      <c r="Y26" s="22"/>
    </row>
    <row r="27" spans="1:26" x14ac:dyDescent="0.25">
      <c r="A27" s="21">
        <v>0</v>
      </c>
      <c r="B27" s="1">
        <v>2</v>
      </c>
      <c r="C27" s="1">
        <f t="shared" si="3"/>
        <v>1698.9999999999998</v>
      </c>
      <c r="D27" s="1"/>
      <c r="E27" s="1">
        <f t="shared" si="4"/>
        <v>1083</v>
      </c>
      <c r="F27" s="6"/>
      <c r="H27" s="5">
        <v>0</v>
      </c>
      <c r="I27" s="1">
        <v>2</v>
      </c>
      <c r="J27" s="1">
        <f t="shared" ref="J27:J54" si="7">$D$17*$B$9+$D$15*I27*$B$9</f>
        <v>1132.2222222222224</v>
      </c>
      <c r="K27" s="1"/>
      <c r="L27" s="1">
        <f t="shared" si="5"/>
        <v>693</v>
      </c>
      <c r="M27" s="29"/>
      <c r="N27" s="22"/>
      <c r="O27" s="5">
        <v>0</v>
      </c>
      <c r="P27" s="1">
        <v>2</v>
      </c>
      <c r="Q27" s="1">
        <f>$D$18*$B$9+P27*($B$9*$D$15)</f>
        <v>1132.2222222222224</v>
      </c>
      <c r="R27" s="1"/>
      <c r="S27" s="1">
        <f t="shared" si="6"/>
        <v>1002</v>
      </c>
      <c r="T27" s="29"/>
      <c r="U27" s="22"/>
      <c r="V27" s="22"/>
      <c r="W27" s="22"/>
      <c r="X27" s="22"/>
      <c r="Y27" s="22"/>
    </row>
    <row r="28" spans="1:26" x14ac:dyDescent="0.25">
      <c r="A28" s="21">
        <v>0</v>
      </c>
      <c r="B28" s="1">
        <v>3</v>
      </c>
      <c r="C28" s="1">
        <f t="shared" si="3"/>
        <v>1698.9999999999998</v>
      </c>
      <c r="D28" s="1"/>
      <c r="E28" s="1">
        <f t="shared" si="4"/>
        <v>1009</v>
      </c>
      <c r="F28" s="6"/>
      <c r="H28" s="5">
        <v>0</v>
      </c>
      <c r="I28" s="1">
        <v>3</v>
      </c>
      <c r="J28" s="1">
        <f t="shared" si="7"/>
        <v>1218.3333333333335</v>
      </c>
      <c r="K28" s="1"/>
      <c r="L28" s="1">
        <f t="shared" si="5"/>
        <v>693</v>
      </c>
      <c r="M28" s="29"/>
      <c r="N28" s="22"/>
      <c r="O28" s="5">
        <v>0</v>
      </c>
      <c r="P28" s="1">
        <v>3</v>
      </c>
      <c r="Q28" s="1">
        <f t="shared" ref="Q28:Q84" si="8">$D$18*$B$9+$D$15*P28*$B$9</f>
        <v>1218.3333333333335</v>
      </c>
      <c r="R28" s="1"/>
      <c r="S28" s="1">
        <f t="shared" si="6"/>
        <v>1002</v>
      </c>
      <c r="T28" s="29"/>
      <c r="U28" s="22"/>
      <c r="V28" s="22"/>
      <c r="W28" s="22"/>
      <c r="X28" s="22"/>
      <c r="Y28" s="22"/>
    </row>
    <row r="29" spans="1:26" x14ac:dyDescent="0.25">
      <c r="A29" s="21">
        <v>1</v>
      </c>
      <c r="B29" s="14">
        <v>0</v>
      </c>
      <c r="C29" s="14">
        <f>$D$12*$B$9+A29*$D$10*$B$9</f>
        <v>1785.1111111111109</v>
      </c>
      <c r="D29" s="14"/>
      <c r="E29" s="1">
        <f t="shared" si="4"/>
        <v>1231</v>
      </c>
      <c r="F29" s="6"/>
      <c r="H29" s="5">
        <v>0</v>
      </c>
      <c r="I29" s="1">
        <v>4</v>
      </c>
      <c r="J29" s="1">
        <f t="shared" si="7"/>
        <v>1304.4444444444446</v>
      </c>
      <c r="K29" s="1"/>
      <c r="L29" s="1">
        <f t="shared" si="5"/>
        <v>693</v>
      </c>
      <c r="M29" s="29"/>
      <c r="N29" s="22"/>
      <c r="O29" s="5">
        <v>0</v>
      </c>
      <c r="P29" s="1">
        <v>4</v>
      </c>
      <c r="Q29" s="1">
        <f t="shared" si="8"/>
        <v>1304.4444444444446</v>
      </c>
      <c r="R29" s="1"/>
      <c r="S29" s="1">
        <f t="shared" si="6"/>
        <v>1002</v>
      </c>
      <c r="T29" s="29"/>
      <c r="U29" s="22"/>
      <c r="V29" s="22"/>
      <c r="W29" s="22"/>
      <c r="X29" s="22"/>
      <c r="Y29" s="22"/>
    </row>
    <row r="30" spans="1:26" x14ac:dyDescent="0.25">
      <c r="A30" s="21">
        <v>1</v>
      </c>
      <c r="B30" s="14">
        <v>1</v>
      </c>
      <c r="C30" s="14">
        <f>$D$12*$B$9+A30*$D$10*$B$9</f>
        <v>1785.1111111111109</v>
      </c>
      <c r="D30" s="14"/>
      <c r="E30" s="1">
        <f t="shared" si="4"/>
        <v>1157</v>
      </c>
      <c r="F30" s="6"/>
      <c r="H30" s="5">
        <v>0</v>
      </c>
      <c r="I30" s="1">
        <v>5</v>
      </c>
      <c r="J30" s="1">
        <f t="shared" si="7"/>
        <v>1390.5555555555557</v>
      </c>
      <c r="K30" s="1"/>
      <c r="L30" s="1">
        <f t="shared" si="5"/>
        <v>693</v>
      </c>
      <c r="M30" s="29"/>
      <c r="N30" s="22"/>
      <c r="O30" s="5">
        <v>0</v>
      </c>
      <c r="P30" s="1">
        <v>5</v>
      </c>
      <c r="Q30" s="1">
        <f t="shared" si="8"/>
        <v>1390.5555555555557</v>
      </c>
      <c r="R30" s="1"/>
      <c r="S30" s="1">
        <f t="shared" si="6"/>
        <v>1002</v>
      </c>
      <c r="T30" s="29"/>
      <c r="U30" s="22"/>
      <c r="V30" s="22"/>
      <c r="W30" s="22"/>
      <c r="X30" s="22"/>
      <c r="Y30" s="22"/>
    </row>
    <row r="31" spans="1:26" x14ac:dyDescent="0.25">
      <c r="A31" s="21">
        <v>1</v>
      </c>
      <c r="B31" s="14">
        <v>2</v>
      </c>
      <c r="C31" s="14">
        <f t="shared" si="3"/>
        <v>1785.1111111111109</v>
      </c>
      <c r="D31" s="14"/>
      <c r="E31" s="1">
        <f t="shared" si="4"/>
        <v>1083</v>
      </c>
      <c r="F31" s="6"/>
      <c r="H31" s="5">
        <v>0</v>
      </c>
      <c r="I31" s="1">
        <v>6</v>
      </c>
      <c r="J31" s="1">
        <f t="shared" si="7"/>
        <v>1476.6666666666667</v>
      </c>
      <c r="K31" s="1"/>
      <c r="L31" s="1">
        <f t="shared" si="5"/>
        <v>693</v>
      </c>
      <c r="M31" s="29"/>
      <c r="N31" s="22"/>
      <c r="O31" s="5">
        <v>0</v>
      </c>
      <c r="P31" s="1">
        <v>6</v>
      </c>
      <c r="Q31" s="1">
        <f t="shared" si="8"/>
        <v>1476.6666666666667</v>
      </c>
      <c r="R31" s="1"/>
      <c r="S31" s="1">
        <f t="shared" si="6"/>
        <v>1002</v>
      </c>
      <c r="T31" s="29"/>
      <c r="U31" s="22"/>
      <c r="V31" s="22"/>
      <c r="W31" s="22"/>
      <c r="X31" s="22"/>
      <c r="Y31" s="22"/>
    </row>
    <row r="32" spans="1:26" x14ac:dyDescent="0.25">
      <c r="A32" s="21">
        <v>1</v>
      </c>
      <c r="B32" s="14">
        <v>3</v>
      </c>
      <c r="C32" s="14">
        <f t="shared" si="3"/>
        <v>1785.1111111111109</v>
      </c>
      <c r="D32" s="14"/>
      <c r="E32" s="1">
        <f t="shared" si="4"/>
        <v>1009</v>
      </c>
      <c r="F32" s="6"/>
      <c r="H32" s="5">
        <v>0</v>
      </c>
      <c r="I32" s="1">
        <v>7</v>
      </c>
      <c r="J32" s="1">
        <f t="shared" si="7"/>
        <v>1562.7777777777778</v>
      </c>
      <c r="K32" s="1"/>
      <c r="L32" s="1">
        <f t="shared" si="5"/>
        <v>693</v>
      </c>
      <c r="M32" s="29"/>
      <c r="N32" s="22"/>
      <c r="O32" s="5">
        <v>0</v>
      </c>
      <c r="P32" s="1">
        <v>7</v>
      </c>
      <c r="Q32" s="1">
        <f t="shared" si="8"/>
        <v>1562.7777777777778</v>
      </c>
      <c r="R32" s="1"/>
      <c r="S32" s="1">
        <f t="shared" si="6"/>
        <v>1002</v>
      </c>
      <c r="T32" s="29"/>
      <c r="U32" s="22"/>
      <c r="V32" s="22"/>
      <c r="W32" s="22"/>
      <c r="X32" s="22"/>
      <c r="Y32" s="22"/>
    </row>
    <row r="33" spans="1:20" x14ac:dyDescent="0.25">
      <c r="A33" s="21">
        <v>2</v>
      </c>
      <c r="B33" s="14">
        <v>0</v>
      </c>
      <c r="C33" s="1">
        <f t="shared" si="3"/>
        <v>1871.2222222222219</v>
      </c>
      <c r="D33" s="1"/>
      <c r="E33" s="1">
        <f t="shared" si="4"/>
        <v>1231</v>
      </c>
      <c r="F33" s="6"/>
      <c r="H33" s="5">
        <v>0</v>
      </c>
      <c r="I33" s="1">
        <v>8</v>
      </c>
      <c r="J33" s="1">
        <f t="shared" si="7"/>
        <v>1648.8888888888891</v>
      </c>
      <c r="K33" s="1"/>
      <c r="L33" s="1">
        <f t="shared" si="5"/>
        <v>693</v>
      </c>
      <c r="M33" s="6"/>
      <c r="O33" s="5">
        <v>0</v>
      </c>
      <c r="P33" s="1">
        <v>8</v>
      </c>
      <c r="Q33" s="1">
        <f t="shared" si="8"/>
        <v>1648.8888888888891</v>
      </c>
      <c r="R33" s="1"/>
      <c r="S33" s="1">
        <f t="shared" si="6"/>
        <v>1002</v>
      </c>
      <c r="T33" s="6"/>
    </row>
    <row r="34" spans="1:20" x14ac:dyDescent="0.25">
      <c r="A34" s="21">
        <v>2</v>
      </c>
      <c r="B34" s="14">
        <v>1</v>
      </c>
      <c r="C34" s="1">
        <f t="shared" si="3"/>
        <v>1871.2222222222219</v>
      </c>
      <c r="D34" s="1"/>
      <c r="E34" s="1">
        <f t="shared" si="4"/>
        <v>1157</v>
      </c>
      <c r="F34" s="6"/>
      <c r="H34" s="5">
        <v>0</v>
      </c>
      <c r="I34" s="1">
        <v>9</v>
      </c>
      <c r="J34" s="1">
        <f t="shared" si="7"/>
        <v>1735</v>
      </c>
      <c r="K34" s="1"/>
      <c r="L34" s="1">
        <f t="shared" si="5"/>
        <v>693</v>
      </c>
      <c r="M34" s="6"/>
      <c r="O34" s="5">
        <v>0</v>
      </c>
      <c r="P34" s="1">
        <v>9</v>
      </c>
      <c r="Q34" s="1">
        <f t="shared" si="8"/>
        <v>1735</v>
      </c>
      <c r="R34" s="1"/>
      <c r="S34" s="1">
        <f t="shared" si="6"/>
        <v>1002</v>
      </c>
      <c r="T34" s="6"/>
    </row>
    <row r="35" spans="1:20" x14ac:dyDescent="0.25">
      <c r="A35" s="21">
        <v>2</v>
      </c>
      <c r="B35" s="14">
        <v>2</v>
      </c>
      <c r="C35" s="1">
        <f t="shared" si="3"/>
        <v>1871.2222222222219</v>
      </c>
      <c r="D35" s="1"/>
      <c r="E35" s="1">
        <f t="shared" si="4"/>
        <v>1083</v>
      </c>
      <c r="F35" s="6"/>
      <c r="H35" s="25">
        <v>1</v>
      </c>
      <c r="I35" s="14">
        <v>0</v>
      </c>
      <c r="J35" s="14">
        <f t="shared" si="7"/>
        <v>960.00000000000011</v>
      </c>
      <c r="K35" s="1"/>
      <c r="L35" s="1">
        <f t="shared" si="5"/>
        <v>767</v>
      </c>
      <c r="M35" s="6"/>
      <c r="O35" s="25">
        <v>1</v>
      </c>
      <c r="P35" s="14">
        <v>0</v>
      </c>
      <c r="Q35" s="1">
        <f t="shared" si="8"/>
        <v>960.00000000000011</v>
      </c>
      <c r="R35" s="1"/>
      <c r="S35" s="1">
        <f t="shared" si="6"/>
        <v>1076</v>
      </c>
      <c r="T35" s="6"/>
    </row>
    <row r="36" spans="1:20" x14ac:dyDescent="0.25">
      <c r="A36" s="21">
        <v>2</v>
      </c>
      <c r="B36" s="14">
        <v>3</v>
      </c>
      <c r="C36" s="1">
        <f t="shared" si="3"/>
        <v>1871.2222222222219</v>
      </c>
      <c r="D36" s="14"/>
      <c r="E36" s="1">
        <f t="shared" si="4"/>
        <v>1009</v>
      </c>
      <c r="F36" s="6"/>
      <c r="H36" s="25">
        <v>1</v>
      </c>
      <c r="I36" s="14">
        <v>1</v>
      </c>
      <c r="J36" s="14">
        <f t="shared" si="7"/>
        <v>1046.1111111111113</v>
      </c>
      <c r="K36" s="1"/>
      <c r="L36" s="1">
        <f t="shared" si="5"/>
        <v>767</v>
      </c>
      <c r="M36" s="6"/>
      <c r="O36" s="25">
        <v>1</v>
      </c>
      <c r="P36" s="14">
        <v>1</v>
      </c>
      <c r="Q36" s="1">
        <f t="shared" si="8"/>
        <v>1046.1111111111113</v>
      </c>
      <c r="R36" s="1"/>
      <c r="S36" s="1">
        <f t="shared" si="6"/>
        <v>1076</v>
      </c>
      <c r="T36" s="6"/>
    </row>
    <row r="37" spans="1:20" x14ac:dyDescent="0.25">
      <c r="A37" s="21">
        <v>3</v>
      </c>
      <c r="B37" s="14">
        <v>0</v>
      </c>
      <c r="C37" s="14">
        <f t="shared" si="3"/>
        <v>1957.333333333333</v>
      </c>
      <c r="D37" s="1"/>
      <c r="E37" s="1">
        <f t="shared" si="4"/>
        <v>1231</v>
      </c>
      <c r="F37" s="6"/>
      <c r="H37" s="25">
        <v>1</v>
      </c>
      <c r="I37" s="14">
        <v>2</v>
      </c>
      <c r="J37" s="14">
        <f t="shared" si="7"/>
        <v>1132.2222222222224</v>
      </c>
      <c r="K37" s="1"/>
      <c r="L37" s="1">
        <f t="shared" si="5"/>
        <v>767</v>
      </c>
      <c r="M37" s="6"/>
      <c r="O37" s="25">
        <v>1</v>
      </c>
      <c r="P37" s="14">
        <v>2</v>
      </c>
      <c r="Q37" s="1">
        <f t="shared" si="8"/>
        <v>1132.2222222222224</v>
      </c>
      <c r="R37" s="1"/>
      <c r="S37" s="1">
        <f t="shared" si="6"/>
        <v>1076</v>
      </c>
      <c r="T37" s="6"/>
    </row>
    <row r="38" spans="1:20" x14ac:dyDescent="0.25">
      <c r="A38" s="21">
        <v>3</v>
      </c>
      <c r="B38" s="14">
        <v>1</v>
      </c>
      <c r="C38" s="14">
        <f t="shared" si="3"/>
        <v>1957.333333333333</v>
      </c>
      <c r="D38" s="1"/>
      <c r="E38" s="1">
        <f t="shared" si="4"/>
        <v>1157</v>
      </c>
      <c r="F38" s="6"/>
      <c r="H38" s="25">
        <v>1</v>
      </c>
      <c r="I38" s="14">
        <v>3</v>
      </c>
      <c r="J38" s="14">
        <f t="shared" si="7"/>
        <v>1218.3333333333335</v>
      </c>
      <c r="K38" s="1"/>
      <c r="L38" s="1">
        <f t="shared" si="5"/>
        <v>767</v>
      </c>
      <c r="M38" s="6"/>
      <c r="O38" s="25">
        <v>1</v>
      </c>
      <c r="P38" s="14">
        <v>3</v>
      </c>
      <c r="Q38" s="1">
        <f t="shared" si="8"/>
        <v>1218.3333333333335</v>
      </c>
      <c r="R38" s="1"/>
      <c r="S38" s="1">
        <f t="shared" si="6"/>
        <v>1076</v>
      </c>
      <c r="T38" s="6"/>
    </row>
    <row r="39" spans="1:20" x14ac:dyDescent="0.25">
      <c r="A39" s="21">
        <v>3</v>
      </c>
      <c r="B39" s="14">
        <v>2</v>
      </c>
      <c r="C39" s="14">
        <f t="shared" si="3"/>
        <v>1957.333333333333</v>
      </c>
      <c r="D39" s="1"/>
      <c r="E39" s="1">
        <f t="shared" si="4"/>
        <v>1083</v>
      </c>
      <c r="F39" s="6"/>
      <c r="H39" s="25">
        <v>1</v>
      </c>
      <c r="I39" s="14">
        <v>4</v>
      </c>
      <c r="J39" s="14">
        <f t="shared" si="7"/>
        <v>1304.4444444444446</v>
      </c>
      <c r="K39" s="1"/>
      <c r="L39" s="1">
        <f t="shared" si="5"/>
        <v>767</v>
      </c>
      <c r="M39" s="6"/>
      <c r="O39" s="25">
        <v>1</v>
      </c>
      <c r="P39" s="14">
        <v>4</v>
      </c>
      <c r="Q39" s="1">
        <f t="shared" si="8"/>
        <v>1304.4444444444446</v>
      </c>
      <c r="R39" s="1"/>
      <c r="S39" s="1">
        <f t="shared" si="6"/>
        <v>1076</v>
      </c>
      <c r="T39" s="6"/>
    </row>
    <row r="40" spans="1:20" x14ac:dyDescent="0.25">
      <c r="A40" s="21">
        <v>3</v>
      </c>
      <c r="B40" s="14">
        <v>3</v>
      </c>
      <c r="C40" s="14">
        <f t="shared" si="3"/>
        <v>1957.333333333333</v>
      </c>
      <c r="D40" s="1"/>
      <c r="E40" s="1">
        <f t="shared" si="4"/>
        <v>1009</v>
      </c>
      <c r="F40" s="6"/>
      <c r="H40" s="25">
        <v>1</v>
      </c>
      <c r="I40" s="14">
        <v>5</v>
      </c>
      <c r="J40" s="14">
        <f t="shared" si="7"/>
        <v>1390.5555555555557</v>
      </c>
      <c r="K40" s="1"/>
      <c r="L40" s="1">
        <f t="shared" si="5"/>
        <v>767</v>
      </c>
      <c r="M40" s="6"/>
      <c r="O40" s="25">
        <v>1</v>
      </c>
      <c r="P40" s="14">
        <v>5</v>
      </c>
      <c r="Q40" s="1">
        <f t="shared" si="8"/>
        <v>1390.5555555555557</v>
      </c>
      <c r="R40" s="1"/>
      <c r="S40" s="1">
        <f t="shared" si="6"/>
        <v>1076</v>
      </c>
      <c r="T40" s="6"/>
    </row>
    <row r="41" spans="1:20" x14ac:dyDescent="0.25">
      <c r="A41" s="21">
        <v>4</v>
      </c>
      <c r="B41" s="14">
        <v>0</v>
      </c>
      <c r="C41" s="1">
        <f t="shared" si="3"/>
        <v>2043.4444444444443</v>
      </c>
      <c r="D41" s="1"/>
      <c r="E41" s="1">
        <f t="shared" si="4"/>
        <v>1231</v>
      </c>
      <c r="F41" s="6"/>
      <c r="H41" s="25">
        <v>1</v>
      </c>
      <c r="I41" s="14">
        <v>6</v>
      </c>
      <c r="J41" s="14">
        <f t="shared" si="7"/>
        <v>1476.6666666666667</v>
      </c>
      <c r="K41" s="1"/>
      <c r="L41" s="1">
        <f t="shared" si="5"/>
        <v>767</v>
      </c>
      <c r="M41" s="6"/>
      <c r="O41" s="25">
        <v>1</v>
      </c>
      <c r="P41" s="14">
        <v>6</v>
      </c>
      <c r="Q41" s="1">
        <f t="shared" si="8"/>
        <v>1476.6666666666667</v>
      </c>
      <c r="R41" s="1"/>
      <c r="S41" s="1">
        <f t="shared" si="6"/>
        <v>1076</v>
      </c>
      <c r="T41" s="6"/>
    </row>
    <row r="42" spans="1:20" x14ac:dyDescent="0.25">
      <c r="A42" s="21">
        <v>4</v>
      </c>
      <c r="B42" s="14">
        <v>1</v>
      </c>
      <c r="C42" s="1">
        <f t="shared" si="3"/>
        <v>2043.4444444444443</v>
      </c>
      <c r="D42" s="1"/>
      <c r="E42" s="1">
        <f t="shared" si="4"/>
        <v>1157</v>
      </c>
      <c r="F42" s="6"/>
      <c r="H42" s="25">
        <v>1</v>
      </c>
      <c r="I42" s="14">
        <v>7</v>
      </c>
      <c r="J42" s="14">
        <f t="shared" si="7"/>
        <v>1562.7777777777778</v>
      </c>
      <c r="K42" s="1"/>
      <c r="L42" s="1">
        <f t="shared" si="5"/>
        <v>767</v>
      </c>
      <c r="M42" s="6"/>
      <c r="O42" s="25">
        <v>1</v>
      </c>
      <c r="P42" s="14">
        <v>7</v>
      </c>
      <c r="Q42" s="1">
        <f t="shared" si="8"/>
        <v>1562.7777777777778</v>
      </c>
      <c r="R42" s="1"/>
      <c r="S42" s="1">
        <f t="shared" si="6"/>
        <v>1076</v>
      </c>
      <c r="T42" s="6"/>
    </row>
    <row r="43" spans="1:20" x14ac:dyDescent="0.25">
      <c r="A43" s="21">
        <v>4</v>
      </c>
      <c r="B43" s="14">
        <v>2</v>
      </c>
      <c r="C43" s="1">
        <f t="shared" si="3"/>
        <v>2043.4444444444443</v>
      </c>
      <c r="D43" s="1"/>
      <c r="E43" s="1">
        <f t="shared" si="4"/>
        <v>1083</v>
      </c>
      <c r="F43" s="6"/>
      <c r="H43" s="25">
        <v>1</v>
      </c>
      <c r="I43" s="14">
        <v>8</v>
      </c>
      <c r="J43" s="14">
        <f t="shared" si="7"/>
        <v>1648.8888888888891</v>
      </c>
      <c r="K43" s="1"/>
      <c r="L43" s="1">
        <f t="shared" si="5"/>
        <v>767</v>
      </c>
      <c r="M43" s="6"/>
      <c r="O43" s="25">
        <v>1</v>
      </c>
      <c r="P43" s="14">
        <v>8</v>
      </c>
      <c r="Q43" s="1">
        <f t="shared" si="8"/>
        <v>1648.8888888888891</v>
      </c>
      <c r="R43" s="1"/>
      <c r="S43" s="1">
        <f t="shared" si="6"/>
        <v>1076</v>
      </c>
      <c r="T43" s="6"/>
    </row>
    <row r="44" spans="1:20" x14ac:dyDescent="0.25">
      <c r="A44" s="21">
        <v>4</v>
      </c>
      <c r="B44" s="14">
        <v>3</v>
      </c>
      <c r="C44" s="1">
        <f t="shared" si="3"/>
        <v>2043.4444444444443</v>
      </c>
      <c r="D44" s="1"/>
      <c r="E44" s="1">
        <f t="shared" si="4"/>
        <v>1009</v>
      </c>
      <c r="F44" s="6"/>
      <c r="H44" s="25">
        <v>1</v>
      </c>
      <c r="I44" s="14">
        <v>9</v>
      </c>
      <c r="J44" s="14">
        <f t="shared" si="7"/>
        <v>1735</v>
      </c>
      <c r="K44" s="1"/>
      <c r="L44" s="1">
        <f t="shared" si="5"/>
        <v>767</v>
      </c>
      <c r="M44" s="6"/>
      <c r="O44" s="25">
        <v>1</v>
      </c>
      <c r="P44" s="14">
        <v>9</v>
      </c>
      <c r="Q44" s="1">
        <f t="shared" si="8"/>
        <v>1735</v>
      </c>
      <c r="R44" s="1"/>
      <c r="S44" s="1">
        <f t="shared" si="6"/>
        <v>1076</v>
      </c>
      <c r="T44" s="6"/>
    </row>
    <row r="45" spans="1:20" x14ac:dyDescent="0.25">
      <c r="A45" s="21">
        <v>5</v>
      </c>
      <c r="B45" s="14">
        <v>0</v>
      </c>
      <c r="C45" s="14">
        <f t="shared" si="3"/>
        <v>2129.5555555555552</v>
      </c>
      <c r="D45" s="1"/>
      <c r="E45" s="1">
        <f t="shared" si="4"/>
        <v>1231</v>
      </c>
      <c r="F45" s="6"/>
      <c r="H45" s="25">
        <v>2</v>
      </c>
      <c r="I45" s="14">
        <v>0</v>
      </c>
      <c r="J45" s="14">
        <f t="shared" si="7"/>
        <v>960.00000000000011</v>
      </c>
      <c r="K45" s="1"/>
      <c r="L45" s="1">
        <f t="shared" si="5"/>
        <v>841</v>
      </c>
      <c r="M45" s="6"/>
      <c r="O45" s="25">
        <v>2</v>
      </c>
      <c r="P45" s="14">
        <v>0</v>
      </c>
      <c r="Q45" s="1">
        <f t="shared" si="8"/>
        <v>960.00000000000011</v>
      </c>
      <c r="R45" s="1"/>
      <c r="S45" s="1">
        <f t="shared" si="6"/>
        <v>1150</v>
      </c>
      <c r="T45" s="6"/>
    </row>
    <row r="46" spans="1:20" x14ac:dyDescent="0.25">
      <c r="A46" s="21">
        <v>5</v>
      </c>
      <c r="B46" s="14">
        <v>1</v>
      </c>
      <c r="C46" s="14">
        <f t="shared" si="3"/>
        <v>2129.5555555555552</v>
      </c>
      <c r="D46" s="1"/>
      <c r="E46" s="1">
        <f t="shared" si="4"/>
        <v>1157</v>
      </c>
      <c r="F46" s="6"/>
      <c r="H46" s="25">
        <v>2</v>
      </c>
      <c r="I46" s="14">
        <v>1</v>
      </c>
      <c r="J46" s="14">
        <f t="shared" si="7"/>
        <v>1046.1111111111113</v>
      </c>
      <c r="K46" s="1"/>
      <c r="L46" s="1">
        <f t="shared" si="5"/>
        <v>841</v>
      </c>
      <c r="M46" s="6"/>
      <c r="O46" s="25">
        <v>2</v>
      </c>
      <c r="P46" s="14">
        <v>1</v>
      </c>
      <c r="Q46" s="1">
        <f t="shared" si="8"/>
        <v>1046.1111111111113</v>
      </c>
      <c r="R46" s="1"/>
      <c r="S46" s="1">
        <f t="shared" si="6"/>
        <v>1150</v>
      </c>
      <c r="T46" s="6"/>
    </row>
    <row r="47" spans="1:20" x14ac:dyDescent="0.25">
      <c r="A47" s="21">
        <v>5</v>
      </c>
      <c r="B47" s="14">
        <v>2</v>
      </c>
      <c r="C47" s="14">
        <f t="shared" si="3"/>
        <v>2129.5555555555552</v>
      </c>
      <c r="D47" s="1"/>
      <c r="E47" s="1">
        <f t="shared" si="4"/>
        <v>1083</v>
      </c>
      <c r="F47" s="6"/>
      <c r="H47" s="25">
        <v>2</v>
      </c>
      <c r="I47" s="14">
        <v>2</v>
      </c>
      <c r="J47" s="14">
        <f t="shared" si="7"/>
        <v>1132.2222222222224</v>
      </c>
      <c r="K47" s="1"/>
      <c r="L47" s="1">
        <f t="shared" si="5"/>
        <v>841</v>
      </c>
      <c r="M47" s="6"/>
      <c r="O47" s="25">
        <v>2</v>
      </c>
      <c r="P47" s="14">
        <v>2</v>
      </c>
      <c r="Q47" s="1">
        <f t="shared" si="8"/>
        <v>1132.2222222222224</v>
      </c>
      <c r="R47" s="1"/>
      <c r="S47" s="1">
        <f t="shared" si="6"/>
        <v>1150</v>
      </c>
      <c r="T47" s="6"/>
    </row>
    <row r="48" spans="1:20" x14ac:dyDescent="0.25">
      <c r="A48" s="21">
        <v>5</v>
      </c>
      <c r="B48" s="14">
        <v>3</v>
      </c>
      <c r="C48" s="14">
        <f t="shared" si="3"/>
        <v>2129.5555555555552</v>
      </c>
      <c r="D48" s="1"/>
      <c r="E48" s="1">
        <f t="shared" si="4"/>
        <v>1009</v>
      </c>
      <c r="F48" s="6"/>
      <c r="H48" s="25">
        <v>2</v>
      </c>
      <c r="I48" s="14">
        <v>3</v>
      </c>
      <c r="J48" s="14">
        <f t="shared" si="7"/>
        <v>1218.3333333333335</v>
      </c>
      <c r="K48" s="1"/>
      <c r="L48" s="1">
        <f t="shared" si="5"/>
        <v>841</v>
      </c>
      <c r="M48" s="6"/>
      <c r="O48" s="25">
        <v>2</v>
      </c>
      <c r="P48" s="14">
        <v>3</v>
      </c>
      <c r="Q48" s="1">
        <f t="shared" si="8"/>
        <v>1218.3333333333335</v>
      </c>
      <c r="R48" s="1"/>
      <c r="S48" s="1">
        <f t="shared" si="6"/>
        <v>1150</v>
      </c>
      <c r="T48" s="6"/>
    </row>
    <row r="49" spans="1:20" x14ac:dyDescent="0.25">
      <c r="A49" s="21">
        <v>6</v>
      </c>
      <c r="B49" s="14">
        <v>0</v>
      </c>
      <c r="C49" s="1">
        <f t="shared" si="3"/>
        <v>2215.6666666666665</v>
      </c>
      <c r="D49" s="1"/>
      <c r="E49" s="1">
        <f t="shared" si="4"/>
        <v>1231</v>
      </c>
      <c r="F49" s="6"/>
      <c r="H49" s="25">
        <v>2</v>
      </c>
      <c r="I49" s="14">
        <v>4</v>
      </c>
      <c r="J49" s="14">
        <f t="shared" si="7"/>
        <v>1304.4444444444446</v>
      </c>
      <c r="K49" s="1"/>
      <c r="L49" s="1">
        <f t="shared" si="5"/>
        <v>841</v>
      </c>
      <c r="M49" s="6"/>
      <c r="O49" s="25">
        <v>2</v>
      </c>
      <c r="P49" s="14">
        <v>4</v>
      </c>
      <c r="Q49" s="1">
        <f t="shared" si="8"/>
        <v>1304.4444444444446</v>
      </c>
      <c r="R49" s="1"/>
      <c r="S49" s="1">
        <f t="shared" si="6"/>
        <v>1150</v>
      </c>
      <c r="T49" s="6"/>
    </row>
    <row r="50" spans="1:20" x14ac:dyDescent="0.25">
      <c r="A50" s="21">
        <v>6</v>
      </c>
      <c r="B50" s="14">
        <v>1</v>
      </c>
      <c r="C50" s="1">
        <f t="shared" si="3"/>
        <v>2215.6666666666665</v>
      </c>
      <c r="D50" s="1"/>
      <c r="E50" s="1">
        <f t="shared" si="4"/>
        <v>1157</v>
      </c>
      <c r="F50" s="6"/>
      <c r="H50" s="25">
        <v>2</v>
      </c>
      <c r="I50" s="14">
        <v>5</v>
      </c>
      <c r="J50" s="14">
        <f t="shared" si="7"/>
        <v>1390.5555555555557</v>
      </c>
      <c r="K50" s="1"/>
      <c r="L50" s="1">
        <f t="shared" si="5"/>
        <v>841</v>
      </c>
      <c r="M50" s="6"/>
      <c r="O50" s="25">
        <v>2</v>
      </c>
      <c r="P50" s="14">
        <v>5</v>
      </c>
      <c r="Q50" s="1">
        <f t="shared" si="8"/>
        <v>1390.5555555555557</v>
      </c>
      <c r="R50" s="1"/>
      <c r="S50" s="1">
        <f t="shared" si="6"/>
        <v>1150</v>
      </c>
      <c r="T50" s="6"/>
    </row>
    <row r="51" spans="1:20" x14ac:dyDescent="0.25">
      <c r="A51" s="21">
        <v>6</v>
      </c>
      <c r="B51" s="14">
        <v>2</v>
      </c>
      <c r="C51" s="1">
        <f t="shared" si="3"/>
        <v>2215.6666666666665</v>
      </c>
      <c r="D51" s="1"/>
      <c r="E51" s="1">
        <f t="shared" si="4"/>
        <v>1083</v>
      </c>
      <c r="F51" s="6"/>
      <c r="H51" s="25">
        <v>2</v>
      </c>
      <c r="I51" s="14">
        <v>6</v>
      </c>
      <c r="J51" s="14">
        <f t="shared" si="7"/>
        <v>1476.6666666666667</v>
      </c>
      <c r="K51" s="1"/>
      <c r="L51" s="1">
        <f t="shared" si="5"/>
        <v>841</v>
      </c>
      <c r="M51" s="6"/>
      <c r="O51" s="25">
        <v>2</v>
      </c>
      <c r="P51" s="14">
        <v>6</v>
      </c>
      <c r="Q51" s="1">
        <f t="shared" si="8"/>
        <v>1476.6666666666667</v>
      </c>
      <c r="R51" s="1"/>
      <c r="S51" s="1">
        <f t="shared" si="6"/>
        <v>1150</v>
      </c>
      <c r="T51" s="6"/>
    </row>
    <row r="52" spans="1:20" x14ac:dyDescent="0.25">
      <c r="A52" s="21">
        <v>6</v>
      </c>
      <c r="B52" s="14">
        <v>3</v>
      </c>
      <c r="C52" s="1">
        <f t="shared" si="3"/>
        <v>2215.6666666666665</v>
      </c>
      <c r="D52" s="1"/>
      <c r="E52" s="1">
        <f t="shared" si="4"/>
        <v>1009</v>
      </c>
      <c r="F52" s="6"/>
      <c r="H52" s="25">
        <v>2</v>
      </c>
      <c r="I52" s="14">
        <v>7</v>
      </c>
      <c r="J52" s="14">
        <f t="shared" si="7"/>
        <v>1562.7777777777778</v>
      </c>
      <c r="K52" s="1"/>
      <c r="L52" s="1">
        <f t="shared" si="5"/>
        <v>841</v>
      </c>
      <c r="M52" s="6"/>
      <c r="O52" s="25">
        <v>2</v>
      </c>
      <c r="P52" s="14">
        <v>7</v>
      </c>
      <c r="Q52" s="1">
        <f t="shared" si="8"/>
        <v>1562.7777777777778</v>
      </c>
      <c r="R52" s="1"/>
      <c r="S52" s="1">
        <f t="shared" si="6"/>
        <v>1150</v>
      </c>
      <c r="T52" s="6"/>
    </row>
    <row r="53" spans="1:20" x14ac:dyDescent="0.25">
      <c r="A53" s="21">
        <v>7</v>
      </c>
      <c r="B53" s="14">
        <v>0</v>
      </c>
      <c r="C53" s="14">
        <f t="shared" si="3"/>
        <v>2301.7777777777774</v>
      </c>
      <c r="D53" s="1"/>
      <c r="E53" s="1">
        <f t="shared" si="4"/>
        <v>1231</v>
      </c>
      <c r="F53" s="6"/>
      <c r="H53" s="25">
        <v>2</v>
      </c>
      <c r="I53" s="14">
        <v>8</v>
      </c>
      <c r="J53" s="14">
        <f t="shared" si="7"/>
        <v>1648.8888888888891</v>
      </c>
      <c r="K53" s="1"/>
      <c r="L53" s="1">
        <f t="shared" si="5"/>
        <v>841</v>
      </c>
      <c r="M53" s="6"/>
      <c r="O53" s="25">
        <v>2</v>
      </c>
      <c r="P53" s="14">
        <v>8</v>
      </c>
      <c r="Q53" s="1">
        <f t="shared" si="8"/>
        <v>1648.8888888888891</v>
      </c>
      <c r="R53" s="1"/>
      <c r="S53" s="1">
        <f t="shared" si="6"/>
        <v>1150</v>
      </c>
      <c r="T53" s="6"/>
    </row>
    <row r="54" spans="1:20" ht="15.75" thickBot="1" x14ac:dyDescent="0.3">
      <c r="A54" s="21">
        <v>7</v>
      </c>
      <c r="B54" s="14">
        <v>1</v>
      </c>
      <c r="C54" s="14">
        <f t="shared" si="3"/>
        <v>2301.7777777777774</v>
      </c>
      <c r="D54" s="1"/>
      <c r="E54" s="1">
        <f t="shared" si="4"/>
        <v>1157</v>
      </c>
      <c r="F54" s="6"/>
      <c r="H54" s="30">
        <v>2</v>
      </c>
      <c r="I54" s="15">
        <v>9</v>
      </c>
      <c r="J54" s="15">
        <f t="shared" si="7"/>
        <v>1735</v>
      </c>
      <c r="K54" s="8"/>
      <c r="L54" s="8">
        <f t="shared" si="5"/>
        <v>841</v>
      </c>
      <c r="M54" s="9"/>
      <c r="O54" s="25">
        <v>2</v>
      </c>
      <c r="P54" s="14">
        <v>9</v>
      </c>
      <c r="Q54" s="1">
        <f t="shared" si="8"/>
        <v>1735</v>
      </c>
      <c r="R54" s="1"/>
      <c r="S54" s="1">
        <f t="shared" si="6"/>
        <v>1150</v>
      </c>
      <c r="T54" s="6"/>
    </row>
    <row r="55" spans="1:20" x14ac:dyDescent="0.25">
      <c r="A55" s="21">
        <v>7</v>
      </c>
      <c r="B55" s="14">
        <v>2</v>
      </c>
      <c r="C55" s="14">
        <f t="shared" si="3"/>
        <v>2301.7777777777774</v>
      </c>
      <c r="D55" s="1"/>
      <c r="E55" s="1">
        <f t="shared" si="4"/>
        <v>1083</v>
      </c>
      <c r="F55" s="6"/>
      <c r="O55" s="25">
        <v>3</v>
      </c>
      <c r="P55" s="14">
        <v>0</v>
      </c>
      <c r="Q55" s="1">
        <f t="shared" si="8"/>
        <v>960.00000000000011</v>
      </c>
      <c r="R55" s="1"/>
      <c r="S55" s="1">
        <f t="shared" si="6"/>
        <v>1224</v>
      </c>
      <c r="T55" s="6"/>
    </row>
    <row r="56" spans="1:20" x14ac:dyDescent="0.25">
      <c r="A56" s="21">
        <v>7</v>
      </c>
      <c r="B56" s="14">
        <v>3</v>
      </c>
      <c r="C56" s="14">
        <f t="shared" si="3"/>
        <v>2301.7777777777774</v>
      </c>
      <c r="D56" s="1"/>
      <c r="E56" s="1">
        <f t="shared" si="4"/>
        <v>1009</v>
      </c>
      <c r="F56" s="6"/>
      <c r="O56" s="25">
        <v>3</v>
      </c>
      <c r="P56" s="14">
        <v>1</v>
      </c>
      <c r="Q56" s="1">
        <f t="shared" si="8"/>
        <v>1046.1111111111113</v>
      </c>
      <c r="R56" s="1"/>
      <c r="S56" s="1">
        <f t="shared" si="6"/>
        <v>1224</v>
      </c>
      <c r="T56" s="6"/>
    </row>
    <row r="57" spans="1:20" x14ac:dyDescent="0.25">
      <c r="A57" s="21">
        <v>8</v>
      </c>
      <c r="B57" s="14">
        <v>0</v>
      </c>
      <c r="C57" s="1">
        <f t="shared" si="3"/>
        <v>2387.8888888888887</v>
      </c>
      <c r="D57" s="1"/>
      <c r="E57" s="1">
        <f t="shared" si="4"/>
        <v>1231</v>
      </c>
      <c r="F57" s="6"/>
      <c r="O57" s="25">
        <v>3</v>
      </c>
      <c r="P57" s="14">
        <v>2</v>
      </c>
      <c r="Q57" s="1">
        <f t="shared" si="8"/>
        <v>1132.2222222222224</v>
      </c>
      <c r="R57" s="1"/>
      <c r="S57" s="1">
        <f t="shared" si="6"/>
        <v>1224</v>
      </c>
      <c r="T57" s="6"/>
    </row>
    <row r="58" spans="1:20" x14ac:dyDescent="0.25">
      <c r="A58" s="21">
        <v>8</v>
      </c>
      <c r="B58" s="14">
        <v>1</v>
      </c>
      <c r="C58" s="1">
        <f t="shared" si="3"/>
        <v>2387.8888888888887</v>
      </c>
      <c r="D58" s="1"/>
      <c r="E58" s="1">
        <f t="shared" si="4"/>
        <v>1157</v>
      </c>
      <c r="F58" s="6"/>
      <c r="O58" s="25">
        <v>3</v>
      </c>
      <c r="P58" s="14">
        <v>3</v>
      </c>
      <c r="Q58" s="1">
        <f t="shared" si="8"/>
        <v>1218.3333333333335</v>
      </c>
      <c r="R58" s="1"/>
      <c r="S58" s="1">
        <f t="shared" si="6"/>
        <v>1224</v>
      </c>
      <c r="T58" s="6"/>
    </row>
    <row r="59" spans="1:20" x14ac:dyDescent="0.25">
      <c r="A59" s="21">
        <v>8</v>
      </c>
      <c r="B59" s="14">
        <v>2</v>
      </c>
      <c r="C59" s="1">
        <f t="shared" si="3"/>
        <v>2387.8888888888887</v>
      </c>
      <c r="D59" s="1"/>
      <c r="E59" s="1">
        <f t="shared" si="4"/>
        <v>1083</v>
      </c>
      <c r="F59" s="6"/>
      <c r="O59" s="25">
        <v>3</v>
      </c>
      <c r="P59" s="14">
        <v>4</v>
      </c>
      <c r="Q59" s="1">
        <f t="shared" si="8"/>
        <v>1304.4444444444446</v>
      </c>
      <c r="R59" s="1"/>
      <c r="S59" s="1">
        <f t="shared" si="6"/>
        <v>1224</v>
      </c>
      <c r="T59" s="6"/>
    </row>
    <row r="60" spans="1:20" x14ac:dyDescent="0.25">
      <c r="A60" s="21">
        <v>8</v>
      </c>
      <c r="B60" s="14">
        <v>3</v>
      </c>
      <c r="C60" s="1">
        <f t="shared" si="3"/>
        <v>2387.8888888888887</v>
      </c>
      <c r="D60" s="1"/>
      <c r="E60" s="1">
        <f t="shared" si="4"/>
        <v>1009</v>
      </c>
      <c r="F60" s="6"/>
      <c r="O60" s="25">
        <v>3</v>
      </c>
      <c r="P60" s="14">
        <v>5</v>
      </c>
      <c r="Q60" s="1">
        <f t="shared" si="8"/>
        <v>1390.5555555555557</v>
      </c>
      <c r="R60" s="1"/>
      <c r="S60" s="1">
        <f t="shared" si="6"/>
        <v>1224</v>
      </c>
      <c r="T60" s="6"/>
    </row>
    <row r="61" spans="1:20" x14ac:dyDescent="0.25">
      <c r="A61" s="21">
        <v>9</v>
      </c>
      <c r="B61" s="14">
        <v>0</v>
      </c>
      <c r="C61" s="14">
        <f t="shared" si="3"/>
        <v>2473.9999999999995</v>
      </c>
      <c r="D61" s="1"/>
      <c r="E61" s="1">
        <f t="shared" si="4"/>
        <v>1231</v>
      </c>
      <c r="F61" s="6"/>
      <c r="O61" s="25">
        <v>3</v>
      </c>
      <c r="P61" s="14">
        <v>6</v>
      </c>
      <c r="Q61" s="1">
        <f t="shared" si="8"/>
        <v>1476.6666666666667</v>
      </c>
      <c r="R61" s="1"/>
      <c r="S61" s="1">
        <f t="shared" si="6"/>
        <v>1224</v>
      </c>
      <c r="T61" s="6"/>
    </row>
    <row r="62" spans="1:20" x14ac:dyDescent="0.25">
      <c r="A62" s="21">
        <v>9</v>
      </c>
      <c r="B62" s="14">
        <v>1</v>
      </c>
      <c r="C62" s="14">
        <f t="shared" si="3"/>
        <v>2473.9999999999995</v>
      </c>
      <c r="D62" s="1"/>
      <c r="E62" s="1">
        <f t="shared" si="4"/>
        <v>1157</v>
      </c>
      <c r="F62" s="6"/>
      <c r="O62" s="25">
        <v>3</v>
      </c>
      <c r="P62" s="14">
        <v>7</v>
      </c>
      <c r="Q62" s="1">
        <f t="shared" si="8"/>
        <v>1562.7777777777778</v>
      </c>
      <c r="R62" s="1"/>
      <c r="S62" s="1">
        <f t="shared" si="6"/>
        <v>1224</v>
      </c>
      <c r="T62" s="6"/>
    </row>
    <row r="63" spans="1:20" x14ac:dyDescent="0.25">
      <c r="A63" s="21">
        <v>9</v>
      </c>
      <c r="B63" s="14">
        <v>2</v>
      </c>
      <c r="C63" s="14">
        <f t="shared" si="3"/>
        <v>2473.9999999999995</v>
      </c>
      <c r="D63" s="1"/>
      <c r="E63" s="1">
        <f t="shared" si="4"/>
        <v>1083</v>
      </c>
      <c r="F63" s="6"/>
      <c r="O63" s="25">
        <v>3</v>
      </c>
      <c r="P63" s="14">
        <v>8</v>
      </c>
      <c r="Q63" s="1">
        <f t="shared" si="8"/>
        <v>1648.8888888888891</v>
      </c>
      <c r="R63" s="1"/>
      <c r="S63" s="1">
        <f t="shared" si="6"/>
        <v>1224</v>
      </c>
      <c r="T63" s="6"/>
    </row>
    <row r="64" spans="1:20" ht="15.75" thickBot="1" x14ac:dyDescent="0.3">
      <c r="A64" s="23">
        <v>9</v>
      </c>
      <c r="B64" s="15">
        <v>3</v>
      </c>
      <c r="C64" s="15">
        <f t="shared" si="3"/>
        <v>2473.9999999999995</v>
      </c>
      <c r="D64" s="8"/>
      <c r="E64" s="8">
        <f t="shared" si="4"/>
        <v>1009</v>
      </c>
      <c r="F64" s="9"/>
      <c r="O64" s="25">
        <v>3</v>
      </c>
      <c r="P64" s="14">
        <v>9</v>
      </c>
      <c r="Q64" s="1">
        <f t="shared" si="8"/>
        <v>1735</v>
      </c>
      <c r="R64" s="1"/>
      <c r="S64" s="1">
        <f t="shared" si="6"/>
        <v>1224</v>
      </c>
      <c r="T64" s="6"/>
    </row>
    <row r="65" spans="15:20" x14ac:dyDescent="0.25">
      <c r="O65" s="25">
        <v>4</v>
      </c>
      <c r="P65" s="14">
        <v>0</v>
      </c>
      <c r="Q65" s="1">
        <f t="shared" si="8"/>
        <v>960.00000000000011</v>
      </c>
      <c r="R65" s="1"/>
      <c r="S65" s="1">
        <f t="shared" si="6"/>
        <v>1298</v>
      </c>
      <c r="T65" s="6"/>
    </row>
    <row r="66" spans="15:20" x14ac:dyDescent="0.25">
      <c r="O66" s="25">
        <v>4</v>
      </c>
      <c r="P66" s="14">
        <v>1</v>
      </c>
      <c r="Q66" s="1">
        <f t="shared" si="8"/>
        <v>1046.1111111111113</v>
      </c>
      <c r="R66" s="1"/>
      <c r="S66" s="1">
        <f t="shared" si="6"/>
        <v>1298</v>
      </c>
      <c r="T66" s="6"/>
    </row>
    <row r="67" spans="15:20" x14ac:dyDescent="0.25">
      <c r="O67" s="25">
        <v>4</v>
      </c>
      <c r="P67" s="14">
        <v>2</v>
      </c>
      <c r="Q67" s="1">
        <f t="shared" si="8"/>
        <v>1132.2222222222224</v>
      </c>
      <c r="R67" s="1"/>
      <c r="S67" s="1">
        <f t="shared" si="6"/>
        <v>1298</v>
      </c>
      <c r="T67" s="6"/>
    </row>
    <row r="68" spans="15:20" x14ac:dyDescent="0.25">
      <c r="O68" s="25">
        <v>4</v>
      </c>
      <c r="P68" s="14">
        <v>3</v>
      </c>
      <c r="Q68" s="1">
        <f t="shared" si="8"/>
        <v>1218.3333333333335</v>
      </c>
      <c r="R68" s="1"/>
      <c r="S68" s="1">
        <f t="shared" si="6"/>
        <v>1298</v>
      </c>
      <c r="T68" s="6"/>
    </row>
    <row r="69" spans="15:20" x14ac:dyDescent="0.25">
      <c r="O69" s="25">
        <v>4</v>
      </c>
      <c r="P69" s="14">
        <v>4</v>
      </c>
      <c r="Q69" s="1">
        <f t="shared" si="8"/>
        <v>1304.4444444444446</v>
      </c>
      <c r="R69" s="1"/>
      <c r="S69" s="1">
        <f t="shared" si="6"/>
        <v>1298</v>
      </c>
      <c r="T69" s="6"/>
    </row>
    <row r="70" spans="15:20" x14ac:dyDescent="0.25">
      <c r="O70" s="25">
        <v>4</v>
      </c>
      <c r="P70" s="14">
        <v>5</v>
      </c>
      <c r="Q70" s="1">
        <f t="shared" si="8"/>
        <v>1390.5555555555557</v>
      </c>
      <c r="R70" s="1"/>
      <c r="S70" s="1">
        <f t="shared" si="6"/>
        <v>1298</v>
      </c>
      <c r="T70" s="6"/>
    </row>
    <row r="71" spans="15:20" x14ac:dyDescent="0.25">
      <c r="O71" s="25">
        <v>4</v>
      </c>
      <c r="P71" s="14">
        <v>6</v>
      </c>
      <c r="Q71" s="1">
        <f t="shared" si="8"/>
        <v>1476.6666666666667</v>
      </c>
      <c r="R71" s="1"/>
      <c r="S71" s="1">
        <f t="shared" si="6"/>
        <v>1298</v>
      </c>
      <c r="T71" s="6"/>
    </row>
    <row r="72" spans="15:20" x14ac:dyDescent="0.25">
      <c r="O72" s="25">
        <v>4</v>
      </c>
      <c r="P72" s="14">
        <v>7</v>
      </c>
      <c r="Q72" s="1">
        <f t="shared" si="8"/>
        <v>1562.7777777777778</v>
      </c>
      <c r="R72" s="1"/>
      <c r="S72" s="1">
        <f t="shared" si="6"/>
        <v>1298</v>
      </c>
      <c r="T72" s="6"/>
    </row>
    <row r="73" spans="15:20" x14ac:dyDescent="0.25">
      <c r="O73" s="25">
        <v>4</v>
      </c>
      <c r="P73" s="14">
        <v>8</v>
      </c>
      <c r="Q73" s="1">
        <f t="shared" si="8"/>
        <v>1648.8888888888891</v>
      </c>
      <c r="R73" s="1"/>
      <c r="S73" s="1">
        <f t="shared" si="6"/>
        <v>1298</v>
      </c>
      <c r="T73" s="6"/>
    </row>
    <row r="74" spans="15:20" x14ac:dyDescent="0.25">
      <c r="O74" s="25">
        <v>4</v>
      </c>
      <c r="P74" s="14">
        <v>9</v>
      </c>
      <c r="Q74" s="1">
        <f t="shared" si="8"/>
        <v>1735</v>
      </c>
      <c r="R74" s="1"/>
      <c r="S74" s="1">
        <f t="shared" si="6"/>
        <v>1298</v>
      </c>
      <c r="T74" s="6"/>
    </row>
    <row r="75" spans="15:20" x14ac:dyDescent="0.25">
      <c r="O75" s="25">
        <v>5</v>
      </c>
      <c r="P75" s="14">
        <v>0</v>
      </c>
      <c r="Q75" s="1">
        <f t="shared" si="8"/>
        <v>960.00000000000011</v>
      </c>
      <c r="R75" s="1"/>
      <c r="S75" s="1">
        <f t="shared" si="6"/>
        <v>1372</v>
      </c>
      <c r="T75" s="6"/>
    </row>
    <row r="76" spans="15:20" x14ac:dyDescent="0.25">
      <c r="O76" s="25">
        <v>5</v>
      </c>
      <c r="P76" s="14">
        <v>1</v>
      </c>
      <c r="Q76" s="1">
        <f t="shared" si="8"/>
        <v>1046.1111111111113</v>
      </c>
      <c r="R76" s="1"/>
      <c r="S76" s="1">
        <f t="shared" si="6"/>
        <v>1372</v>
      </c>
      <c r="T76" s="6"/>
    </row>
    <row r="77" spans="15:20" x14ac:dyDescent="0.25">
      <c r="O77" s="25">
        <v>5</v>
      </c>
      <c r="P77" s="14">
        <v>2</v>
      </c>
      <c r="Q77" s="1">
        <f t="shared" si="8"/>
        <v>1132.2222222222224</v>
      </c>
      <c r="R77" s="1"/>
      <c r="S77" s="1">
        <f t="shared" si="6"/>
        <v>1372</v>
      </c>
      <c r="T77" s="6"/>
    </row>
    <row r="78" spans="15:20" x14ac:dyDescent="0.25">
      <c r="O78" s="25">
        <v>5</v>
      </c>
      <c r="P78" s="14">
        <v>3</v>
      </c>
      <c r="Q78" s="1">
        <f t="shared" si="8"/>
        <v>1218.3333333333335</v>
      </c>
      <c r="R78" s="1"/>
      <c r="S78" s="1">
        <f t="shared" si="6"/>
        <v>1372</v>
      </c>
      <c r="T78" s="6"/>
    </row>
    <row r="79" spans="15:20" x14ac:dyDescent="0.25">
      <c r="O79" s="25">
        <v>5</v>
      </c>
      <c r="P79" s="14">
        <v>4</v>
      </c>
      <c r="Q79" s="1">
        <f t="shared" si="8"/>
        <v>1304.4444444444446</v>
      </c>
      <c r="R79" s="1"/>
      <c r="S79" s="1">
        <f t="shared" si="6"/>
        <v>1372</v>
      </c>
      <c r="T79" s="6"/>
    </row>
    <row r="80" spans="15:20" x14ac:dyDescent="0.25">
      <c r="O80" s="25">
        <v>5</v>
      </c>
      <c r="P80" s="14">
        <v>5</v>
      </c>
      <c r="Q80" s="1">
        <f t="shared" si="8"/>
        <v>1390.5555555555557</v>
      </c>
      <c r="R80" s="1"/>
      <c r="S80" s="1">
        <f t="shared" si="6"/>
        <v>1372</v>
      </c>
      <c r="T80" s="6"/>
    </row>
    <row r="81" spans="15:20" x14ac:dyDescent="0.25">
      <c r="O81" s="25">
        <v>5</v>
      </c>
      <c r="P81" s="14">
        <v>6</v>
      </c>
      <c r="Q81" s="1">
        <f t="shared" si="8"/>
        <v>1476.6666666666667</v>
      </c>
      <c r="R81" s="1"/>
      <c r="S81" s="1">
        <f t="shared" si="6"/>
        <v>1372</v>
      </c>
      <c r="T81" s="6"/>
    </row>
    <row r="82" spans="15:20" x14ac:dyDescent="0.25">
      <c r="O82" s="25">
        <v>5</v>
      </c>
      <c r="P82" s="14">
        <v>7</v>
      </c>
      <c r="Q82" s="1">
        <f t="shared" si="8"/>
        <v>1562.7777777777778</v>
      </c>
      <c r="R82" s="1"/>
      <c r="S82" s="1">
        <f t="shared" si="6"/>
        <v>1372</v>
      </c>
      <c r="T82" s="6"/>
    </row>
    <row r="83" spans="15:20" x14ac:dyDescent="0.25">
      <c r="O83" s="25">
        <v>5</v>
      </c>
      <c r="P83" s="14">
        <v>8</v>
      </c>
      <c r="Q83" s="1">
        <f t="shared" si="8"/>
        <v>1648.8888888888891</v>
      </c>
      <c r="R83" s="1"/>
      <c r="S83" s="1">
        <f t="shared" si="6"/>
        <v>1372</v>
      </c>
      <c r="T83" s="6"/>
    </row>
    <row r="84" spans="15:20" ht="15.75" thickBot="1" x14ac:dyDescent="0.3">
      <c r="O84" s="30">
        <v>5</v>
      </c>
      <c r="P84" s="15">
        <v>9</v>
      </c>
      <c r="Q84" s="8">
        <f t="shared" si="8"/>
        <v>1735</v>
      </c>
      <c r="R84" s="8"/>
      <c r="S84" s="8">
        <f t="shared" si="6"/>
        <v>1372</v>
      </c>
      <c r="T84" s="9"/>
    </row>
  </sheetData>
  <mergeCells count="6">
    <mergeCell ref="A23:F23"/>
    <mergeCell ref="G8:L8"/>
    <mergeCell ref="M8:R8"/>
    <mergeCell ref="H23:M23"/>
    <mergeCell ref="U8:Z8"/>
    <mergeCell ref="O23:T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P6" sqref="P6"/>
    </sheetView>
  </sheetViews>
  <sheetFormatPr defaultRowHeight="15" x14ac:dyDescent="0.25"/>
  <cols>
    <col min="1" max="1" width="12" customWidth="1"/>
    <col min="6" max="6" width="12.85546875" customWidth="1"/>
    <col min="11" max="11" width="12" customWidth="1"/>
    <col min="13" max="13" width="14.28515625" customWidth="1"/>
  </cols>
  <sheetData>
    <row r="1" spans="1:17" ht="15.75" thickBot="1" x14ac:dyDescent="0.3">
      <c r="A1" s="11" t="s">
        <v>2</v>
      </c>
      <c r="B1" s="12" t="s">
        <v>3</v>
      </c>
      <c r="C1" s="12" t="s">
        <v>4</v>
      </c>
      <c r="D1" s="20"/>
      <c r="F1" s="2"/>
      <c r="G1" s="3" t="s">
        <v>0</v>
      </c>
      <c r="H1" s="3"/>
      <c r="I1" s="3"/>
      <c r="J1" s="3"/>
      <c r="K1" s="4"/>
      <c r="M1" s="2"/>
      <c r="N1" s="3" t="s">
        <v>3</v>
      </c>
      <c r="O1" s="3" t="s">
        <v>4</v>
      </c>
      <c r="P1" s="3" t="s">
        <v>14</v>
      </c>
      <c r="Q1" s="4" t="s">
        <v>15</v>
      </c>
    </row>
    <row r="2" spans="1:17" x14ac:dyDescent="0.25">
      <c r="A2" s="5" t="s">
        <v>19</v>
      </c>
      <c r="B2" s="1">
        <v>148</v>
      </c>
      <c r="C2" s="1">
        <v>147</v>
      </c>
      <c r="D2" s="6"/>
      <c r="F2" s="2"/>
      <c r="G2" s="3" t="s">
        <v>26</v>
      </c>
      <c r="H2" s="3" t="s">
        <v>27</v>
      </c>
      <c r="I2" s="3" t="s">
        <v>28</v>
      </c>
      <c r="J2" s="3" t="s">
        <v>29</v>
      </c>
      <c r="K2" s="4" t="s">
        <v>1</v>
      </c>
      <c r="L2" s="14"/>
      <c r="M2" s="5" t="s">
        <v>36</v>
      </c>
      <c r="N2" s="1">
        <f>(K3+K5)/2</f>
        <v>1285.1262662976299</v>
      </c>
      <c r="O2" s="1">
        <f>(K4+K6)/2</f>
        <v>868.16948861699314</v>
      </c>
      <c r="P2" s="1">
        <f>N2/$N$2</f>
        <v>1</v>
      </c>
      <c r="Q2" s="6">
        <f>O2/$O$2</f>
        <v>1</v>
      </c>
    </row>
    <row r="3" spans="1:17" x14ac:dyDescent="0.25">
      <c r="A3" s="5" t="s">
        <v>20</v>
      </c>
      <c r="B3" s="1">
        <v>1431</v>
      </c>
      <c r="C3" s="1">
        <v>152</v>
      </c>
      <c r="D3" s="16"/>
      <c r="F3" s="5" t="s">
        <v>23</v>
      </c>
      <c r="G3" s="1">
        <f>B2</f>
        <v>148</v>
      </c>
      <c r="H3" s="1">
        <f>C2</f>
        <v>147</v>
      </c>
      <c r="I3" s="1">
        <f>B3</f>
        <v>1431</v>
      </c>
      <c r="J3" s="1">
        <f>C3</f>
        <v>152</v>
      </c>
      <c r="K3" s="6">
        <f>SQRT((G3-I3)^2+(H3-J3)^2)</f>
        <v>1283.0097427533433</v>
      </c>
      <c r="M3" s="25" t="s">
        <v>37</v>
      </c>
      <c r="N3" s="1">
        <f>ABS(K3-K5)</f>
        <v>4.2330470885731302</v>
      </c>
      <c r="O3" s="1">
        <f>ABS(K4-K6)</f>
        <v>29.915817522421548</v>
      </c>
      <c r="P3" s="1">
        <f>N3/N2</f>
        <v>3.2938764069995081E-3</v>
      </c>
      <c r="Q3" s="6">
        <f>O3/O2</f>
        <v>3.4458499077268757E-2</v>
      </c>
    </row>
    <row r="4" spans="1:17" x14ac:dyDescent="0.25">
      <c r="A4" s="5" t="s">
        <v>21</v>
      </c>
      <c r="B4" s="1">
        <v>163</v>
      </c>
      <c r="C4" s="1">
        <v>1030</v>
      </c>
      <c r="D4" s="6"/>
      <c r="F4" s="5" t="s">
        <v>24</v>
      </c>
      <c r="G4" s="1">
        <f>B3</f>
        <v>1431</v>
      </c>
      <c r="H4" s="1">
        <f>C3</f>
        <v>152</v>
      </c>
      <c r="I4" s="14">
        <f>B5</f>
        <v>1450</v>
      </c>
      <c r="J4" s="14">
        <f>C5</f>
        <v>1005</v>
      </c>
      <c r="K4" s="6">
        <f>SQRT((G4-I4)^2+(H4-J4)^2)</f>
        <v>853.21157985578236</v>
      </c>
      <c r="M4" s="5" t="s">
        <v>31</v>
      </c>
      <c r="N4" s="1">
        <f>(2687-1912)/9-1</f>
        <v>85.111111111111114</v>
      </c>
      <c r="O4" s="1">
        <f>(1296-1074)/3+1</f>
        <v>75</v>
      </c>
      <c r="P4" s="1">
        <f>N4/2706</f>
        <v>3.1452738769811944E-2</v>
      </c>
      <c r="Q4" s="6">
        <f>O4/1832</f>
        <v>4.0938864628820959E-2</v>
      </c>
    </row>
    <row r="5" spans="1:17" ht="15.75" thickBot="1" x14ac:dyDescent="0.3">
      <c r="A5" s="7" t="s">
        <v>22</v>
      </c>
      <c r="B5" s="15">
        <v>1450</v>
      </c>
      <c r="C5" s="15">
        <v>1005</v>
      </c>
      <c r="D5" s="9"/>
      <c r="F5" s="5" t="s">
        <v>25</v>
      </c>
      <c r="G5" s="14">
        <f>B5</f>
        <v>1450</v>
      </c>
      <c r="H5" s="14">
        <f>C5</f>
        <v>1005</v>
      </c>
      <c r="I5" s="1">
        <f>B4</f>
        <v>163</v>
      </c>
      <c r="J5" s="1">
        <f>C4</f>
        <v>1030</v>
      </c>
      <c r="K5" s="6">
        <f t="shared" ref="K5:K6" si="0">SQRT((G5-I5)^2+(H5-J5)^2)</f>
        <v>1287.2427898419164</v>
      </c>
      <c r="M5" s="5" t="s">
        <v>35</v>
      </c>
      <c r="N5" s="1">
        <v>50</v>
      </c>
      <c r="O5" s="1">
        <v>51</v>
      </c>
      <c r="P5" s="1">
        <f>N5/$N$2</f>
        <v>3.8906682799385105E-2</v>
      </c>
      <c r="Q5" s="6">
        <f>O5/$O$2</f>
        <v>5.8744289759875987E-2</v>
      </c>
    </row>
    <row r="6" spans="1:17" ht="15.75" thickBot="1" x14ac:dyDescent="0.3">
      <c r="F6" s="7" t="s">
        <v>30</v>
      </c>
      <c r="G6" s="8">
        <f>B4</f>
        <v>163</v>
      </c>
      <c r="H6" s="8">
        <f>C4</f>
        <v>1030</v>
      </c>
      <c r="I6" s="8">
        <f>B2</f>
        <v>148</v>
      </c>
      <c r="J6" s="8">
        <f>C2</f>
        <v>147</v>
      </c>
      <c r="K6" s="9">
        <f t="shared" si="0"/>
        <v>883.12739737820391</v>
      </c>
      <c r="M6" s="7" t="s">
        <v>16</v>
      </c>
      <c r="N6" s="8" t="s">
        <v>38</v>
      </c>
      <c r="O6" s="8" t="s">
        <v>38</v>
      </c>
      <c r="P6" s="8">
        <f>1720/2706</f>
        <v>0.63562453806356245</v>
      </c>
      <c r="Q6" s="9">
        <f>1261/1832</f>
        <v>0.6883187772925764</v>
      </c>
    </row>
    <row r="8" spans="1:17" ht="15.75" thickBot="1" x14ac:dyDescent="0.3">
      <c r="G8" s="34"/>
      <c r="H8" s="34"/>
      <c r="I8" s="34"/>
      <c r="J8" s="34"/>
      <c r="K8" s="34"/>
      <c r="L8" s="34"/>
    </row>
    <row r="9" spans="1:17" x14ac:dyDescent="0.25">
      <c r="B9" s="31" t="s">
        <v>32</v>
      </c>
      <c r="C9" s="32"/>
      <c r="D9" s="32"/>
      <c r="E9" s="32"/>
      <c r="F9" s="32"/>
      <c r="G9" s="32"/>
      <c r="H9" s="32"/>
      <c r="I9" s="33"/>
      <c r="J9" s="10"/>
      <c r="K9" s="10"/>
      <c r="L9" s="10"/>
    </row>
    <row r="10" spans="1:17" ht="15.75" thickBot="1" x14ac:dyDescent="0.3">
      <c r="B10" s="17" t="s">
        <v>6</v>
      </c>
      <c r="C10" s="18" t="s">
        <v>9</v>
      </c>
      <c r="D10" s="18" t="s">
        <v>3</v>
      </c>
      <c r="E10" s="24" t="s">
        <v>4</v>
      </c>
      <c r="F10" s="24" t="s">
        <v>39</v>
      </c>
      <c r="G10" s="24" t="s">
        <v>40</v>
      </c>
      <c r="H10" s="18" t="s">
        <v>33</v>
      </c>
      <c r="I10" s="19" t="s">
        <v>34</v>
      </c>
      <c r="J10" s="1"/>
      <c r="K10" s="1"/>
    </row>
    <row r="11" spans="1:17" x14ac:dyDescent="0.25">
      <c r="B11" s="21">
        <v>0</v>
      </c>
      <c r="C11" s="1">
        <v>0</v>
      </c>
      <c r="D11" s="1">
        <f>$P$6*$N$2+(B11*$P$4*$N$2)+$B$2</f>
        <v>964.85778936878171</v>
      </c>
      <c r="E11" s="1">
        <f t="shared" ref="E11:E50" si="1">$Q$6*$O$2-C11*($Q$4*$O$2)+$C$2</f>
        <v>744.57736088757008</v>
      </c>
      <c r="F11" s="1">
        <f t="shared" ref="F11:F50" si="2">D11/$N$2</f>
        <v>0.75078831914974231</v>
      </c>
      <c r="G11" s="1">
        <f t="shared" ref="G11:G50" si="3">E11/$O$2</f>
        <v>0.85764055365927783</v>
      </c>
      <c r="H11" s="1">
        <f t="shared" ref="H11:H50" si="4">D11+ ($G$11*$P$3)*$N$2</f>
        <v>968.4882222174914</v>
      </c>
      <c r="I11" s="6">
        <f t="shared" ref="I11:I50" si="5">E11-($F$11*$Q$3)*$O$2</f>
        <v>722.11691453392075</v>
      </c>
      <c r="J11" s="1"/>
      <c r="K11" s="1"/>
    </row>
    <row r="12" spans="1:17" x14ac:dyDescent="0.25">
      <c r="B12" s="21">
        <v>0</v>
      </c>
      <c r="C12" s="1">
        <v>1</v>
      </c>
      <c r="D12" s="1">
        <f t="shared" ref="D12:D50" si="6">$P$6*$N$2+B12*$P$4*$N$2+$B$2</f>
        <v>964.85778936878171</v>
      </c>
      <c r="E12" s="1">
        <f t="shared" si="1"/>
        <v>709.03548771820624</v>
      </c>
      <c r="F12" s="1">
        <f t="shared" si="2"/>
        <v>0.75078831914974231</v>
      </c>
      <c r="G12" s="1">
        <f t="shared" si="3"/>
        <v>0.81670168903045681</v>
      </c>
      <c r="H12" s="1">
        <f t="shared" si="4"/>
        <v>968.4882222174914</v>
      </c>
      <c r="I12" s="6">
        <f t="shared" si="5"/>
        <v>686.57504136455691</v>
      </c>
      <c r="J12" s="1"/>
      <c r="K12" s="1"/>
    </row>
    <row r="13" spans="1:17" x14ac:dyDescent="0.25">
      <c r="B13" s="21">
        <v>0</v>
      </c>
      <c r="C13" s="1">
        <v>2</v>
      </c>
      <c r="D13" s="1">
        <f t="shared" si="6"/>
        <v>964.85778936878171</v>
      </c>
      <c r="E13" s="1">
        <f t="shared" si="1"/>
        <v>673.49361454884252</v>
      </c>
      <c r="F13" s="1">
        <f t="shared" si="2"/>
        <v>0.75078831914974231</v>
      </c>
      <c r="G13" s="1">
        <f t="shared" si="3"/>
        <v>0.77576282440163591</v>
      </c>
      <c r="H13" s="1">
        <f t="shared" si="4"/>
        <v>968.4882222174914</v>
      </c>
      <c r="I13" s="6">
        <f t="shared" si="5"/>
        <v>651.03316819519318</v>
      </c>
      <c r="J13" s="14"/>
      <c r="K13" s="1"/>
    </row>
    <row r="14" spans="1:17" x14ac:dyDescent="0.25">
      <c r="B14" s="21">
        <v>0</v>
      </c>
      <c r="C14" s="1">
        <v>3</v>
      </c>
      <c r="D14" s="1">
        <f t="shared" si="6"/>
        <v>964.85778936878171</v>
      </c>
      <c r="E14" s="1">
        <f t="shared" si="1"/>
        <v>637.95174137947868</v>
      </c>
      <c r="F14" s="1">
        <f t="shared" si="2"/>
        <v>0.75078831914974231</v>
      </c>
      <c r="G14" s="1">
        <f t="shared" si="3"/>
        <v>0.73482395977281489</v>
      </c>
      <c r="H14" s="1">
        <f t="shared" si="4"/>
        <v>968.4882222174914</v>
      </c>
      <c r="I14" s="6">
        <f t="shared" si="5"/>
        <v>615.49129502582934</v>
      </c>
      <c r="J14" s="1"/>
      <c r="K14" s="1"/>
    </row>
    <row r="15" spans="1:17" x14ac:dyDescent="0.25">
      <c r="B15" s="21">
        <v>1</v>
      </c>
      <c r="C15" s="14">
        <v>0</v>
      </c>
      <c r="D15" s="1">
        <f t="shared" si="6"/>
        <v>1005.2785301088649</v>
      </c>
      <c r="E15" s="1">
        <f t="shared" si="1"/>
        <v>744.57736088757008</v>
      </c>
      <c r="F15" s="1">
        <f t="shared" si="2"/>
        <v>0.78224105791955434</v>
      </c>
      <c r="G15" s="1">
        <f t="shared" si="3"/>
        <v>0.85764055365927783</v>
      </c>
      <c r="H15" s="1">
        <f t="shared" si="4"/>
        <v>1008.9089629575745</v>
      </c>
      <c r="I15" s="6">
        <f t="shared" si="5"/>
        <v>722.11691453392075</v>
      </c>
      <c r="J15" s="1"/>
      <c r="K15" s="1"/>
    </row>
    <row r="16" spans="1:17" x14ac:dyDescent="0.25">
      <c r="B16" s="21">
        <v>1</v>
      </c>
      <c r="C16" s="14">
        <v>1</v>
      </c>
      <c r="D16" s="1">
        <f t="shared" si="6"/>
        <v>1005.2785301088649</v>
      </c>
      <c r="E16" s="1">
        <f t="shared" si="1"/>
        <v>709.03548771820624</v>
      </c>
      <c r="F16" s="1">
        <f t="shared" si="2"/>
        <v>0.78224105791955434</v>
      </c>
      <c r="G16" s="1">
        <f t="shared" si="3"/>
        <v>0.81670168903045681</v>
      </c>
      <c r="H16" s="1">
        <f t="shared" si="4"/>
        <v>1008.9089629575745</v>
      </c>
      <c r="I16" s="6">
        <f t="shared" si="5"/>
        <v>686.57504136455691</v>
      </c>
      <c r="J16" s="1"/>
      <c r="K16" s="1"/>
    </row>
    <row r="17" spans="2:25" x14ac:dyDescent="0.25">
      <c r="B17" s="21">
        <v>1</v>
      </c>
      <c r="C17" s="14">
        <v>2</v>
      </c>
      <c r="D17" s="1">
        <f t="shared" si="6"/>
        <v>1005.2785301088649</v>
      </c>
      <c r="E17" s="1">
        <f t="shared" si="1"/>
        <v>673.49361454884252</v>
      </c>
      <c r="F17" s="1">
        <f t="shared" si="2"/>
        <v>0.78224105791955434</v>
      </c>
      <c r="G17" s="1">
        <f t="shared" si="3"/>
        <v>0.77576282440163591</v>
      </c>
      <c r="H17" s="1">
        <f t="shared" si="4"/>
        <v>1008.9089629575745</v>
      </c>
      <c r="I17" s="6">
        <f t="shared" si="5"/>
        <v>651.03316819519318</v>
      </c>
      <c r="J17" s="14"/>
      <c r="K17" s="1"/>
    </row>
    <row r="18" spans="2:25" x14ac:dyDescent="0.25">
      <c r="B18" s="21">
        <v>1</v>
      </c>
      <c r="C18" s="14">
        <v>3</v>
      </c>
      <c r="D18" s="1">
        <f t="shared" si="6"/>
        <v>1005.2785301088649</v>
      </c>
      <c r="E18" s="1">
        <f t="shared" si="1"/>
        <v>637.95174137947868</v>
      </c>
      <c r="F18" s="1">
        <f t="shared" si="2"/>
        <v>0.78224105791955434</v>
      </c>
      <c r="G18" s="1">
        <f t="shared" si="3"/>
        <v>0.73482395977281489</v>
      </c>
      <c r="H18" s="1">
        <f t="shared" si="4"/>
        <v>1008.9089629575745</v>
      </c>
      <c r="I18" s="6">
        <f t="shared" si="5"/>
        <v>615.49129502582934</v>
      </c>
      <c r="J18" s="1"/>
      <c r="K18" s="1"/>
    </row>
    <row r="19" spans="2:25" x14ac:dyDescent="0.25">
      <c r="B19" s="21">
        <v>2</v>
      </c>
      <c r="C19" s="14">
        <v>0</v>
      </c>
      <c r="D19" s="1">
        <f t="shared" si="6"/>
        <v>1045.6992708489479</v>
      </c>
      <c r="E19" s="1">
        <f t="shared" si="1"/>
        <v>744.57736088757008</v>
      </c>
      <c r="F19" s="1">
        <f t="shared" si="2"/>
        <v>0.81369379668936614</v>
      </c>
      <c r="G19" s="1">
        <f t="shared" si="3"/>
        <v>0.85764055365927783</v>
      </c>
      <c r="H19" s="1">
        <f t="shared" si="4"/>
        <v>1049.3297036976576</v>
      </c>
      <c r="I19" s="6">
        <f t="shared" si="5"/>
        <v>722.11691453392075</v>
      </c>
      <c r="J19" s="1"/>
      <c r="K19" s="1"/>
    </row>
    <row r="20" spans="2:25" x14ac:dyDescent="0.25">
      <c r="B20" s="21">
        <v>2</v>
      </c>
      <c r="C20" s="14">
        <v>1</v>
      </c>
      <c r="D20" s="1">
        <f t="shared" si="6"/>
        <v>1045.6992708489479</v>
      </c>
      <c r="E20" s="1">
        <f t="shared" si="1"/>
        <v>709.03548771820624</v>
      </c>
      <c r="F20" s="1">
        <f t="shared" si="2"/>
        <v>0.81369379668936614</v>
      </c>
      <c r="G20" s="1">
        <f t="shared" si="3"/>
        <v>0.81670168903045681</v>
      </c>
      <c r="H20" s="1">
        <f t="shared" si="4"/>
        <v>1049.3297036976576</v>
      </c>
      <c r="I20" s="6">
        <f t="shared" si="5"/>
        <v>686.57504136455691</v>
      </c>
      <c r="J20" s="1"/>
      <c r="K20" s="1"/>
    </row>
    <row r="21" spans="2:25" x14ac:dyDescent="0.25">
      <c r="B21" s="21">
        <v>2</v>
      </c>
      <c r="C21" s="14">
        <v>2</v>
      </c>
      <c r="D21" s="1">
        <f t="shared" si="6"/>
        <v>1045.6992708489479</v>
      </c>
      <c r="E21" s="1">
        <f t="shared" si="1"/>
        <v>673.49361454884252</v>
      </c>
      <c r="F21" s="1">
        <f t="shared" si="2"/>
        <v>0.81369379668936614</v>
      </c>
      <c r="G21" s="1">
        <f t="shared" si="3"/>
        <v>0.77576282440163591</v>
      </c>
      <c r="H21" s="1">
        <f t="shared" si="4"/>
        <v>1049.3297036976576</v>
      </c>
      <c r="I21" s="6">
        <f t="shared" si="5"/>
        <v>651.03316819519318</v>
      </c>
      <c r="J21" s="14"/>
      <c r="K21" s="1"/>
    </row>
    <row r="22" spans="2:25" x14ac:dyDescent="0.25">
      <c r="B22" s="21">
        <v>2</v>
      </c>
      <c r="C22" s="14">
        <v>3</v>
      </c>
      <c r="D22" s="1">
        <f t="shared" si="6"/>
        <v>1045.6992708489479</v>
      </c>
      <c r="E22" s="1">
        <f t="shared" si="1"/>
        <v>637.95174137947868</v>
      </c>
      <c r="F22" s="1">
        <f t="shared" si="2"/>
        <v>0.81369379668936614</v>
      </c>
      <c r="G22" s="1">
        <f t="shared" si="3"/>
        <v>0.73482395977281489</v>
      </c>
      <c r="H22" s="1">
        <f t="shared" si="4"/>
        <v>1049.3297036976576</v>
      </c>
      <c r="I22" s="6">
        <f t="shared" si="5"/>
        <v>615.49129502582934</v>
      </c>
      <c r="Y22" s="22"/>
    </row>
    <row r="23" spans="2:25" x14ac:dyDescent="0.25">
      <c r="B23" s="21">
        <v>3</v>
      </c>
      <c r="C23" s="14">
        <v>0</v>
      </c>
      <c r="D23" s="1">
        <f t="shared" si="6"/>
        <v>1086.120011589031</v>
      </c>
      <c r="E23" s="1">
        <f t="shared" si="1"/>
        <v>744.57736088757008</v>
      </c>
      <c r="F23" s="1">
        <f t="shared" si="2"/>
        <v>0.84514653545917817</v>
      </c>
      <c r="G23" s="1">
        <f t="shared" si="3"/>
        <v>0.85764055365927783</v>
      </c>
      <c r="H23" s="1">
        <f t="shared" si="4"/>
        <v>1089.7504444377407</v>
      </c>
      <c r="I23" s="6">
        <f t="shared" si="5"/>
        <v>722.11691453392075</v>
      </c>
      <c r="Y23" s="22"/>
    </row>
    <row r="24" spans="2:25" x14ac:dyDescent="0.25">
      <c r="B24" s="21">
        <v>3</v>
      </c>
      <c r="C24" s="14">
        <v>1</v>
      </c>
      <c r="D24" s="1">
        <f t="shared" si="6"/>
        <v>1086.120011589031</v>
      </c>
      <c r="E24" s="1">
        <f t="shared" si="1"/>
        <v>709.03548771820624</v>
      </c>
      <c r="F24" s="1">
        <f t="shared" si="2"/>
        <v>0.84514653545917817</v>
      </c>
      <c r="G24" s="1">
        <f t="shared" si="3"/>
        <v>0.81670168903045681</v>
      </c>
      <c r="H24" s="1">
        <f t="shared" si="4"/>
        <v>1089.7504444377407</v>
      </c>
      <c r="I24" s="6">
        <f t="shared" si="5"/>
        <v>686.57504136455691</v>
      </c>
      <c r="Y24" s="22"/>
    </row>
    <row r="25" spans="2:25" x14ac:dyDescent="0.25">
      <c r="B25" s="21">
        <v>3</v>
      </c>
      <c r="C25" s="14">
        <v>2</v>
      </c>
      <c r="D25" s="1">
        <f t="shared" si="6"/>
        <v>1086.120011589031</v>
      </c>
      <c r="E25" s="1">
        <f t="shared" si="1"/>
        <v>673.49361454884252</v>
      </c>
      <c r="F25" s="1">
        <f t="shared" si="2"/>
        <v>0.84514653545917817</v>
      </c>
      <c r="G25" s="1">
        <f t="shared" si="3"/>
        <v>0.77576282440163591</v>
      </c>
      <c r="H25" s="1">
        <f t="shared" si="4"/>
        <v>1089.7504444377407</v>
      </c>
      <c r="I25" s="6">
        <f t="shared" si="5"/>
        <v>651.03316819519318</v>
      </c>
      <c r="Y25" s="22"/>
    </row>
    <row r="26" spans="2:25" x14ac:dyDescent="0.25">
      <c r="B26" s="21">
        <v>3</v>
      </c>
      <c r="C26" s="14">
        <v>3</v>
      </c>
      <c r="D26" s="1">
        <f t="shared" si="6"/>
        <v>1086.120011589031</v>
      </c>
      <c r="E26" s="1">
        <f t="shared" si="1"/>
        <v>637.95174137947868</v>
      </c>
      <c r="F26" s="1">
        <f t="shared" si="2"/>
        <v>0.84514653545917817</v>
      </c>
      <c r="G26" s="1">
        <f t="shared" si="3"/>
        <v>0.73482395977281489</v>
      </c>
      <c r="H26" s="1">
        <f t="shared" si="4"/>
        <v>1089.7504444377407</v>
      </c>
      <c r="I26" s="6">
        <f t="shared" si="5"/>
        <v>615.49129502582934</v>
      </c>
      <c r="J26" s="1"/>
      <c r="Y26" s="22"/>
    </row>
    <row r="27" spans="2:25" x14ac:dyDescent="0.25">
      <c r="B27" s="21">
        <v>4</v>
      </c>
      <c r="C27" s="14">
        <v>0</v>
      </c>
      <c r="D27" s="1">
        <f t="shared" si="6"/>
        <v>1126.5407523291142</v>
      </c>
      <c r="E27" s="1">
        <f t="shared" si="1"/>
        <v>744.57736088757008</v>
      </c>
      <c r="F27" s="1">
        <f t="shared" si="2"/>
        <v>0.87659927422899009</v>
      </c>
      <c r="G27" s="1">
        <f t="shared" si="3"/>
        <v>0.85764055365927783</v>
      </c>
      <c r="H27" s="1">
        <f t="shared" si="4"/>
        <v>1130.1711851778239</v>
      </c>
      <c r="I27" s="6">
        <f t="shared" si="5"/>
        <v>722.11691453392075</v>
      </c>
      <c r="J27" s="1"/>
      <c r="Y27" s="22"/>
    </row>
    <row r="28" spans="2:25" x14ac:dyDescent="0.25">
      <c r="B28" s="21">
        <v>4</v>
      </c>
      <c r="C28" s="14">
        <v>1</v>
      </c>
      <c r="D28" s="1">
        <f t="shared" si="6"/>
        <v>1126.5407523291142</v>
      </c>
      <c r="E28" s="1">
        <f t="shared" si="1"/>
        <v>709.03548771820624</v>
      </c>
      <c r="F28" s="1">
        <f t="shared" si="2"/>
        <v>0.87659927422899009</v>
      </c>
      <c r="G28" s="1">
        <f t="shared" si="3"/>
        <v>0.81670168903045681</v>
      </c>
      <c r="H28" s="1">
        <f t="shared" si="4"/>
        <v>1130.1711851778239</v>
      </c>
      <c r="I28" s="6">
        <f t="shared" si="5"/>
        <v>686.57504136455691</v>
      </c>
      <c r="J28" s="1"/>
      <c r="Y28" s="22"/>
    </row>
    <row r="29" spans="2:25" x14ac:dyDescent="0.25">
      <c r="B29" s="21">
        <v>4</v>
      </c>
      <c r="C29" s="14">
        <v>2</v>
      </c>
      <c r="D29" s="1">
        <f t="shared" si="6"/>
        <v>1126.5407523291142</v>
      </c>
      <c r="E29" s="1">
        <f t="shared" si="1"/>
        <v>673.49361454884252</v>
      </c>
      <c r="F29" s="1">
        <f t="shared" si="2"/>
        <v>0.87659927422899009</v>
      </c>
      <c r="G29" s="1">
        <f t="shared" si="3"/>
        <v>0.77576282440163591</v>
      </c>
      <c r="H29" s="1">
        <f t="shared" si="4"/>
        <v>1130.1711851778239</v>
      </c>
      <c r="I29" s="6">
        <f t="shared" si="5"/>
        <v>651.03316819519318</v>
      </c>
      <c r="Y29" s="22"/>
    </row>
    <row r="30" spans="2:25" x14ac:dyDescent="0.25">
      <c r="B30" s="21">
        <v>4</v>
      </c>
      <c r="C30" s="14">
        <v>3</v>
      </c>
      <c r="D30" s="1">
        <f t="shared" si="6"/>
        <v>1126.5407523291142</v>
      </c>
      <c r="E30" s="1">
        <f t="shared" si="1"/>
        <v>637.95174137947868</v>
      </c>
      <c r="F30" s="1">
        <f t="shared" si="2"/>
        <v>0.87659927422899009</v>
      </c>
      <c r="G30" s="1">
        <f t="shared" si="3"/>
        <v>0.73482395977281489</v>
      </c>
      <c r="H30" s="1">
        <f t="shared" si="4"/>
        <v>1130.1711851778239</v>
      </c>
      <c r="I30" s="6">
        <f t="shared" si="5"/>
        <v>615.49129502582934</v>
      </c>
      <c r="Y30" s="22"/>
    </row>
    <row r="31" spans="2:25" x14ac:dyDescent="0.25">
      <c r="B31" s="21">
        <v>5</v>
      </c>
      <c r="C31" s="14">
        <v>0</v>
      </c>
      <c r="D31" s="1">
        <f t="shared" si="6"/>
        <v>1166.9614930691973</v>
      </c>
      <c r="E31" s="1">
        <f t="shared" si="1"/>
        <v>744.57736088757008</v>
      </c>
      <c r="F31" s="1">
        <f t="shared" si="2"/>
        <v>0.90805201299880201</v>
      </c>
      <c r="G31" s="1">
        <f t="shared" si="3"/>
        <v>0.85764055365927783</v>
      </c>
      <c r="H31" s="1">
        <f t="shared" si="4"/>
        <v>1170.591925917907</v>
      </c>
      <c r="I31" s="6">
        <f t="shared" si="5"/>
        <v>722.11691453392075</v>
      </c>
      <c r="Y31" s="22"/>
    </row>
    <row r="32" spans="2:25" x14ac:dyDescent="0.25">
      <c r="B32" s="21">
        <v>5</v>
      </c>
      <c r="C32" s="14">
        <v>1</v>
      </c>
      <c r="D32" s="1">
        <f t="shared" si="6"/>
        <v>1166.9614930691973</v>
      </c>
      <c r="E32" s="1">
        <f t="shared" si="1"/>
        <v>709.03548771820624</v>
      </c>
      <c r="F32" s="1">
        <f t="shared" si="2"/>
        <v>0.90805201299880201</v>
      </c>
      <c r="G32" s="1">
        <f t="shared" si="3"/>
        <v>0.81670168903045681</v>
      </c>
      <c r="H32" s="1">
        <f t="shared" si="4"/>
        <v>1170.591925917907</v>
      </c>
      <c r="I32" s="6">
        <f t="shared" si="5"/>
        <v>686.57504136455691</v>
      </c>
      <c r="Y32" s="22"/>
    </row>
    <row r="33" spans="2:9" x14ac:dyDescent="0.25">
      <c r="B33" s="21">
        <v>5</v>
      </c>
      <c r="C33" s="14">
        <v>2</v>
      </c>
      <c r="D33" s="1">
        <f t="shared" si="6"/>
        <v>1166.9614930691973</v>
      </c>
      <c r="E33" s="1">
        <f t="shared" si="1"/>
        <v>673.49361454884252</v>
      </c>
      <c r="F33" s="1">
        <f t="shared" si="2"/>
        <v>0.90805201299880201</v>
      </c>
      <c r="G33" s="1">
        <f t="shared" si="3"/>
        <v>0.77576282440163591</v>
      </c>
      <c r="H33" s="1">
        <f t="shared" si="4"/>
        <v>1170.591925917907</v>
      </c>
      <c r="I33" s="6">
        <f t="shared" si="5"/>
        <v>651.03316819519318</v>
      </c>
    </row>
    <row r="34" spans="2:9" x14ac:dyDescent="0.25">
      <c r="B34" s="21">
        <v>5</v>
      </c>
      <c r="C34" s="14">
        <v>3</v>
      </c>
      <c r="D34" s="1">
        <f t="shared" si="6"/>
        <v>1166.9614930691973</v>
      </c>
      <c r="E34" s="1">
        <f t="shared" si="1"/>
        <v>637.95174137947868</v>
      </c>
      <c r="F34" s="1">
        <f t="shared" si="2"/>
        <v>0.90805201299880201</v>
      </c>
      <c r="G34" s="1">
        <f t="shared" si="3"/>
        <v>0.73482395977281489</v>
      </c>
      <c r="H34" s="1">
        <f t="shared" si="4"/>
        <v>1170.591925917907</v>
      </c>
      <c r="I34" s="6">
        <f t="shared" si="5"/>
        <v>615.49129502582934</v>
      </c>
    </row>
    <row r="35" spans="2:9" x14ac:dyDescent="0.25">
      <c r="B35" s="21">
        <v>6</v>
      </c>
      <c r="C35" s="14">
        <v>0</v>
      </c>
      <c r="D35" s="1">
        <f t="shared" si="6"/>
        <v>1207.3822338092805</v>
      </c>
      <c r="E35" s="1">
        <f t="shared" si="1"/>
        <v>744.57736088757008</v>
      </c>
      <c r="F35" s="1">
        <f t="shared" si="2"/>
        <v>0.93950475176861403</v>
      </c>
      <c r="G35" s="1">
        <f t="shared" si="3"/>
        <v>0.85764055365927783</v>
      </c>
      <c r="H35" s="1">
        <f t="shared" si="4"/>
        <v>1211.0126666579902</v>
      </c>
      <c r="I35" s="6">
        <f t="shared" si="5"/>
        <v>722.11691453392075</v>
      </c>
    </row>
    <row r="36" spans="2:9" x14ac:dyDescent="0.25">
      <c r="B36" s="21">
        <v>6</v>
      </c>
      <c r="C36" s="14">
        <v>1</v>
      </c>
      <c r="D36" s="1">
        <f t="shared" si="6"/>
        <v>1207.3822338092805</v>
      </c>
      <c r="E36" s="1">
        <f t="shared" si="1"/>
        <v>709.03548771820624</v>
      </c>
      <c r="F36" s="1">
        <f t="shared" si="2"/>
        <v>0.93950475176861403</v>
      </c>
      <c r="G36" s="1">
        <f t="shared" si="3"/>
        <v>0.81670168903045681</v>
      </c>
      <c r="H36" s="1">
        <f t="shared" si="4"/>
        <v>1211.0126666579902</v>
      </c>
      <c r="I36" s="6">
        <f t="shared" si="5"/>
        <v>686.57504136455691</v>
      </c>
    </row>
    <row r="37" spans="2:9" x14ac:dyDescent="0.25">
      <c r="B37" s="21">
        <v>6</v>
      </c>
      <c r="C37" s="14">
        <v>2</v>
      </c>
      <c r="D37" s="1">
        <f t="shared" si="6"/>
        <v>1207.3822338092805</v>
      </c>
      <c r="E37" s="1">
        <f t="shared" si="1"/>
        <v>673.49361454884252</v>
      </c>
      <c r="F37" s="1">
        <f t="shared" si="2"/>
        <v>0.93950475176861403</v>
      </c>
      <c r="G37" s="1">
        <f t="shared" si="3"/>
        <v>0.77576282440163591</v>
      </c>
      <c r="H37" s="1">
        <f t="shared" si="4"/>
        <v>1211.0126666579902</v>
      </c>
      <c r="I37" s="6">
        <f t="shared" si="5"/>
        <v>651.03316819519318</v>
      </c>
    </row>
    <row r="38" spans="2:9" x14ac:dyDescent="0.25">
      <c r="B38" s="21">
        <v>6</v>
      </c>
      <c r="C38" s="14">
        <v>3</v>
      </c>
      <c r="D38" s="1">
        <f t="shared" si="6"/>
        <v>1207.3822338092805</v>
      </c>
      <c r="E38" s="1">
        <f t="shared" si="1"/>
        <v>637.95174137947868</v>
      </c>
      <c r="F38" s="1">
        <f t="shared" si="2"/>
        <v>0.93950475176861403</v>
      </c>
      <c r="G38" s="1">
        <f t="shared" si="3"/>
        <v>0.73482395977281489</v>
      </c>
      <c r="H38" s="1">
        <f t="shared" si="4"/>
        <v>1211.0126666579902</v>
      </c>
      <c r="I38" s="6">
        <f t="shared" si="5"/>
        <v>615.49129502582934</v>
      </c>
    </row>
    <row r="39" spans="2:9" x14ac:dyDescent="0.25">
      <c r="B39" s="21">
        <v>7</v>
      </c>
      <c r="C39" s="14">
        <v>0</v>
      </c>
      <c r="D39" s="1">
        <f t="shared" si="6"/>
        <v>1247.8029745493636</v>
      </c>
      <c r="E39" s="1">
        <f t="shared" si="1"/>
        <v>744.57736088757008</v>
      </c>
      <c r="F39" s="1">
        <f t="shared" si="2"/>
        <v>0.97095749053842595</v>
      </c>
      <c r="G39" s="1">
        <f t="shared" si="3"/>
        <v>0.85764055365927783</v>
      </c>
      <c r="H39" s="1">
        <f t="shared" si="4"/>
        <v>1251.4334073980733</v>
      </c>
      <c r="I39" s="6">
        <f t="shared" si="5"/>
        <v>722.11691453392075</v>
      </c>
    </row>
    <row r="40" spans="2:9" x14ac:dyDescent="0.25">
      <c r="B40" s="21">
        <v>7</v>
      </c>
      <c r="C40" s="14">
        <v>1</v>
      </c>
      <c r="D40" s="1">
        <f t="shared" si="6"/>
        <v>1247.8029745493636</v>
      </c>
      <c r="E40" s="1">
        <f t="shared" si="1"/>
        <v>709.03548771820624</v>
      </c>
      <c r="F40" s="1">
        <f t="shared" si="2"/>
        <v>0.97095749053842595</v>
      </c>
      <c r="G40" s="1">
        <f t="shared" si="3"/>
        <v>0.81670168903045681</v>
      </c>
      <c r="H40" s="1">
        <f t="shared" si="4"/>
        <v>1251.4334073980733</v>
      </c>
      <c r="I40" s="6">
        <f t="shared" si="5"/>
        <v>686.57504136455691</v>
      </c>
    </row>
    <row r="41" spans="2:9" x14ac:dyDescent="0.25">
      <c r="B41" s="21">
        <v>7</v>
      </c>
      <c r="C41" s="14">
        <v>2</v>
      </c>
      <c r="D41" s="1">
        <f t="shared" si="6"/>
        <v>1247.8029745493636</v>
      </c>
      <c r="E41" s="1">
        <f t="shared" si="1"/>
        <v>673.49361454884252</v>
      </c>
      <c r="F41" s="1">
        <f t="shared" si="2"/>
        <v>0.97095749053842595</v>
      </c>
      <c r="G41" s="1">
        <f t="shared" si="3"/>
        <v>0.77576282440163591</v>
      </c>
      <c r="H41" s="1">
        <f t="shared" si="4"/>
        <v>1251.4334073980733</v>
      </c>
      <c r="I41" s="6">
        <f t="shared" si="5"/>
        <v>651.03316819519318</v>
      </c>
    </row>
    <row r="42" spans="2:9" x14ac:dyDescent="0.25">
      <c r="B42" s="21">
        <v>7</v>
      </c>
      <c r="C42" s="14">
        <v>3</v>
      </c>
      <c r="D42" s="1">
        <f t="shared" si="6"/>
        <v>1247.8029745493636</v>
      </c>
      <c r="E42" s="1">
        <f t="shared" si="1"/>
        <v>637.95174137947868</v>
      </c>
      <c r="F42" s="1">
        <f t="shared" si="2"/>
        <v>0.97095749053842595</v>
      </c>
      <c r="G42" s="1">
        <f t="shared" si="3"/>
        <v>0.73482395977281489</v>
      </c>
      <c r="H42" s="1">
        <f t="shared" si="4"/>
        <v>1251.4334073980733</v>
      </c>
      <c r="I42" s="6">
        <f t="shared" si="5"/>
        <v>615.49129502582934</v>
      </c>
    </row>
    <row r="43" spans="2:9" x14ac:dyDescent="0.25">
      <c r="B43" s="21">
        <v>8</v>
      </c>
      <c r="C43" s="14">
        <v>0</v>
      </c>
      <c r="D43" s="1">
        <f t="shared" si="6"/>
        <v>1288.2237152894468</v>
      </c>
      <c r="E43" s="1">
        <f t="shared" si="1"/>
        <v>744.57736088757008</v>
      </c>
      <c r="F43" s="1">
        <f t="shared" si="2"/>
        <v>1.002410229308238</v>
      </c>
      <c r="G43" s="1">
        <f t="shared" si="3"/>
        <v>0.85764055365927783</v>
      </c>
      <c r="H43" s="1">
        <f t="shared" si="4"/>
        <v>1291.8541481381565</v>
      </c>
      <c r="I43" s="6">
        <f t="shared" si="5"/>
        <v>722.11691453392075</v>
      </c>
    </row>
    <row r="44" spans="2:9" x14ac:dyDescent="0.25">
      <c r="B44" s="21">
        <v>8</v>
      </c>
      <c r="C44" s="14">
        <v>1</v>
      </c>
      <c r="D44" s="1">
        <f t="shared" si="6"/>
        <v>1288.2237152894468</v>
      </c>
      <c r="E44" s="1">
        <f t="shared" si="1"/>
        <v>709.03548771820624</v>
      </c>
      <c r="F44" s="1">
        <f t="shared" si="2"/>
        <v>1.002410229308238</v>
      </c>
      <c r="G44" s="1">
        <f t="shared" si="3"/>
        <v>0.81670168903045681</v>
      </c>
      <c r="H44" s="1">
        <f t="shared" si="4"/>
        <v>1291.8541481381565</v>
      </c>
      <c r="I44" s="6">
        <f t="shared" si="5"/>
        <v>686.57504136455691</v>
      </c>
    </row>
    <row r="45" spans="2:9" x14ac:dyDescent="0.25">
      <c r="B45" s="21">
        <v>8</v>
      </c>
      <c r="C45" s="14">
        <v>2</v>
      </c>
      <c r="D45" s="1">
        <f t="shared" si="6"/>
        <v>1288.2237152894468</v>
      </c>
      <c r="E45" s="1">
        <f t="shared" si="1"/>
        <v>673.49361454884252</v>
      </c>
      <c r="F45" s="1">
        <f t="shared" si="2"/>
        <v>1.002410229308238</v>
      </c>
      <c r="G45" s="1">
        <f t="shared" si="3"/>
        <v>0.77576282440163591</v>
      </c>
      <c r="H45" s="1">
        <f t="shared" si="4"/>
        <v>1291.8541481381565</v>
      </c>
      <c r="I45" s="6">
        <f t="shared" si="5"/>
        <v>651.03316819519318</v>
      </c>
    </row>
    <row r="46" spans="2:9" x14ac:dyDescent="0.25">
      <c r="B46" s="21">
        <v>8</v>
      </c>
      <c r="C46" s="14">
        <v>3</v>
      </c>
      <c r="D46" s="1">
        <f t="shared" si="6"/>
        <v>1288.2237152894468</v>
      </c>
      <c r="E46" s="1">
        <f t="shared" si="1"/>
        <v>637.95174137947868</v>
      </c>
      <c r="F46" s="1">
        <f t="shared" si="2"/>
        <v>1.002410229308238</v>
      </c>
      <c r="G46" s="1">
        <f t="shared" si="3"/>
        <v>0.73482395977281489</v>
      </c>
      <c r="H46" s="1">
        <f t="shared" si="4"/>
        <v>1291.8541481381565</v>
      </c>
      <c r="I46" s="6">
        <f t="shared" si="5"/>
        <v>615.49129502582934</v>
      </c>
    </row>
    <row r="47" spans="2:9" x14ac:dyDescent="0.25">
      <c r="B47" s="21">
        <v>9</v>
      </c>
      <c r="C47" s="14">
        <v>0</v>
      </c>
      <c r="D47" s="1">
        <f t="shared" si="6"/>
        <v>1328.6444560295299</v>
      </c>
      <c r="E47" s="1">
        <f t="shared" si="1"/>
        <v>744.57736088757008</v>
      </c>
      <c r="F47" s="1">
        <f t="shared" si="2"/>
        <v>1.0338629680780498</v>
      </c>
      <c r="G47" s="1">
        <f t="shared" si="3"/>
        <v>0.85764055365927783</v>
      </c>
      <c r="H47" s="1">
        <f t="shared" si="4"/>
        <v>1332.2748888782396</v>
      </c>
      <c r="I47" s="6">
        <f t="shared" si="5"/>
        <v>722.11691453392075</v>
      </c>
    </row>
    <row r="48" spans="2:9" x14ac:dyDescent="0.25">
      <c r="B48" s="21">
        <v>9</v>
      </c>
      <c r="C48" s="14">
        <v>1</v>
      </c>
      <c r="D48" s="1">
        <f t="shared" si="6"/>
        <v>1328.6444560295299</v>
      </c>
      <c r="E48" s="1">
        <f t="shared" si="1"/>
        <v>709.03548771820624</v>
      </c>
      <c r="F48" s="1">
        <f t="shared" si="2"/>
        <v>1.0338629680780498</v>
      </c>
      <c r="G48" s="1">
        <f t="shared" si="3"/>
        <v>0.81670168903045681</v>
      </c>
      <c r="H48" s="1">
        <f t="shared" si="4"/>
        <v>1332.2748888782396</v>
      </c>
      <c r="I48" s="6">
        <f t="shared" si="5"/>
        <v>686.57504136455691</v>
      </c>
    </row>
    <row r="49" spans="2:9" x14ac:dyDescent="0.25">
      <c r="B49" s="21">
        <v>9</v>
      </c>
      <c r="C49" s="14">
        <v>2</v>
      </c>
      <c r="D49" s="1">
        <f t="shared" si="6"/>
        <v>1328.6444560295299</v>
      </c>
      <c r="E49" s="1">
        <f t="shared" si="1"/>
        <v>673.49361454884252</v>
      </c>
      <c r="F49" s="1">
        <f t="shared" si="2"/>
        <v>1.0338629680780498</v>
      </c>
      <c r="G49" s="1">
        <f t="shared" si="3"/>
        <v>0.77576282440163591</v>
      </c>
      <c r="H49" s="1">
        <f t="shared" si="4"/>
        <v>1332.2748888782396</v>
      </c>
      <c r="I49" s="6">
        <f t="shared" si="5"/>
        <v>651.03316819519318</v>
      </c>
    </row>
    <row r="50" spans="2:9" ht="15.75" thickBot="1" x14ac:dyDescent="0.3">
      <c r="B50" s="23">
        <v>9</v>
      </c>
      <c r="C50" s="15">
        <v>3</v>
      </c>
      <c r="D50" s="8">
        <f t="shared" si="6"/>
        <v>1328.6444560295299</v>
      </c>
      <c r="E50" s="8">
        <f t="shared" si="1"/>
        <v>637.95174137947868</v>
      </c>
      <c r="F50" s="8">
        <f t="shared" si="2"/>
        <v>1.0338629680780498</v>
      </c>
      <c r="G50" s="8">
        <f t="shared" si="3"/>
        <v>0.73482395977281489</v>
      </c>
      <c r="H50" s="8">
        <f t="shared" si="4"/>
        <v>1332.2748888782396</v>
      </c>
      <c r="I50" s="9">
        <f t="shared" si="5"/>
        <v>615.49129502582934</v>
      </c>
    </row>
  </sheetData>
  <mergeCells count="2">
    <mergeCell ref="G8:L8"/>
    <mergeCell ref="B9:I9"/>
  </mergeCells>
  <hyperlinks>
    <hyperlink ref="B4" r:id="rId1" display="http://storage.fshare.vn/Test-vechai/1448426619-Go-chap-00-ve-chai-002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2018-04-17T15:07:43Z</dcterms:created>
  <dcterms:modified xsi:type="dcterms:W3CDTF">2018-04-21T17:48:48Z</dcterms:modified>
</cp:coreProperties>
</file>