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nnn01\Desktop\Temp\Mau Bao cao PMS\Bao Cao Nang Luong\Bao Cao Thang\"/>
    </mc:Choice>
  </mc:AlternateContent>
  <xr:revisionPtr revIDLastSave="0" documentId="13_ncr:1_{39B9A30E-07E9-4595-960C-54A9A124C2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hang" sheetId="3" r:id="rId1"/>
    <sheet name="TrenDataThang" sheetId="16" r:id="rId2"/>
    <sheet name="Trendbomthang" sheetId="30" r:id="rId3"/>
  </sheets>
  <definedNames>
    <definedName name="_xlnm.Print_Area" localSheetId="0">DataThang!$A$1:$Q$50</definedName>
    <definedName name="_xlnm.Print_Area" localSheetId="1">TrenDataThang!$A$1:$Q$43</definedName>
    <definedName name="_xlnm.Print_Titles" localSheetId="0">DataThang!$2:$2</definedName>
    <definedName name="_xlnm.Print_Titles" localSheetId="1">TrenDataThang!$18:$18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0" l="1"/>
  <c r="L41" i="30"/>
  <c r="F38" i="30"/>
  <c r="E38" i="30"/>
  <c r="D38" i="30"/>
  <c r="C38" i="30"/>
  <c r="B38" i="30"/>
  <c r="L8" i="30"/>
  <c r="K8" i="30"/>
  <c r="J8" i="30"/>
  <c r="I8" i="30"/>
  <c r="H8" i="30"/>
  <c r="H9" i="30"/>
  <c r="I9" i="30"/>
  <c r="K9" i="30"/>
  <c r="L9" i="30"/>
  <c r="J9" i="30"/>
  <c r="L41" i="16" l="1"/>
  <c r="G3" i="16" l="1"/>
  <c r="I7" i="16" l="1"/>
  <c r="H7" i="16"/>
  <c r="G7" i="16"/>
  <c r="C38" i="16"/>
  <c r="D38" i="16"/>
  <c r="B38" i="16"/>
  <c r="Q45" i="3"/>
  <c r="Q44" i="3"/>
  <c r="Q43" i="3"/>
  <c r="Q42" i="3"/>
  <c r="I8" i="16"/>
  <c r="H8" i="16"/>
  <c r="G8" i="16"/>
  <c r="P44" i="3" l="1"/>
  <c r="P45" i="3"/>
  <c r="P42" i="3"/>
  <c r="P43" i="3"/>
  <c r="L48" i="3" l="1"/>
  <c r="O45" i="3" l="1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WIN\Documents\My Data Sources\LAPTOP_FTVIEWX64TAGDB PMSData Table1.odc" keepAlive="1" name="LAPTOP_FTVIEWX64TAGDB PMSData Table1" type="5" refreshedVersion="0">
    <dbPr connection="Provider=SQLOLEDB.1;Persist Security Info=True;User ID=sa;Initial Catalog=PMSData;Data Source=LAPTOP\FTVIEWX64TAGDB;Use Procedure for Prepare=1;Auto Translate=True;Packet Size=4096;Workstation ID=LAPTOP;Use Encryption for Data=False;Tag with column collation when possible=False" command="&quot;PMSData&quot;.&quot;dbo&quot;.&quot;Table1&quot;" commandType="3"/>
  </connection>
</connections>
</file>

<file path=xl/sharedStrings.xml><?xml version="1.0" encoding="utf-8"?>
<sst xmlns="http://schemas.openxmlformats.org/spreadsheetml/2006/main" count="151" uniqueCount="88">
  <si>
    <t>HP1</t>
  </si>
  <si>
    <t>HP2</t>
  </si>
  <si>
    <t>TĐ</t>
  </si>
  <si>
    <t>PT001</t>
  </si>
  <si>
    <t>PT002</t>
  </si>
  <si>
    <t>PT003</t>
  </si>
  <si>
    <t>PT004</t>
  </si>
  <si>
    <t>PT005</t>
  </si>
  <si>
    <t>Ngày</t>
  </si>
  <si>
    <t>Tổng</t>
  </si>
  <si>
    <t>Tháng:</t>
  </si>
  <si>
    <t>MCP 001A</t>
  </si>
  <si>
    <t>MCP 001B</t>
  </si>
  <si>
    <t>MCP 001C</t>
  </si>
  <si>
    <t>MCP 001D</t>
  </si>
  <si>
    <t>MCP 001S</t>
  </si>
  <si>
    <t>Thời gian (ngày)</t>
  </si>
  <si>
    <t>Công suất tiêu thụ Hòa Phú 1</t>
  </si>
  <si>
    <t>Công suất tiêu thụ Hòa Phú 2</t>
  </si>
  <si>
    <t>Công suất tiêu thụ Thạnh Đông</t>
  </si>
  <si>
    <t>Công suất tiêu thụ MBA PT001</t>
  </si>
  <si>
    <t>Công suất tiêu thụ MBA PT002</t>
  </si>
  <si>
    <t>Công suất tiêu thụ MBA PT003</t>
  </si>
  <si>
    <t>Công suất tiêu thụ MCP 001A</t>
  </si>
  <si>
    <t>Công suất tiêu thụ MCP 001B</t>
  </si>
  <si>
    <t>Công suất tiêu thụ MCP 001C</t>
  </si>
  <si>
    <t>Công suất tiêu thụ MCP 001D</t>
  </si>
  <si>
    <t>Công suất tiêu thụ MCP 001S</t>
  </si>
  <si>
    <t>Công suất tiêu thụ MBA PT004</t>
  </si>
  <si>
    <t>Công suất tiêu thụ MBA PT005</t>
  </si>
  <si>
    <t>Tổng công suất tiêu thụ Hòa Phú</t>
  </si>
  <si>
    <t>(kWh)</t>
  </si>
  <si>
    <r>
      <rPr>
        <b/>
        <sz val="11"/>
        <color theme="1"/>
        <rFont val="Times New Roman"/>
        <family val="1"/>
      </rPr>
      <t xml:space="preserve">Đơn vị: </t>
    </r>
    <r>
      <rPr>
        <sz val="11"/>
        <color theme="1"/>
        <rFont val="Times New Roman"/>
        <family val="1"/>
      </rPr>
      <t>kWh</t>
    </r>
  </si>
  <si>
    <t>Min</t>
  </si>
  <si>
    <t>Max</t>
  </si>
  <si>
    <t>Trung binh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</si>
  <si>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</si>
  <si>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</si>
  <si>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</si>
  <si>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</si>
  <si>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</si>
  <si>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</si>
  <si>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</si>
  <si>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</si>
  <si>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</si>
  <si>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</si>
  <si>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</si>
  <si>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</si>
  <si>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</si>
  <si>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</si>
  <si>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</si>
  <si>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</si>
  <si>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</si>
  <si>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</si>
  <si>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</si>
  <si>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</si>
  <si>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</si>
  <si>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</si>
  <si>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1</t>
  </si>
  <si>
    <t>24</t>
  </si>
  <si>
    <t>25</t>
  </si>
  <si>
    <t>26</t>
  </si>
  <si>
    <t>27</t>
  </si>
  <si>
    <t>28</t>
  </si>
  <si>
    <t>29</t>
  </si>
  <si>
    <t>30</t>
  </si>
  <si>
    <t>Người lập báo cáo</t>
  </si>
  <si>
    <t>Người kiểm tra</t>
  </si>
  <si>
    <t>Người phê duyệt</t>
  </si>
  <si>
    <t>7/2018</t>
  </si>
  <si>
    <t xml:space="preserve">CỘNG HÒA XÃ HỘI CHỦ NGHĨA VIỆT NAM
Độc lập - Tự do - Hạnh phúc
</t>
  </si>
  <si>
    <t>NĂNG LƯỢNG TIÊU THỤ</t>
  </si>
  <si>
    <t>NĂNG LƯỢNG TỔN HAO</t>
  </si>
  <si>
    <t>NĂNG LƯỢNG ĐẦU VAO</t>
  </si>
  <si>
    <t>Tổng HP1</t>
  </si>
  <si>
    <t>Tổng HP2</t>
  </si>
  <si>
    <t>Tổng TĐ</t>
  </si>
  <si>
    <t>Trung bình</t>
  </si>
  <si>
    <t>Tổng MCP001A</t>
  </si>
  <si>
    <t>Tổng MCP001B</t>
  </si>
  <si>
    <t>Tổng MCP001C</t>
  </si>
  <si>
    <t>Tổng MCP001D</t>
  </si>
  <si>
    <t>Tổng MCP001S</t>
  </si>
  <si>
    <t>NHÀ MÁY NƯỚC XXX
TRẠM BƠM XXX</t>
  </si>
  <si>
    <t>BÁO CÁO ĐIỆN NĂNG TIÊU THỤ TRẠM BƠM XXX</t>
  </si>
  <si>
    <t>NHÀ MÁY NƯỚC XXX
TRẠM BƠM YYY</t>
  </si>
  <si>
    <t>BIỂU ĐỒ ĐIỆN NĂNG TIÊU THỤ TRẠM BƠM XXX</t>
  </si>
  <si>
    <t xml:space="preserve">NHÀ MÁY NƯỚC XXX
TRẠM BƠM YYY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</si>
</sst>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yyyy"/>
    <numFmt numFmtId="166" formatCode="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4475C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1" fillId="0" borderId="0" xfId="0" applyNumberFormat="1" applyFont="1"/>
    <xf numFmtId="0" fontId="1" fillId="0" borderId="0" xfId="0" applyNumberFormat="1" applyFont="1"/>
    <xf numFmtId="0" fontId="1" fillId="4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5" fillId="0" borderId="3" xfId="0" applyFont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1" fontId="1" fillId="0" borderId="0" xfId="0" applyNumberFormat="1" applyFont="1"/>
    <xf numFmtId="1" fontId="0" fillId="0" borderId="0" xfId="0" applyNumberFormat="1"/>
    <xf numFmtId="0" fontId="1" fillId="0" borderId="0" xfId="0" applyFont="1" applyBorder="1"/>
    <xf numFmtId="0" fontId="2" fillId="2" borderId="10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49" fontId="1" fillId="6" borderId="11" xfId="0" applyNumberFormat="1" applyFont="1" applyFill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1" fillId="4" borderId="11" xfId="0" applyNumberFormat="1" applyFont="1" applyFill="1" applyBorder="1" applyAlignment="1">
      <alignment horizontal="center" vertical="center"/>
    </xf>
    <xf numFmtId="14" fontId="2" fillId="5" borderId="11" xfId="0" applyNumberFormat="1" applyFont="1" applyFill="1" applyBorder="1" applyAlignment="1">
      <alignment horizontal="center" vertical="center"/>
    </xf>
    <xf numFmtId="14" fontId="2" fillId="9" borderId="11" xfId="0" applyNumberFormat="1" applyFont="1" applyFill="1" applyBorder="1" applyAlignment="1">
      <alignment horizontal="center" vertical="center"/>
    </xf>
    <xf numFmtId="14" fontId="2" fillId="5" borderId="12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166" fontId="1" fillId="0" borderId="0" xfId="0" applyNumberFormat="1" applyFont="1" applyAlignment="1"/>
    <xf numFmtId="164" fontId="1" fillId="3" borderId="4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164" fontId="1" fillId="6" borderId="7" xfId="0" applyNumberFormat="1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 vertical="center"/>
    </xf>
    <xf numFmtId="164" fontId="2" fillId="9" borderId="4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vertical="top" wrapText="1"/>
    </xf>
    <xf numFmtId="0" fontId="3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5" borderId="0" xfId="0" applyFont="1" applyFill="1" applyAlignment="1">
      <alignment horizontal="center"/>
    </xf>
    <xf numFmtId="0" fontId="9" fillId="5" borderId="4" xfId="0" applyFont="1" applyFill="1" applyBorder="1" applyAlignment="1">
      <alignment horizontal="center" vertical="center"/>
    </xf>
    <xf numFmtId="0" fontId="1" fillId="8" borderId="4" xfId="0" applyNumberFormat="1" applyFont="1" applyFill="1" applyBorder="1" applyAlignment="1">
      <alignment horizontal="center"/>
    </xf>
    <xf numFmtId="0" fontId="9" fillId="5" borderId="4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65" fontId="1" fillId="0" borderId="0" xfId="0" applyNumberFormat="1" applyFont="1" applyAlignment="1"/>
    <xf numFmtId="0" fontId="1" fillId="8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center"/>
    </xf>
  </cellXfs>
  <cellStyles count="1">
    <cellStyle name="Normal" xfId="0" builtinId="0"/>
  </cellStyles>
  <dxfs count="94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wrapText="1"/>
    </dxf>
    <dxf>
      <alignment wrapText="1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4475C4"/>
        </patternFill>
      </fill>
    </dxf>
    <dxf>
      <fill>
        <patternFill patternType="solid">
          <bgColor rgb="FF4475C4"/>
        </patternFill>
      </fill>
    </dxf>
    <dxf>
      <fill>
        <patternFill patternType="solid">
          <bgColor rgb="FF4475C4"/>
        </patternFill>
      </fill>
    </dxf>
    <dxf>
      <fill>
        <patternFill patternType="solid">
          <bgColor rgb="FF4475C4"/>
        </patternFill>
      </fill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alignment horizontal="center"/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" formatCode="0"/>
    </dxf>
    <dxf>
      <numFmt numFmtId="1" formatCode="0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  <vertical style="thin">
          <color rgb="FF4472C4"/>
        </vertical>
        <horizontal style="thin">
          <color rgb="FF4472C4"/>
        </horizontal>
      </border>
    </dxf>
    <dxf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  <vertical style="thin">
          <color rgb="FF4472C4"/>
        </vertical>
        <horizontal style="thin">
          <color rgb="FF4472C4"/>
        </horizontal>
      </border>
    </dxf>
    <dxf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  <vertical style="thin">
          <color rgb="FF4472C4"/>
        </vertical>
        <horizontal style="thin">
          <color rgb="FF4472C4"/>
        </horizontal>
      </border>
    </dxf>
    <dxf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  <vertical style="thin">
          <color rgb="FF4472C4"/>
        </vertical>
        <horizontal style="thin">
          <color rgb="FF4472C4"/>
        </horizontal>
      </border>
    </dxf>
    <dxf>
      <border>
        <left style="thin">
          <color rgb="FF4472C4"/>
        </left>
        <right style="thin">
          <color rgb="FF4472C4"/>
        </right>
        <top style="thin">
          <color rgb="FF4472C4"/>
        </top>
        <bottom style="thin">
          <color rgb="FF4472C4"/>
        </bottom>
        <vertical style="thin">
          <color rgb="FF4472C4"/>
        </vertical>
        <horizontal style="thin">
          <color rgb="FF4472C4"/>
        </horizontal>
      </border>
    </dxf>
    <dxf>
      <fill>
        <patternFill patternType="solid">
          <bgColor rgb="FF4472C4"/>
        </patternFill>
      </fill>
    </dxf>
    <dxf>
      <fill>
        <patternFill patternType="solid">
          <bgColor rgb="FF4472C4"/>
        </patternFill>
      </fill>
    </dxf>
    <dxf>
      <fill>
        <patternFill patternType="solid">
          <bgColor rgb="FF4472C4"/>
        </patternFill>
      </fill>
    </dxf>
    <dxf>
      <fill>
        <patternFill patternType="solid"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0.0"/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>
        <top style="thin">
          <color theme="1"/>
        </top>
      </border>
    </dxf>
    <dxf>
      <border diagonalUp="0" diagonalDown="0">
        <left style="thin">
          <color theme="8" tint="0.3999755851924192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right" vertical="bottom" textRotation="0" wrapText="0" indent="0" justifyLastLine="0" shrinkToFit="0" readingOrder="0"/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family val="1"/>
        <scheme val="none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colors>
    <mruColors>
      <color rgb="FF4472C4"/>
      <color rgb="FF5B72C4"/>
      <color rgb="FF4475C4"/>
      <color rgb="FF386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[DIEN NANG TIEU THU TRAM BOM HOA PHU_072018.xlsx]TrenDataThang!PivotTablethang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TrenDataThang!$B$5</c:f>
              <c:strCache>
                <c:ptCount val="1"/>
                <c:pt idx="0">
                  <c:v>Tổng HP1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TrenDataThang!$A$6:$A$37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TrenDataThang!$B$6:$B$37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339188</c:v>
                </c:pt>
                <c:pt idx="29">
                  <c:v>2066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432C-907B-CB777621B08D}"/>
            </c:ext>
          </c:extLst>
        </c:ser>
        <c:ser>
          <c:idx val="1"/>
          <c:order val="1"/>
          <c:tx>
            <c:strRef>
              <c:f>TrenDataThang!$C$5</c:f>
              <c:strCache>
                <c:ptCount val="1"/>
                <c:pt idx="0">
                  <c:v>Tổng HP2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TrenDataThang!$A$6:$A$37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TrenDataThang!$C$6:$C$37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220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13519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432C-907B-CB777621B08D}"/>
            </c:ext>
          </c:extLst>
        </c:ser>
        <c:ser>
          <c:idx val="2"/>
          <c:order val="2"/>
          <c:tx>
            <c:strRef>
              <c:f>TrenDataThang!$D$5</c:f>
              <c:strCache>
                <c:ptCount val="1"/>
                <c:pt idx="0">
                  <c:v>Tổng TĐ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TrenDataThang!$A$6:$A$37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TrenDataThang!$D$6:$D$37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8-432C-907B-CB777621B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41968"/>
        <c:axId val="338244920"/>
      </c:barChart>
      <c:catAx>
        <c:axId val="33824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4920"/>
        <c:crosses val="autoZero"/>
        <c:auto val="1"/>
        <c:lblAlgn val="ctr"/>
        <c:lblOffset val="100"/>
        <c:noMultiLvlLbl val="0"/>
      </c:catAx>
      <c:valAx>
        <c:axId val="3382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điện năng tiêu thụ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F3-40CA-9866-2241957FB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F3-40CA-9866-2241957FB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5F3-40CA-9866-2241957FB461}"/>
              </c:ext>
            </c:extLst>
          </c:dPt>
          <c:dLbls>
            <c:dLbl>
              <c:idx val="2"/>
              <c:layout>
                <c:manualLayout>
                  <c:x val="4.5178371271827146E-2"/>
                  <c:y val="9.57823359618144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F3-40CA-9866-2241957FB46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TrenDataThang!$G$7:$I$7</c:f>
              <c:strCache>
                <c:ptCount val="3"/>
                <c:pt idx="0">
                  <c:v>Tổng HP1</c:v>
                </c:pt>
                <c:pt idx="1">
                  <c:v>Tổng HP2</c:v>
                </c:pt>
                <c:pt idx="2">
                  <c:v>Tổng TĐ</c:v>
                </c:pt>
              </c:strCache>
            </c:strRef>
          </c:cat>
          <c:val>
            <c:numRef>
              <c:f>TrenDataThang!$G$8:$I$8</c:f>
              <c:numCache>
                <c:formatCode>General</c:formatCode>
                <c:ptCount val="3"/>
                <c:pt idx="0">
                  <c:v>341254</c:v>
                </c:pt>
                <c:pt idx="1">
                  <c:v>13739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4825-BAEF-64B4932702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[DIEN NANG TIEU THU TRAM BOM HOA PHU_072018.xlsx]Trendbomthang!Pivotbomthang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Trendbomthang!$B$5</c:f>
              <c:strCache>
                <c:ptCount val="1"/>
                <c:pt idx="0">
                  <c:v>Tổng MCP001A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Trendbomthang!$A$6:$A$37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Trendbomthang!$B$6:$B$37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111859.5</c:v>
                </c:pt>
                <c:pt idx="29">
                  <c:v>5219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3-49DA-B781-3926141FB51C}"/>
            </c:ext>
          </c:extLst>
        </c:ser>
        <c:ser>
          <c:idx val="1"/>
          <c:order val="1"/>
          <c:tx>
            <c:strRef>
              <c:f>Trendbomthang!$C$5</c:f>
              <c:strCache>
                <c:ptCount val="1"/>
                <c:pt idx="0">
                  <c:v>Tổng MCP001B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Trendbomthang!$A$6:$A$37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Trendbomthang!$C$6:$C$37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3599891</c:v>
                </c:pt>
                <c:pt idx="23">
                  <c:v>1042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101792.8</c:v>
                </c:pt>
                <c:pt idx="29">
                  <c:v>2088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3-49DA-B781-3926141FB51C}"/>
            </c:ext>
          </c:extLst>
        </c:ser>
        <c:ser>
          <c:idx val="2"/>
          <c:order val="2"/>
          <c:tx>
            <c:strRef>
              <c:f>Trendbomthang!$D$5</c:f>
              <c:strCache>
                <c:ptCount val="1"/>
                <c:pt idx="0">
                  <c:v>Tổng MCP001C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Trendbomthang!$A$6:$A$37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Trendbomthang!$D$6:$D$37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3737686.8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3-49DA-B781-3926141FB51C}"/>
            </c:ext>
          </c:extLst>
        </c:ser>
        <c:ser>
          <c:idx val="3"/>
          <c:order val="3"/>
          <c:tx>
            <c:strRef>
              <c:f>Trendbomthang!$E$5</c:f>
              <c:strCache>
                <c:ptCount val="1"/>
                <c:pt idx="0">
                  <c:v>Tổng MCP001D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Trendbomthang!$A$6:$A$37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Trendbomthang!$E$6:$E$37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2821354.8</c:v>
                </c:pt>
                <c:pt idx="23">
                  <c:v>1284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109477</c:v>
                </c:pt>
                <c:pt idx="29">
                  <c:v>5288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3-49DA-B781-3926141FB51C}"/>
            </c:ext>
          </c:extLst>
        </c:ser>
        <c:ser>
          <c:idx val="4"/>
          <c:order val="4"/>
          <c:tx>
            <c:strRef>
              <c:f>Trendbomthang!$F$5</c:f>
              <c:strCache>
                <c:ptCount val="1"/>
                <c:pt idx="0">
                  <c:v>Tổng MCP001S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Trendbomthang!$A$6:$A$37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Trendbomthang!$F$6:$F$37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1850967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2287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3-49DA-B781-3926141F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912616"/>
        <c:axId val="305912944"/>
      </c:barChart>
      <c:catAx>
        <c:axId val="3059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12944"/>
        <c:crosses val="autoZero"/>
        <c:auto val="1"/>
        <c:lblAlgn val="ctr"/>
        <c:lblOffset val="100"/>
        <c:noMultiLvlLbl val="0"/>
      </c:catAx>
      <c:valAx>
        <c:axId val="3059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1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Tỉ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năng lượng tiêu thụ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F79-4164-845F-166B72C4ED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F79-4164-845F-166B72C4ED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F79-4164-845F-166B72C4ED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F79-4164-845F-166B72C4ED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F79-4164-845F-166B72C4ED8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Trendbomthang!$H$8:$L$8</c:f>
              <c:strCache>
                <c:ptCount val="5"/>
                <c:pt idx="0">
                  <c:v>Tổng MCP001A</c:v>
                </c:pt>
                <c:pt idx="1">
                  <c:v>Tổng MCP001B</c:v>
                </c:pt>
                <c:pt idx="2">
                  <c:v>Tổng MCP001C</c:v>
                </c:pt>
                <c:pt idx="3">
                  <c:v>Tổng MCP001D</c:v>
                </c:pt>
                <c:pt idx="4">
                  <c:v>Tổng MCP001S</c:v>
                </c:pt>
              </c:strCache>
            </c:strRef>
          </c:cat>
          <c:val>
            <c:numRef>
              <c:f>Trendbomthang!$H$9:$L$9</c:f>
              <c:numCache>
                <c:formatCode>General</c:formatCode>
                <c:ptCount val="5"/>
                <c:pt idx="0">
                  <c:v>118334.5</c:v>
                </c:pt>
                <c:pt idx="1">
                  <c:v>3704813.8</c:v>
                </c:pt>
                <c:pt idx="2">
                  <c:v>3737686.8</c:v>
                </c:pt>
                <c:pt idx="3">
                  <c:v>2937403.8</c:v>
                </c:pt>
                <c:pt idx="4">
                  <c:v>1853254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79-4164-845F-166B72C4ED8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523875</xdr:rowOff>
    </xdr:from>
    <xdr:to>
      <xdr:col>2</xdr:col>
      <xdr:colOff>428625</xdr:colOff>
      <xdr:row>0</xdr:row>
      <xdr:rowOff>523875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>
          <a:off x="457200" y="52387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0</xdr:row>
      <xdr:rowOff>514350</xdr:rowOff>
    </xdr:from>
    <xdr:to>
      <xdr:col>9</xdr:col>
      <xdr:colOff>409575</xdr:colOff>
      <xdr:row>0</xdr:row>
      <xdr:rowOff>514350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>
          <a:off x="6372225" y="514350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179295</xdr:rowOff>
    </xdr:from>
    <xdr:to>
      <xdr:col>16</xdr:col>
      <xdr:colOff>819150</xdr:colOff>
      <xdr:row>20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847724</xdr:colOff>
      <xdr:row>21</xdr:row>
      <xdr:rowOff>44824</xdr:rowOff>
    </xdr:from>
    <xdr:to>
      <xdr:col>16</xdr:col>
      <xdr:colOff>828675</xdr:colOff>
      <xdr:row>38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459440</xdr:colOff>
      <xdr:row>0</xdr:row>
      <xdr:rowOff>504265</xdr:rowOff>
    </xdr:from>
    <xdr:to>
      <xdr:col>2</xdr:col>
      <xdr:colOff>423021</xdr:colOff>
      <xdr:row>0</xdr:row>
      <xdr:rowOff>504265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459440" y="50426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470647</xdr:colOff>
      <xdr:row>0</xdr:row>
      <xdr:rowOff>504265</xdr:rowOff>
    </xdr:from>
    <xdr:to>
      <xdr:col>9</xdr:col>
      <xdr:colOff>434227</xdr:colOff>
      <xdr:row>0</xdr:row>
      <xdr:rowOff>504265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>
          <a:off x="6432176" y="50426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3</xdr:row>
      <xdr:rowOff>188867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43543</xdr:colOff>
      <xdr:row>19</xdr:row>
      <xdr:rowOff>61230</xdr:rowOff>
    </xdr:from>
    <xdr:to>
      <xdr:col>16</xdr:col>
      <xdr:colOff>824593</xdr:colOff>
      <xdr:row>37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466725</xdr:colOff>
      <xdr:row>0</xdr:row>
      <xdr:rowOff>523875</xdr:rowOff>
    </xdr:from>
    <xdr:to>
      <xdr:col>2</xdr:col>
      <xdr:colOff>438150</xdr:colOff>
      <xdr:row>0</xdr:row>
      <xdr:rowOff>523875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>
          <a:off x="466725" y="523875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447675</xdr:colOff>
      <xdr:row>0</xdr:row>
      <xdr:rowOff>519793</xdr:rowOff>
    </xdr:from>
    <xdr:to>
      <xdr:col>9</xdr:col>
      <xdr:colOff>419100</xdr:colOff>
      <xdr:row>0</xdr:row>
      <xdr:rowOff>519793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6381750" y="519793"/>
          <a:ext cx="1666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REPORT/NANG%20LUONG%20HOA%20PHU/AUTO/DIEN%20NANG%20TIEU%20THU%20TRAM%20BOM%20HOA%20PHU_BAO%20CAO%20THANG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62.87984386574" createdVersion="6" refreshedVersion="6" minRefreshableVersion="3" recordCount="31" xr:uid="{1BC37EDE-3C5F-4310-9AC7-01615590830F}">
  <cacheSource type="worksheet">
    <worksheetSource ref="A10:L41" sheet="DataThang" r:id="rId2"/>
  </cacheSource>
  <cacheFields count="12">
    <cacheField name="Ngà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HP1" numFmtId="164">
      <sharedItems containsSemiMixedTypes="0" containsString="0" containsNumber="1" containsInteger="1" minValue="0" maxValue="339188"/>
    </cacheField>
    <cacheField name="HP2" numFmtId="164">
      <sharedItems containsSemiMixedTypes="0" containsString="0" containsNumber="1" containsInteger="1" minValue="0" maxValue="13519"/>
    </cacheField>
    <cacheField name="TĐ" numFmtId="164">
      <sharedItems containsSemiMixedTypes="0" containsString="0" containsNumber="1" containsInteger="1" minValue="0" maxValue="0"/>
    </cacheField>
    <cacheField name="PT001" numFmtId="164">
      <sharedItems containsSemiMixedTypes="0" containsString="0" containsNumber="1" minValue="0" maxValue="6870251"/>
    </cacheField>
    <cacheField name="PT002" numFmtId="164">
      <sharedItems containsSemiMixedTypes="0" containsString="0" containsNumber="1" minValue="0" maxValue="5185261.5"/>
    </cacheField>
    <cacheField name="PT003" numFmtId="164">
      <sharedItems containsSemiMixedTypes="0" containsString="0" containsNumber="1" minValue="0" maxValue="1816325.6"/>
    </cacheField>
    <cacheField name="MCP 001A" numFmtId="164">
      <sharedItems containsSemiMixedTypes="0" containsString="0" containsNumber="1" minValue="0" maxValue="111859.5"/>
    </cacheField>
    <cacheField name="MCP 001B" numFmtId="164">
      <sharedItems containsSemiMixedTypes="0" containsString="0" containsNumber="1" minValue="0" maxValue="3599891"/>
    </cacheField>
    <cacheField name="MCP 001C" numFmtId="164">
      <sharedItems containsSemiMixedTypes="0" containsString="0" containsNumber="1" minValue="0" maxValue="3737686.8"/>
    </cacheField>
    <cacheField name="MCP 001D" numFmtId="164">
      <sharedItems containsSemiMixedTypes="0" containsString="0" containsNumber="1" minValue="0" maxValue="2821354.8"/>
    </cacheField>
    <cacheField name="MCP 001S" numFmtId="164">
      <sharedItems containsSemiMixedTypes="0" containsString="0" containsNumber="1" containsInteger="1" minValue="0" maxValue="18509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64.679883912038" createdVersion="6" refreshedVersion="6" minRefreshableVersion="3" recordCount="31" xr:uid="{FE9943DF-37C3-4907-BFA7-C6B68E1EA704}">
  <cacheSource type="worksheet">
    <worksheetSource ref="A10:N41" sheet="DataThang"/>
  </cacheSource>
  <cacheFields count="14">
    <cacheField name="Ngày" numFmtId="0">
      <sharedItems containsDate="1" containsMixedTypes="1" minDate="1899-12-31T01:04:04" maxDate="1900-01-31T00:00:00" count="62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n v="31"/>
        <d v="1899-12-31T00:00:00" u="1"/>
        <d v="1900-01-27T00:00:00" u="1"/>
        <d v="1900-01-23T00:00:00" u="1"/>
        <d v="1900-01-19T00:00:00" u="1"/>
        <d v="1900-01-15T00:00:00" u="1"/>
        <d v="1900-01-11T00:00:00" u="1"/>
        <d v="1900-01-07T00:00:00" u="1"/>
        <d v="1900-01-03T00:00:00" u="1"/>
        <d v="1900-01-30T00:00:00" u="1"/>
        <d v="1900-01-26T00:00:00" u="1"/>
        <d v="1900-01-22T00:00:00" u="1"/>
        <d v="1900-01-18T00:00:00" u="1"/>
        <d v="1900-01-14T00:00:00" u="1"/>
        <d v="1900-01-10T00:00:00" u="1"/>
        <d v="1900-01-06T00:00:00" u="1"/>
        <d v="1900-01-02T00:00:00" u="1"/>
        <d v="1900-01-29T00:00:00" u="1"/>
        <d v="1900-01-25T00:00:00" u="1"/>
        <d v="1900-01-21T00:00:00" u="1"/>
        <d v="1900-01-17T00:00:00" u="1"/>
        <d v="1900-01-13T00:00:00" u="1"/>
        <d v="1900-01-09T00:00:00" u="1"/>
        <d v="1900-01-05T00:00:00" u="1"/>
        <d v="1900-01-01T00:00:00" u="1"/>
        <d v="1900-01-28T00:00:00" u="1"/>
        <d v="1900-01-24T00:00:00" u="1"/>
        <d v="1900-01-20T00:00:00" u="1"/>
        <d v="1900-01-16T00:00:00" u="1"/>
        <d v="1900-01-12T00:00:00" u="1"/>
        <d v="1900-01-08T00:00:00" u="1"/>
        <d v="1900-01-04T00:00:00" u="1"/>
      </sharedItems>
    </cacheField>
    <cacheField name="HP1" numFmtId="164">
      <sharedItems containsSemiMixedTypes="0" containsString="0" containsNumber="1" containsInteger="1" minValue="0" maxValue="339188"/>
    </cacheField>
    <cacheField name="HP2" numFmtId="164">
      <sharedItems containsSemiMixedTypes="0" containsString="0" containsNumber="1" containsInteger="1" minValue="0" maxValue="13519"/>
    </cacheField>
    <cacheField name="TĐ" numFmtId="164">
      <sharedItems containsSemiMixedTypes="0" containsString="0" containsNumber="1" containsInteger="1" minValue="0" maxValue="0"/>
    </cacheField>
    <cacheField name="PT001" numFmtId="164">
      <sharedItems containsSemiMixedTypes="0" containsString="0" containsNumber="1" minValue="0" maxValue="109617.5"/>
    </cacheField>
    <cacheField name="PT002" numFmtId="164">
      <sharedItems containsSemiMixedTypes="0" containsString="0" containsNumber="1" containsInteger="1" minValue="0" maxValue="3834"/>
    </cacheField>
    <cacheField name="PT003" numFmtId="164">
      <sharedItems containsSemiMixedTypes="0" containsString="0" containsNumber="1" minValue="0" maxValue="1816325.6"/>
    </cacheField>
    <cacheField name="MCP 001A" numFmtId="164">
      <sharedItems containsSemiMixedTypes="0" containsString="0" containsNumber="1" minValue="0" maxValue="111859.5"/>
    </cacheField>
    <cacheField name="MCP 001B" numFmtId="164">
      <sharedItems containsSemiMixedTypes="0" containsString="0" containsNumber="1" minValue="0" maxValue="3599891"/>
    </cacheField>
    <cacheField name="MCP 001C" numFmtId="164">
      <sharedItems containsSemiMixedTypes="0" containsString="0" containsNumber="1" minValue="0" maxValue="3737686.8"/>
    </cacheField>
    <cacheField name="MCP 001D" numFmtId="164">
      <sharedItems containsSemiMixedTypes="0" containsString="0" containsNumber="1" containsInteger="1" minValue="0" maxValue="109477"/>
    </cacheField>
    <cacheField name="MCP 001S" numFmtId="164">
      <sharedItems containsSemiMixedTypes="0" containsString="0" containsNumber="1" containsInteger="1" minValue="0" maxValue="1850967"/>
    </cacheField>
    <cacheField name="PT004" numFmtId="164">
      <sharedItems containsSemiMixedTypes="0" containsString="0" containsNumber="1" minValue="0" maxValue="149420.5"/>
    </cacheField>
    <cacheField name="PT005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  <n v="0"/>
    <n v="0"/>
  </r>
  <r>
    <x v="4"/>
    <n v="0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0"/>
    <n v="0"/>
  </r>
  <r>
    <x v="6"/>
    <n v="0"/>
    <n v="0"/>
    <n v="0"/>
    <n v="0"/>
    <n v="0"/>
    <n v="0"/>
    <n v="0"/>
    <n v="0"/>
    <n v="0"/>
    <n v="0"/>
    <n v="0"/>
  </r>
  <r>
    <x v="7"/>
    <n v="0"/>
    <n v="0"/>
    <n v="0"/>
    <n v="0"/>
    <n v="0"/>
    <n v="0"/>
    <n v="0"/>
    <n v="0"/>
    <n v="0"/>
    <n v="0"/>
    <n v="0"/>
  </r>
  <r>
    <x v="8"/>
    <n v="0"/>
    <n v="0"/>
    <n v="0"/>
    <n v="0"/>
    <n v="0"/>
    <n v="0"/>
    <n v="0"/>
    <n v="0"/>
    <n v="0"/>
    <n v="0"/>
    <n v="0"/>
  </r>
  <r>
    <x v="9"/>
    <n v="0"/>
    <n v="0"/>
    <n v="0"/>
    <n v="0"/>
    <n v="0"/>
    <n v="0"/>
    <n v="0"/>
    <n v="0"/>
    <n v="0"/>
    <n v="0"/>
    <n v="0"/>
  </r>
  <r>
    <x v="10"/>
    <n v="0"/>
    <n v="0"/>
    <n v="0"/>
    <n v="0"/>
    <n v="0"/>
    <n v="0"/>
    <n v="0"/>
    <n v="0"/>
    <n v="0"/>
    <n v="0"/>
    <n v="0"/>
  </r>
  <r>
    <x v="11"/>
    <n v="0"/>
    <n v="0"/>
    <n v="0"/>
    <n v="0"/>
    <n v="0"/>
    <n v="0"/>
    <n v="0"/>
    <n v="0"/>
    <n v="0"/>
    <n v="0"/>
    <n v="0"/>
  </r>
  <r>
    <x v="12"/>
    <n v="0"/>
    <n v="0"/>
    <n v="0"/>
    <n v="0"/>
    <n v="0"/>
    <n v="0"/>
    <n v="0"/>
    <n v="0"/>
    <n v="0"/>
    <n v="0"/>
    <n v="0"/>
  </r>
  <r>
    <x v="13"/>
    <n v="0"/>
    <n v="0"/>
    <n v="0"/>
    <n v="0"/>
    <n v="0"/>
    <n v="0"/>
    <n v="0"/>
    <n v="0"/>
    <n v="0"/>
    <n v="0"/>
    <n v="0"/>
  </r>
  <r>
    <x v="14"/>
    <n v="0"/>
    <n v="0"/>
    <n v="0"/>
    <n v="0"/>
    <n v="0"/>
    <n v="0"/>
    <n v="0"/>
    <n v="0"/>
    <n v="0"/>
    <n v="0"/>
    <n v="0"/>
  </r>
  <r>
    <x v="15"/>
    <n v="0"/>
    <n v="0"/>
    <n v="0"/>
    <n v="0"/>
    <n v="0"/>
    <n v="0"/>
    <n v="0"/>
    <n v="0"/>
    <n v="0"/>
    <n v="0"/>
    <n v="0"/>
  </r>
  <r>
    <x v="16"/>
    <n v="0"/>
    <n v="0"/>
    <n v="0"/>
    <n v="0"/>
    <n v="0"/>
    <n v="0"/>
    <n v="0"/>
    <n v="0"/>
    <n v="0"/>
    <n v="0"/>
    <n v="0"/>
  </r>
  <r>
    <x v="17"/>
    <n v="0"/>
    <n v="0"/>
    <n v="0"/>
    <n v="0"/>
    <n v="0"/>
    <n v="0"/>
    <n v="0"/>
    <n v="0"/>
    <n v="0"/>
    <n v="0"/>
    <n v="0"/>
  </r>
  <r>
    <x v="18"/>
    <n v="0"/>
    <n v="0"/>
    <n v="0"/>
    <n v="0"/>
    <n v="0"/>
    <n v="0"/>
    <n v="0"/>
    <n v="0"/>
    <n v="0"/>
    <n v="0"/>
    <n v="0"/>
  </r>
  <r>
    <x v="19"/>
    <n v="0"/>
    <n v="0"/>
    <n v="0"/>
    <n v="0"/>
    <n v="0"/>
    <n v="0"/>
    <n v="0"/>
    <n v="0"/>
    <n v="0"/>
    <n v="0"/>
    <n v="0"/>
  </r>
  <r>
    <x v="20"/>
    <n v="0"/>
    <n v="0"/>
    <n v="0"/>
    <n v="0"/>
    <n v="0"/>
    <n v="0"/>
    <n v="0"/>
    <n v="0"/>
    <n v="0"/>
    <n v="0"/>
    <n v="0"/>
  </r>
  <r>
    <x v="21"/>
    <n v="0"/>
    <n v="0"/>
    <n v="0"/>
    <n v="0"/>
    <n v="0"/>
    <n v="0"/>
    <n v="0"/>
    <n v="0"/>
    <n v="0"/>
    <n v="0"/>
    <n v="0"/>
  </r>
  <r>
    <x v="22"/>
    <n v="0"/>
    <n v="220"/>
    <n v="0"/>
    <n v="6870251"/>
    <n v="5185261.5"/>
    <n v="1816325.6"/>
    <n v="0"/>
    <n v="3599891"/>
    <n v="3737686.8"/>
    <n v="2821354.8"/>
    <n v="1850967"/>
  </r>
  <r>
    <x v="23"/>
    <n v="3752"/>
    <n v="0"/>
    <n v="0"/>
    <n v="1285"/>
    <n v="0"/>
    <n v="2303"/>
    <n v="1256"/>
    <n v="1042"/>
    <n v="0"/>
    <n v="1284"/>
    <n v="0"/>
  </r>
  <r>
    <x v="24"/>
    <n v="0"/>
    <n v="150"/>
    <n v="0"/>
    <n v="0"/>
    <n v="0"/>
    <n v="0"/>
    <n v="0"/>
    <n v="0"/>
    <n v="0"/>
    <n v="0"/>
    <n v="0"/>
  </r>
  <r>
    <x v="25"/>
    <n v="0"/>
    <n v="0"/>
    <n v="0"/>
    <n v="0"/>
    <n v="0"/>
    <n v="0"/>
    <n v="0"/>
    <n v="0"/>
    <n v="0"/>
    <n v="0"/>
    <n v="0"/>
  </r>
  <r>
    <x v="26"/>
    <n v="0"/>
    <n v="0"/>
    <n v="0"/>
    <n v="0"/>
    <n v="0"/>
    <n v="0"/>
    <n v="0"/>
    <n v="0"/>
    <n v="0"/>
    <n v="0"/>
    <n v="0"/>
  </r>
  <r>
    <x v="27"/>
    <n v="0"/>
    <n v="0"/>
    <n v="0"/>
    <n v="0"/>
    <n v="0"/>
    <n v="0"/>
    <n v="0"/>
    <n v="0"/>
    <n v="0"/>
    <n v="0"/>
    <n v="0"/>
  </r>
  <r>
    <x v="28"/>
    <n v="339188"/>
    <n v="0"/>
    <n v="0"/>
    <n v="109617.5"/>
    <n v="0"/>
    <n v="214189.6"/>
    <n v="111859.5"/>
    <n v="101792.8"/>
    <n v="0"/>
    <n v="109477"/>
    <n v="0"/>
  </r>
  <r>
    <x v="29"/>
    <n v="2066"/>
    <n v="13519"/>
    <n v="0"/>
    <n v="712"/>
    <n v="3834"/>
    <n v="10366"/>
    <n v="5219"/>
    <n v="2088"/>
    <n v="0"/>
    <n v="5288"/>
    <n v="2287"/>
  </r>
  <r>
    <x v="3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0"/>
    <n v="0"/>
    <n v="0"/>
    <n v="0"/>
    <n v="0"/>
    <n v="0"/>
    <n v="0"/>
    <n v="0"/>
    <n v="0"/>
    <n v="0"/>
    <n v="0"/>
    <n v="0"/>
    <n v="0"/>
  </r>
  <r>
    <x v="1"/>
    <n v="0"/>
    <n v="0"/>
    <n v="0"/>
    <n v="0"/>
    <n v="0"/>
    <n v="0"/>
    <n v="0"/>
    <n v="0"/>
    <n v="0"/>
    <n v="0"/>
    <n v="0"/>
    <n v="0"/>
    <n v="0"/>
  </r>
  <r>
    <x v="2"/>
    <n v="0"/>
    <n v="0"/>
    <n v="0"/>
    <n v="0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  <n v="0"/>
    <n v="0"/>
    <n v="0"/>
    <n v="0"/>
  </r>
  <r>
    <x v="4"/>
    <n v="0"/>
    <n v="0"/>
    <n v="0"/>
    <n v="0"/>
    <n v="0"/>
    <n v="0"/>
    <n v="0"/>
    <n v="0"/>
    <n v="0"/>
    <n v="0"/>
    <n v="0"/>
    <n v="0"/>
    <n v="0"/>
  </r>
  <r>
    <x v="5"/>
    <n v="0"/>
    <n v="0"/>
    <n v="0"/>
    <n v="0"/>
    <n v="0"/>
    <n v="0"/>
    <n v="0"/>
    <n v="0"/>
    <n v="0"/>
    <n v="0"/>
    <n v="0"/>
    <n v="0"/>
    <n v="0"/>
  </r>
  <r>
    <x v="6"/>
    <n v="0"/>
    <n v="0"/>
    <n v="0"/>
    <n v="0"/>
    <n v="0"/>
    <n v="0"/>
    <n v="0"/>
    <n v="0"/>
    <n v="0"/>
    <n v="0"/>
    <n v="0"/>
    <n v="0"/>
    <n v="0"/>
  </r>
  <r>
    <x v="7"/>
    <n v="0"/>
    <n v="0"/>
    <n v="0"/>
    <n v="0"/>
    <n v="0"/>
    <n v="0"/>
    <n v="0"/>
    <n v="0"/>
    <n v="0"/>
    <n v="0"/>
    <n v="0"/>
    <n v="0"/>
    <n v="0"/>
  </r>
  <r>
    <x v="8"/>
    <n v="0"/>
    <n v="0"/>
    <n v="0"/>
    <n v="0"/>
    <n v="0"/>
    <n v="0"/>
    <n v="0"/>
    <n v="0"/>
    <n v="0"/>
    <n v="0"/>
    <n v="0"/>
    <n v="0"/>
    <n v="0"/>
  </r>
  <r>
    <x v="9"/>
    <n v="0"/>
    <n v="0"/>
    <n v="0"/>
    <n v="0"/>
    <n v="0"/>
    <n v="0"/>
    <n v="0"/>
    <n v="0"/>
    <n v="0"/>
    <n v="0"/>
    <n v="0"/>
    <n v="0"/>
    <n v="0"/>
  </r>
  <r>
    <x v="10"/>
    <n v="0"/>
    <n v="0"/>
    <n v="0"/>
    <n v="0"/>
    <n v="0"/>
    <n v="0"/>
    <n v="0"/>
    <n v="0"/>
    <n v="0"/>
    <n v="0"/>
    <n v="0"/>
    <n v="0"/>
    <n v="0"/>
  </r>
  <r>
    <x v="11"/>
    <n v="0"/>
    <n v="0"/>
    <n v="0"/>
    <n v="0"/>
    <n v="0"/>
    <n v="0"/>
    <n v="0"/>
    <n v="0"/>
    <n v="0"/>
    <n v="0"/>
    <n v="0"/>
    <n v="0"/>
    <n v="0"/>
  </r>
  <r>
    <x v="12"/>
    <n v="0"/>
    <n v="0"/>
    <n v="0"/>
    <n v="0"/>
    <n v="0"/>
    <n v="0"/>
    <n v="0"/>
    <n v="0"/>
    <n v="0"/>
    <n v="0"/>
    <n v="0"/>
    <n v="0"/>
    <n v="0"/>
  </r>
  <r>
    <x v="13"/>
    <n v="0"/>
    <n v="0"/>
    <n v="0"/>
    <n v="0"/>
    <n v="0"/>
    <n v="0"/>
    <n v="0"/>
    <n v="0"/>
    <n v="0"/>
    <n v="0"/>
    <n v="0"/>
    <n v="0"/>
    <n v="0"/>
  </r>
  <r>
    <x v="14"/>
    <n v="0"/>
    <n v="0"/>
    <n v="0"/>
    <n v="0"/>
    <n v="0"/>
    <n v="0"/>
    <n v="0"/>
    <n v="0"/>
    <n v="0"/>
    <n v="0"/>
    <n v="0"/>
    <n v="0"/>
    <n v="0"/>
  </r>
  <r>
    <x v="15"/>
    <n v="0"/>
    <n v="0"/>
    <n v="0"/>
    <n v="0"/>
    <n v="0"/>
    <n v="0"/>
    <n v="0"/>
    <n v="0"/>
    <n v="0"/>
    <n v="0"/>
    <n v="0"/>
    <n v="0"/>
    <n v="0"/>
  </r>
  <r>
    <x v="16"/>
    <n v="0"/>
    <n v="0"/>
    <n v="0"/>
    <n v="0"/>
    <n v="0"/>
    <n v="0"/>
    <n v="0"/>
    <n v="0"/>
    <n v="0"/>
    <n v="0"/>
    <n v="0"/>
    <n v="0"/>
    <n v="0"/>
  </r>
  <r>
    <x v="17"/>
    <n v="0"/>
    <n v="0"/>
    <n v="0"/>
    <n v="0"/>
    <n v="0"/>
    <n v="0"/>
    <n v="0"/>
    <n v="0"/>
    <n v="0"/>
    <n v="0"/>
    <n v="0"/>
    <n v="0"/>
    <n v="0"/>
  </r>
  <r>
    <x v="18"/>
    <n v="0"/>
    <n v="0"/>
    <n v="0"/>
    <n v="0"/>
    <n v="0"/>
    <n v="0"/>
    <n v="0"/>
    <n v="0"/>
    <n v="0"/>
    <n v="0"/>
    <n v="0"/>
    <n v="0"/>
    <n v="0"/>
  </r>
  <r>
    <x v="19"/>
    <n v="0"/>
    <n v="0"/>
    <n v="0"/>
    <n v="0"/>
    <n v="0"/>
    <n v="0"/>
    <n v="0"/>
    <n v="0"/>
    <n v="0"/>
    <n v="0"/>
    <n v="0"/>
    <n v="0"/>
    <n v="0"/>
  </r>
  <r>
    <x v="20"/>
    <n v="0"/>
    <n v="0"/>
    <n v="0"/>
    <n v="0"/>
    <n v="0"/>
    <n v="0"/>
    <n v="0"/>
    <n v="0"/>
    <n v="0"/>
    <n v="0"/>
    <n v="0"/>
    <n v="0"/>
    <n v="0"/>
  </r>
  <r>
    <x v="21"/>
    <n v="0"/>
    <n v="0"/>
    <n v="0"/>
    <n v="0"/>
    <n v="0"/>
    <n v="0"/>
    <n v="0"/>
    <n v="0"/>
    <n v="0"/>
    <n v="0"/>
    <n v="0"/>
    <n v="0"/>
    <n v="0"/>
  </r>
  <r>
    <x v="22"/>
    <n v="0"/>
    <n v="220"/>
    <n v="0"/>
    <n v="0"/>
    <n v="0"/>
    <n v="1816325.6"/>
    <n v="0"/>
    <n v="3599891"/>
    <n v="3737686.8"/>
    <n v="0"/>
    <n v="1850967"/>
    <n v="149420.5"/>
    <n v="0"/>
  </r>
  <r>
    <x v="23"/>
    <n v="0"/>
    <n v="0"/>
    <n v="0"/>
    <n v="1285"/>
    <n v="0"/>
    <n v="2303"/>
    <n v="1256"/>
    <n v="1042"/>
    <n v="0"/>
    <n v="1284"/>
    <n v="0"/>
    <n v="122"/>
    <n v="0"/>
  </r>
  <r>
    <x v="24"/>
    <n v="0"/>
    <n v="0"/>
    <n v="0"/>
    <n v="0"/>
    <n v="0"/>
    <n v="0"/>
    <n v="0"/>
    <n v="0"/>
    <n v="0"/>
    <n v="0"/>
    <n v="0"/>
    <n v="0"/>
    <n v="0"/>
  </r>
  <r>
    <x v="25"/>
    <n v="0"/>
    <n v="0"/>
    <n v="0"/>
    <n v="0"/>
    <n v="0"/>
    <n v="0"/>
    <n v="0"/>
    <n v="0"/>
    <n v="0"/>
    <n v="0"/>
    <n v="0"/>
    <n v="0"/>
    <n v="0"/>
  </r>
  <r>
    <x v="26"/>
    <n v="0"/>
    <n v="0"/>
    <n v="0"/>
    <n v="0"/>
    <n v="0"/>
    <n v="0"/>
    <n v="0"/>
    <n v="0"/>
    <n v="0"/>
    <n v="0"/>
    <n v="0"/>
    <n v="0"/>
    <n v="0"/>
  </r>
  <r>
    <x v="27"/>
    <n v="0"/>
    <n v="0"/>
    <n v="0"/>
    <n v="0"/>
    <n v="0"/>
    <n v="0"/>
    <n v="0"/>
    <n v="0"/>
    <n v="0"/>
    <n v="0"/>
    <n v="0"/>
    <n v="0"/>
    <n v="0"/>
  </r>
  <r>
    <x v="28"/>
    <n v="339188"/>
    <n v="0"/>
    <n v="0"/>
    <n v="109617.5"/>
    <n v="0"/>
    <n v="214189.6"/>
    <n v="111859.5"/>
    <n v="101792.8"/>
    <n v="0"/>
    <n v="109477"/>
    <n v="0"/>
    <n v="11906.2"/>
    <n v="0"/>
  </r>
  <r>
    <x v="29"/>
    <n v="2066"/>
    <n v="13519"/>
    <n v="0"/>
    <n v="712"/>
    <n v="3834"/>
    <n v="10366"/>
    <n v="5219"/>
    <n v="2088"/>
    <n v="0"/>
    <n v="5288"/>
    <n v="2287"/>
    <n v="68"/>
    <n v="0"/>
  </r>
  <r>
    <x v="3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BF965-944E-44B5-B82F-5D51B4051104}" name="PivotTablethang" cacheId="1" applyNumberFormats="0" applyBorderFormats="0" applyFontFormats="0" applyPatternFormats="0" applyAlignmentFormats="0" applyWidthHeightFormats="1" dataCaption="Values" grandTotalCaption="Tổng" updatedVersion="6" minRefreshableVersion="3" useAutoFormatting="1" itemPrintTitles="1" createdVersion="6" indent="0" outline="1" outlineData="1" multipleFieldFilters="0" rowHeaderCaption="Ngày" fieldListSortAscending="1">
  <location ref="A5:D37" firstHeaderRow="0" firstDataRow="1" firstDataCol="1"/>
  <pivotFields count="14">
    <pivotField axis="axisRow" showAll="0">
      <items count="63">
        <item h="1" m="1" x="31"/>
        <item h="1" m="1" x="54"/>
        <item h="1" m="1" x="46"/>
        <item h="1" m="1" x="38"/>
        <item h="1" m="1" x="61"/>
        <item h="1" m="1" x="53"/>
        <item h="1" m="1" x="45"/>
        <item h="1" m="1" x="37"/>
        <item h="1" m="1" x="60"/>
        <item h="1" m="1" x="52"/>
        <item h="1" m="1" x="44"/>
        <item h="1" m="1" x="36"/>
        <item h="1" m="1" x="59"/>
        <item h="1" m="1" x="51"/>
        <item h="1" m="1" x="43"/>
        <item h="1" m="1" x="35"/>
        <item h="1" m="1" x="58"/>
        <item h="1" m="1" x="50"/>
        <item h="1" m="1" x="42"/>
        <item h="1" m="1" x="34"/>
        <item h="1" m="1" x="57"/>
        <item h="1" m="1" x="49"/>
        <item h="1" m="1" x="41"/>
        <item h="1" m="1" x="33"/>
        <item h="1" m="1" x="56"/>
        <item h="1" m="1" x="48"/>
        <item h="1" m="1" x="40"/>
        <item h="1" m="1" x="32"/>
        <item h="1" m="1" x="55"/>
        <item h="1" m="1" x="47"/>
        <item h="1"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ổng HP1" fld="1" baseField="0" baseItem="0"/>
    <dataField name="Tổng HP2" fld="2" baseField="0" baseItem="0"/>
    <dataField name="Tổng TĐ" fld="3" baseField="0" baseItem="0"/>
  </dataFields>
  <formats count="38">
    <format dxfId="73">
      <pivotArea field="0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1">
      <pivotArea grandRow="1" outline="0" collapsedLevelsAreSubtotals="1" fieldPosition="0"/>
    </format>
    <format dxfId="70">
      <pivotArea dataOnly="0" labelOnly="1" grandRow="1" outline="0" fieldPosition="0"/>
    </format>
    <format dxfId="69">
      <pivotArea type="all" dataOnly="0" outline="0" fieldPosition="0"/>
    </format>
    <format dxfId="68">
      <pivotArea field="0" type="button" dataOnly="0" labelOnly="1" outline="0" axis="axisRow" fieldPosition="0"/>
    </format>
    <format dxfId="67">
      <pivotArea dataOnly="0" labelOnly="1" fieldPosition="0">
        <references count="1">
          <reference field="0" count="0"/>
        </references>
      </pivotArea>
    </format>
    <format dxfId="66">
      <pivotArea dataOnly="0" labelOnly="1" grandRow="1" outline="0" fieldPosition="0"/>
    </format>
    <format dxfId="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2">
      <pivotArea grandRow="1" outline="0" collapsedLevelsAreSubtotals="1" fieldPosition="0"/>
    </format>
    <format dxfId="61">
      <pivotArea dataOnly="0" labelOnly="1" grandRow="1" outline="0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grandRow="1" outline="0" fieldPosition="0"/>
    </format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collapsedLevelsAreSubtotals="1" fieldPosition="0">
        <references count="1">
          <reference field="0" count="1">
            <x v="30"/>
          </reference>
        </references>
      </pivotArea>
    </format>
    <format dxfId="45">
      <pivotArea dataOnly="0" labelOnly="1" fieldPosition="0">
        <references count="1">
          <reference field="0" count="1">
            <x v="30"/>
          </reference>
        </references>
      </pivotArea>
    </format>
    <format dxfId="44">
      <pivotArea collapsedLevelsAreSubtotals="1" fieldPosition="0">
        <references count="1">
          <reference field="0" count="0"/>
        </references>
      </pivotArea>
    </format>
    <format dxfId="43">
      <pivotArea dataOnly="0" labelOnly="1" fieldPosition="0">
        <references count="1">
          <reference field="0" count="0"/>
        </references>
      </pivotArea>
    </format>
    <format dxfId="42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EDDB2-8D06-4ACC-A320-EEC604414A62}" name="Pivotbomthang" cacheId="0" applyNumberFormats="0" applyBorderFormats="0" applyFontFormats="0" applyPatternFormats="0" applyAlignmentFormats="0" applyWidthHeightFormats="1" dataCaption="Values" grandTotalCaption="Tổng" updatedVersion="6" minRefreshableVersion="3" useAutoFormatting="1" itemPrintTitles="1" createdVersion="6" indent="0" outline="1" outlineData="1" multipleFieldFilters="0" chartFormat="2" rowHeaderCaption="Ngày">
  <location ref="A5:F37" firstHeaderRow="0" firstDataRow="1" firstDataCol="1"/>
  <pivotFields count="12"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ổng MCP001A" fld="7" baseField="0" baseItem="0"/>
    <dataField name="Tổng MCP001B" fld="8" baseField="0" baseItem="0"/>
    <dataField name="Tổng MCP001C" fld="9" baseField="0" baseItem="0"/>
    <dataField name="Tổng MCP001D" fld="10" baseField="0" baseItem="0"/>
    <dataField name="Tổng MCP001S" fld="11" baseField="0" baseItem="0"/>
  </dataFields>
  <formats count="36">
    <format dxfId="35">
      <pivotArea field="0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collapsedLevelsAreSubtotals="1" fieldPosition="0">
        <references count="1">
          <reference field="0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0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1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4FC46A-4B6D-4ADE-8D2B-3EDACC88ED93}" name="Table9" displayName="Table9" ref="A10:O45" totalsRowShown="0" headerRowDxfId="93" dataDxfId="91" headerRowBorderDxfId="92" tableBorderDxfId="90" totalsRowBorderDxfId="89">
  <autoFilter ref="A10:O45" xr:uid="{60DDF111-E94C-4984-83CD-55000E821299}"/>
  <tableColumns count="15">
    <tableColumn id="1" xr3:uid="{F6B2DE4D-188C-4780-946C-725B95AAC919}" name="Ngày" dataDxfId="88"/>
    <tableColumn id="2" xr3:uid="{71BDBE61-946F-44E3-BCDD-07312326BA89}" name="HP1" dataDxfId="87"/>
    <tableColumn id="3" xr3:uid="{08EFE0EA-930A-455B-9563-91CE7395F712}" name="HP2" dataDxfId="86"/>
    <tableColumn id="4" xr3:uid="{82772032-9820-47EE-A59F-16D5CB186839}" name="TĐ" dataDxfId="85"/>
    <tableColumn id="5" xr3:uid="{802673EA-CA3D-4F1B-A6A0-1EF3B9FC2AB5}" name="PT001" dataDxfId="84"/>
    <tableColumn id="6" xr3:uid="{68CE027A-1CB4-4B65-A970-634D6656075D}" name="PT002" dataDxfId="83"/>
    <tableColumn id="7" xr3:uid="{464C1DA2-42C9-4A00-9E74-08E673872E62}" name="PT003" dataDxfId="82"/>
    <tableColumn id="8" xr3:uid="{92B291CB-EB3D-41C9-A320-7B22C7F64EFA}" name="MCP 001A" dataDxfId="81"/>
    <tableColumn id="9" xr3:uid="{CAC2C0E6-908F-43BA-80E1-A819D9015679}" name="MCP 001B" dataDxfId="80"/>
    <tableColumn id="10" xr3:uid="{A62E0FE0-9DA2-40E5-AB7D-9B6E5890C6CB}" name="MCP 001C" dataDxfId="79"/>
    <tableColumn id="11" xr3:uid="{1E1AA1EC-C920-4B5F-8533-9231197E1B7E}" name="MCP 001D" dataDxfId="78"/>
    <tableColumn id="12" xr3:uid="{DAB7FB90-FB0D-42FB-8900-2993563995B0}" name="MCP 001S" dataDxfId="77"/>
    <tableColumn id="13" xr3:uid="{991FB1B9-45FF-4DF9-A534-003CD3A8267C}" name="PT004" dataDxfId="76"/>
    <tableColumn id="14" xr3:uid="{EAF57DFB-998C-42EB-A19F-541CB9B120E4}" name="PT005" dataDxfId="75"/>
    <tableColumn id="15" xr3:uid="{4E7E96B1-775C-4712-9CB3-557031B724E8}" name="NĂNG LƯỢNG ĐẦU VAO" dataDxfId="74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FZ49"/>
  <sheetViews>
    <sheetView tabSelected="1" view="pageBreakPreview" zoomScaleNormal="70" zoomScaleSheetLayoutView="100" workbookViewId="0">
      <pane ySplit="10" topLeftCell="A11" activePane="bottomLeft" state="frozen"/>
      <selection activeCell="AC15" sqref="AC15:AO39"/>
      <selection pane="bottomLeft" activeCell="E2" sqref="E2:M2"/>
    </sheetView>
  </sheetViews>
  <sheetFormatPr defaultColWidth="9.109375" defaultRowHeight="13.8" x14ac:dyDescent="0.25"/>
  <cols>
    <col min="1" max="17" width="12.6640625" style="1" customWidth="1"/>
    <col min="18" max="18" width="14.109375" style="1" customWidth="1"/>
    <col min="19" max="19" width="14.44140625" style="1" customWidth="1"/>
    <col min="20" max="20" width="13.88671875" style="1" customWidth="1"/>
    <col min="21" max="21" width="15" style="1" customWidth="1"/>
    <col min="22" max="22" width="16.109375" style="1" customWidth="1"/>
    <col min="23" max="29" width="9.109375" style="1"/>
    <col min="30" max="30" width="13.5546875" style="1" customWidth="1"/>
    <col min="31" max="31" width="15.33203125" style="1" customWidth="1"/>
    <col min="32" max="32" width="17.109375" style="1" customWidth="1"/>
    <col min="33" max="33" width="19" style="1" customWidth="1"/>
    <col min="34" max="34" width="17.5546875" style="1" customWidth="1"/>
    <col min="35" max="35" width="17.109375" style="1" customWidth="1"/>
    <col min="36" max="36" width="9.109375" style="1" customWidth="1"/>
    <col min="37" max="37" width="10.6640625" style="1" customWidth="1"/>
    <col min="38" max="38" width="9.88671875" style="1" customWidth="1"/>
    <col min="39" max="16384" width="9.109375" style="1"/>
  </cols>
  <sheetData>
    <row r="1" spans="1:17" ht="60" customHeight="1" x14ac:dyDescent="0.25">
      <c r="A1" s="76" t="s">
        <v>83</v>
      </c>
      <c r="B1" s="76"/>
      <c r="C1" s="76"/>
      <c r="D1" s="44"/>
      <c r="E1" s="73" t="s">
        <v>70</v>
      </c>
      <c r="F1" s="73"/>
      <c r="G1" s="73"/>
      <c r="H1" s="73"/>
      <c r="I1" s="73"/>
      <c r="J1" s="73"/>
      <c r="K1" s="73"/>
      <c r="L1" s="73"/>
      <c r="M1" s="73"/>
    </row>
    <row r="2" spans="1:17" ht="45" customHeight="1" x14ac:dyDescent="0.25">
      <c r="B2" s="5"/>
      <c r="C2" s="5"/>
      <c r="D2" s="31"/>
      <c r="E2" s="74" t="s">
        <v>84</v>
      </c>
      <c r="F2" s="74"/>
      <c r="G2" s="74"/>
      <c r="H2" s="74"/>
      <c r="I2" s="74"/>
      <c r="J2" s="74"/>
      <c r="K2" s="74"/>
      <c r="L2" s="74"/>
      <c r="M2" s="74"/>
      <c r="N2" s="5"/>
      <c r="O2" s="5"/>
      <c r="P2" s="5"/>
      <c r="Q2" s="5"/>
    </row>
    <row r="3" spans="1:17" x14ac:dyDescent="0.25">
      <c r="B3" s="2"/>
      <c r="C3" s="9"/>
      <c r="D3" s="9"/>
      <c r="F3" s="45" t="s">
        <v>10</v>
      </c>
      <c r="G3" s="32" t="s">
        <v>69</v>
      </c>
      <c r="H3" s="9"/>
      <c r="J3" s="60"/>
      <c r="K3" s="60" t="s">
        <v>32</v>
      </c>
    </row>
    <row r="5" spans="1:17" x14ac:dyDescent="0.25">
      <c r="B5" s="3"/>
      <c r="C5" s="3"/>
      <c r="D5" s="3"/>
      <c r="E5" s="3"/>
    </row>
    <row r="6" spans="1:17" hidden="1" x14ac:dyDescent="0.25">
      <c r="B6" s="3"/>
      <c r="C6" s="3"/>
      <c r="D6" s="3"/>
      <c r="E6" s="3"/>
    </row>
    <row r="7" spans="1:17" hidden="1" x14ac:dyDescent="0.25">
      <c r="B7" s="3"/>
      <c r="C7" s="3"/>
      <c r="D7" s="3"/>
      <c r="E7" s="3"/>
    </row>
    <row r="8" spans="1:17" ht="97.5" hidden="1" customHeight="1" x14ac:dyDescent="0.25">
      <c r="A8" s="11" t="s">
        <v>16</v>
      </c>
      <c r="B8" s="7" t="s">
        <v>17</v>
      </c>
      <c r="C8" s="7" t="s">
        <v>18</v>
      </c>
      <c r="D8" s="7" t="s">
        <v>19</v>
      </c>
      <c r="E8" s="7" t="s">
        <v>20</v>
      </c>
      <c r="F8" s="7" t="s">
        <v>21</v>
      </c>
      <c r="G8" s="7" t="s">
        <v>22</v>
      </c>
      <c r="H8" s="7" t="s">
        <v>23</v>
      </c>
      <c r="I8" s="7" t="s">
        <v>24</v>
      </c>
      <c r="J8" s="7" t="s">
        <v>25</v>
      </c>
      <c r="K8" s="7" t="s">
        <v>26</v>
      </c>
      <c r="L8" s="7" t="s">
        <v>27</v>
      </c>
      <c r="M8" s="7" t="s">
        <v>28</v>
      </c>
      <c r="N8" s="7" t="s">
        <v>29</v>
      </c>
      <c r="O8" s="7" t="s">
        <v>30</v>
      </c>
      <c r="P8" s="49"/>
      <c r="Q8" s="49"/>
    </row>
    <row r="9" spans="1:17" ht="18" hidden="1" x14ac:dyDescent="0.25">
      <c r="A9" s="12"/>
      <c r="B9" s="14" t="s">
        <v>31</v>
      </c>
      <c r="C9" s="14" t="s">
        <v>31</v>
      </c>
      <c r="D9" s="14" t="s">
        <v>31</v>
      </c>
      <c r="E9" s="14" t="s">
        <v>31</v>
      </c>
      <c r="F9" s="14" t="s">
        <v>31</v>
      </c>
      <c r="G9" s="14" t="s">
        <v>31</v>
      </c>
      <c r="H9" s="14" t="s">
        <v>31</v>
      </c>
      <c r="I9" s="14" t="s">
        <v>31</v>
      </c>
      <c r="J9" s="14" t="s">
        <v>31</v>
      </c>
      <c r="K9" s="14" t="s">
        <v>31</v>
      </c>
      <c r="L9" s="14" t="s">
        <v>31</v>
      </c>
      <c r="M9" s="14" t="s">
        <v>31</v>
      </c>
      <c r="N9" s="14" t="s">
        <v>31</v>
      </c>
      <c r="O9" s="14" t="s">
        <v>31</v>
      </c>
      <c r="P9" s="49"/>
      <c r="Q9" s="49"/>
    </row>
    <row r="10" spans="1:17" ht="44.25" customHeight="1" x14ac:dyDescent="0.25">
      <c r="A10" s="21" t="s">
        <v>8</v>
      </c>
      <c r="B10" s="15" t="s">
        <v>0</v>
      </c>
      <c r="C10" s="15" t="s">
        <v>1</v>
      </c>
      <c r="D10" s="15" t="s">
        <v>2</v>
      </c>
      <c r="E10" s="15" t="s">
        <v>3</v>
      </c>
      <c r="F10" s="16" t="s">
        <v>4</v>
      </c>
      <c r="G10" s="16" t="s">
        <v>5</v>
      </c>
      <c r="H10" s="16" t="s">
        <v>11</v>
      </c>
      <c r="I10" s="16" t="s">
        <v>12</v>
      </c>
      <c r="J10" s="16" t="s">
        <v>13</v>
      </c>
      <c r="K10" s="16" t="s">
        <v>14</v>
      </c>
      <c r="L10" s="16" t="s">
        <v>15</v>
      </c>
      <c r="M10" s="16" t="s">
        <v>6</v>
      </c>
      <c r="N10" s="16" t="s">
        <v>7</v>
      </c>
      <c r="O10" s="57" t="s">
        <v>73</v>
      </c>
      <c r="P10" s="47" t="s">
        <v>71</v>
      </c>
      <c r="Q10" s="47" t="s">
        <v>72</v>
      </c>
    </row>
    <row r="11" spans="1:17" x14ac:dyDescent="0.25">
      <c r="A11" s="22" t="s">
        <v>58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33">
        <v>0</v>
      </c>
      <c r="O11" s="34">
        <v>0</v>
      </c>
      <c r="P11" s="53">
        <v>0</v>
      </c>
      <c r="Q11" s="53">
        <v>0</v>
      </c>
    </row>
    <row r="12" spans="1:17" x14ac:dyDescent="0.25">
      <c r="A12" s="23" t="s">
        <v>36</v>
      </c>
      <c r="B12" s="35">
        <v>0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  <c r="N12" s="35">
        <v>0</v>
      </c>
      <c r="O12" s="36">
        <v>0</v>
      </c>
      <c r="P12" s="54">
        <v>0</v>
      </c>
      <c r="Q12" s="54">
        <v>0</v>
      </c>
    </row>
    <row r="13" spans="1:17" x14ac:dyDescent="0.25">
      <c r="A13" s="22" t="s">
        <v>37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3">
        <v>0</v>
      </c>
      <c r="N13" s="33">
        <v>0</v>
      </c>
      <c r="O13" s="34">
        <v>0</v>
      </c>
      <c r="P13" s="58">
        <v>0</v>
      </c>
      <c r="Q13" s="53">
        <v>0</v>
      </c>
    </row>
    <row r="14" spans="1:17" x14ac:dyDescent="0.25">
      <c r="A14" s="23" t="s">
        <v>38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  <c r="N14" s="35">
        <v>0</v>
      </c>
      <c r="O14" s="36">
        <v>0</v>
      </c>
      <c r="P14" s="54">
        <v>0</v>
      </c>
      <c r="Q14" s="54">
        <v>0</v>
      </c>
    </row>
    <row r="15" spans="1:17" x14ac:dyDescent="0.25">
      <c r="A15" s="22" t="s">
        <v>39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4">
        <v>0</v>
      </c>
      <c r="P15" s="59">
        <v>0</v>
      </c>
      <c r="Q15" s="53">
        <v>0</v>
      </c>
    </row>
    <row r="16" spans="1:17" x14ac:dyDescent="0.25">
      <c r="A16" s="23" t="s">
        <v>40</v>
      </c>
      <c r="B16" s="35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6">
        <v>0</v>
      </c>
      <c r="P16" s="54">
        <v>0</v>
      </c>
      <c r="Q16" s="54">
        <v>0</v>
      </c>
    </row>
    <row r="17" spans="1:182" x14ac:dyDescent="0.25">
      <c r="A17" s="22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4">
        <v>0</v>
      </c>
      <c r="P17" s="59">
        <v>0</v>
      </c>
      <c r="Q17" s="53">
        <v>0</v>
      </c>
    </row>
    <row r="18" spans="1:182" x14ac:dyDescent="0.25">
      <c r="A18" s="23" t="s">
        <v>42</v>
      </c>
      <c r="B18" s="35">
        <v>0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6">
        <v>0</v>
      </c>
      <c r="P18" s="54">
        <v>0</v>
      </c>
      <c r="Q18" s="54">
        <v>0</v>
      </c>
    </row>
    <row r="19" spans="1:182" x14ac:dyDescent="0.25">
      <c r="A19" s="22" t="s">
        <v>43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4">
        <v>0</v>
      </c>
      <c r="P19" s="59">
        <v>0</v>
      </c>
      <c r="Q19" s="53">
        <v>0</v>
      </c>
    </row>
    <row r="20" spans="1:182" x14ac:dyDescent="0.25">
      <c r="A20" s="23" t="s">
        <v>44</v>
      </c>
      <c r="B20" s="35">
        <v>0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6">
        <v>0</v>
      </c>
      <c r="P20" s="54">
        <v>0</v>
      </c>
      <c r="Q20" s="54">
        <v>0</v>
      </c>
    </row>
    <row r="21" spans="1:182" x14ac:dyDescent="0.25">
      <c r="A21" s="22" t="s">
        <v>45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4">
        <v>0</v>
      </c>
      <c r="P21" s="59">
        <v>0</v>
      </c>
      <c r="Q21" s="53">
        <v>0</v>
      </c>
    </row>
    <row r="22" spans="1:182" x14ac:dyDescent="0.25">
      <c r="A22" s="23" t="s">
        <v>46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6">
        <v>0</v>
      </c>
      <c r="P22" s="54">
        <v>0</v>
      </c>
      <c r="Q22" s="54">
        <v>0</v>
      </c>
    </row>
    <row r="23" spans="1:182" x14ac:dyDescent="0.25">
      <c r="A23" s="22" t="s">
        <v>47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4">
        <v>0</v>
      </c>
      <c r="P23" s="59">
        <v>0</v>
      </c>
      <c r="Q23" s="53">
        <v>0</v>
      </c>
    </row>
    <row r="24" spans="1:182" x14ac:dyDescent="0.25">
      <c r="A24" s="23" t="s">
        <v>48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6">
        <v>0</v>
      </c>
      <c r="P24" s="54">
        <v>0</v>
      </c>
      <c r="Q24" s="54">
        <v>0</v>
      </c>
    </row>
    <row r="25" spans="1:182" x14ac:dyDescent="0.25">
      <c r="A25" s="22" t="s">
        <v>49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4">
        <v>0</v>
      </c>
      <c r="P25" s="59">
        <v>0</v>
      </c>
      <c r="Q25" s="53">
        <v>0</v>
      </c>
    </row>
    <row r="26" spans="1:182" x14ac:dyDescent="0.25">
      <c r="A26" s="23" t="s">
        <v>50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6">
        <v>0</v>
      </c>
      <c r="P26" s="54">
        <v>0</v>
      </c>
      <c r="Q26" s="54">
        <v>0</v>
      </c>
    </row>
    <row r="27" spans="1:182" x14ac:dyDescent="0.25">
      <c r="A27" s="22" t="s">
        <v>51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4">
        <v>0</v>
      </c>
      <c r="P27" s="59">
        <v>0</v>
      </c>
      <c r="Q27" s="53">
        <v>0</v>
      </c>
    </row>
    <row r="28" spans="1:182" x14ac:dyDescent="0.25">
      <c r="A28" s="23" t="s">
        <v>52</v>
      </c>
      <c r="B28" s="35">
        <v>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6">
        <v>0</v>
      </c>
      <c r="P28" s="54">
        <v>0</v>
      </c>
      <c r="Q28" s="54">
        <v>0</v>
      </c>
    </row>
    <row r="29" spans="1:182" x14ac:dyDescent="0.25">
      <c r="A29" s="22" t="s">
        <v>53</v>
      </c>
      <c r="B29" s="33">
        <v>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4">
        <v>0</v>
      </c>
      <c r="P29" s="59">
        <v>0</v>
      </c>
      <c r="Q29" s="53">
        <v>0</v>
      </c>
    </row>
    <row r="30" spans="1:182" x14ac:dyDescent="0.25">
      <c r="A30" s="23" t="s">
        <v>54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6">
        <v>0</v>
      </c>
      <c r="P30" s="54">
        <v>0</v>
      </c>
      <c r="Q30" s="54">
        <v>0</v>
      </c>
    </row>
    <row r="31" spans="1:182" x14ac:dyDescent="0.25">
      <c r="A31" s="22" t="s">
        <v>55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4">
        <v>0</v>
      </c>
      <c r="P31" s="59">
        <v>0</v>
      </c>
      <c r="Q31" s="53">
        <v>0</v>
      </c>
    </row>
    <row r="32" spans="1:182" s="10" customFormat="1" x14ac:dyDescent="0.25">
      <c r="A32" s="24" t="s">
        <v>56</v>
      </c>
      <c r="B32" s="37">
        <v>0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8">
        <v>0</v>
      </c>
      <c r="P32" s="54">
        <v>0</v>
      </c>
      <c r="Q32" s="55">
        <v>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</row>
    <row r="33" spans="1:182" x14ac:dyDescent="0.25">
      <c r="A33" s="25" t="s">
        <v>57</v>
      </c>
      <c r="B33" s="35">
        <v>0</v>
      </c>
      <c r="C33" s="35">
        <v>220</v>
      </c>
      <c r="D33" s="35">
        <v>0</v>
      </c>
      <c r="E33" s="35">
        <v>0</v>
      </c>
      <c r="F33" s="35">
        <v>0</v>
      </c>
      <c r="G33" s="35">
        <v>1816325.6</v>
      </c>
      <c r="H33" s="35">
        <v>0</v>
      </c>
      <c r="I33" s="35">
        <v>3599891</v>
      </c>
      <c r="J33" s="35">
        <v>3737686.8</v>
      </c>
      <c r="K33" s="35">
        <v>0</v>
      </c>
      <c r="L33" s="35">
        <v>1850967</v>
      </c>
      <c r="M33" s="35">
        <v>149420.5</v>
      </c>
      <c r="N33" s="35">
        <v>0</v>
      </c>
      <c r="O33" s="36">
        <v>2803255</v>
      </c>
      <c r="P33" s="59">
        <v>13990987</v>
      </c>
      <c r="Q33" s="53">
        <v>-11187732</v>
      </c>
    </row>
    <row r="34" spans="1:182" s="10" customFormat="1" x14ac:dyDescent="0.25">
      <c r="A34" s="24" t="s">
        <v>59</v>
      </c>
      <c r="B34" s="37">
        <v>0</v>
      </c>
      <c r="C34" s="37">
        <v>0</v>
      </c>
      <c r="D34" s="37">
        <v>0</v>
      </c>
      <c r="E34" s="37">
        <v>1285</v>
      </c>
      <c r="F34" s="37">
        <v>0</v>
      </c>
      <c r="G34" s="37">
        <v>2303</v>
      </c>
      <c r="H34" s="37">
        <v>1256</v>
      </c>
      <c r="I34" s="37">
        <v>1042</v>
      </c>
      <c r="J34" s="37">
        <v>0</v>
      </c>
      <c r="K34" s="37">
        <v>1284</v>
      </c>
      <c r="L34" s="37">
        <v>0</v>
      </c>
      <c r="M34" s="37">
        <v>122</v>
      </c>
      <c r="N34" s="37">
        <v>0</v>
      </c>
      <c r="O34" s="38">
        <v>3752</v>
      </c>
      <c r="P34" s="54">
        <v>3704</v>
      </c>
      <c r="Q34" s="55">
        <v>48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</row>
    <row r="35" spans="1:182" x14ac:dyDescent="0.25">
      <c r="A35" s="25" t="s">
        <v>60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6">
        <v>0</v>
      </c>
      <c r="P35" s="59">
        <v>0</v>
      </c>
      <c r="Q35" s="53">
        <v>0</v>
      </c>
    </row>
    <row r="36" spans="1:182" s="10" customFormat="1" x14ac:dyDescent="0.25">
      <c r="A36" s="24" t="s">
        <v>61</v>
      </c>
      <c r="B36" s="37">
        <v>0</v>
      </c>
      <c r="C36" s="37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8">
        <v>0</v>
      </c>
      <c r="P36" s="54">
        <v>0</v>
      </c>
      <c r="Q36" s="55">
        <v>0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</row>
    <row r="37" spans="1:182" x14ac:dyDescent="0.25">
      <c r="A37" s="25" t="s">
        <v>62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6">
        <v>0</v>
      </c>
      <c r="P37" s="59">
        <v>0</v>
      </c>
      <c r="Q37" s="53">
        <v>0</v>
      </c>
    </row>
    <row r="38" spans="1:182" s="10" customFormat="1" x14ac:dyDescent="0.25">
      <c r="A38" s="24" t="s">
        <v>63</v>
      </c>
      <c r="B38" s="37">
        <v>0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8">
        <v>0</v>
      </c>
      <c r="P38" s="54">
        <v>0</v>
      </c>
      <c r="Q38" s="55">
        <v>0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</row>
    <row r="39" spans="1:182" s="10" customFormat="1" x14ac:dyDescent="0.25">
      <c r="A39" s="26" t="s">
        <v>64</v>
      </c>
      <c r="B39" s="33">
        <v>339188</v>
      </c>
      <c r="C39" s="33">
        <v>0</v>
      </c>
      <c r="D39" s="33">
        <v>0</v>
      </c>
      <c r="E39" s="33">
        <v>109617.5</v>
      </c>
      <c r="F39" s="33">
        <v>0</v>
      </c>
      <c r="G39" s="33">
        <v>214189.6</v>
      </c>
      <c r="H39" s="33">
        <v>111859.5</v>
      </c>
      <c r="I39" s="33">
        <v>101792.8</v>
      </c>
      <c r="J39" s="33">
        <v>0</v>
      </c>
      <c r="K39" s="33">
        <v>109477</v>
      </c>
      <c r="L39" s="33">
        <v>0</v>
      </c>
      <c r="M39" s="33">
        <v>11906.2</v>
      </c>
      <c r="N39" s="33">
        <v>0</v>
      </c>
      <c r="O39" s="34">
        <v>339188</v>
      </c>
      <c r="P39" s="59">
        <v>335035.5</v>
      </c>
      <c r="Q39" s="53">
        <v>4152.5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</row>
    <row r="40" spans="1:182" s="10" customFormat="1" x14ac:dyDescent="0.25">
      <c r="A40" s="27" t="s">
        <v>65</v>
      </c>
      <c r="B40" s="39">
        <v>2066</v>
      </c>
      <c r="C40" s="39">
        <v>13519</v>
      </c>
      <c r="D40" s="39">
        <v>0</v>
      </c>
      <c r="E40" s="39">
        <v>712</v>
      </c>
      <c r="F40" s="39">
        <v>3834</v>
      </c>
      <c r="G40" s="39">
        <v>10366</v>
      </c>
      <c r="H40" s="39">
        <v>5219</v>
      </c>
      <c r="I40" s="39">
        <v>2088</v>
      </c>
      <c r="J40" s="39">
        <v>0</v>
      </c>
      <c r="K40" s="39">
        <v>5288</v>
      </c>
      <c r="L40" s="39">
        <v>2287</v>
      </c>
      <c r="M40" s="39">
        <v>68</v>
      </c>
      <c r="N40" s="39">
        <v>0</v>
      </c>
      <c r="O40" s="40">
        <v>15585</v>
      </c>
      <c r="P40" s="54">
        <v>14950</v>
      </c>
      <c r="Q40" s="56">
        <v>635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</row>
    <row r="41" spans="1:182" s="10" customFormat="1" x14ac:dyDescent="0.25">
      <c r="A41" s="26">
        <v>31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4">
        <v>0</v>
      </c>
      <c r="P41" s="59">
        <v>0</v>
      </c>
      <c r="Q41" s="53">
        <v>0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</row>
    <row r="42" spans="1:182" s="10" customFormat="1" x14ac:dyDescent="0.25">
      <c r="A42" s="28" t="s">
        <v>9</v>
      </c>
      <c r="B42" s="41">
        <f>SUBTOTAL(9,B11:B41)</f>
        <v>341254</v>
      </c>
      <c r="C42" s="41">
        <f t="shared" ref="C42:Q42" si="0">SUBTOTAL(9,C11:C41)</f>
        <v>13739</v>
      </c>
      <c r="D42" s="41">
        <f t="shared" si="0"/>
        <v>0</v>
      </c>
      <c r="E42" s="41">
        <f t="shared" si="0"/>
        <v>111614.5</v>
      </c>
      <c r="F42" s="41">
        <f t="shared" si="0"/>
        <v>3834</v>
      </c>
      <c r="G42" s="41">
        <f t="shared" si="0"/>
        <v>2043184.2000000002</v>
      </c>
      <c r="H42" s="41">
        <f t="shared" si="0"/>
        <v>118334.5</v>
      </c>
      <c r="I42" s="41">
        <f t="shared" si="0"/>
        <v>3704813.8</v>
      </c>
      <c r="J42" s="41">
        <f t="shared" si="0"/>
        <v>3737686.8</v>
      </c>
      <c r="K42" s="41">
        <f t="shared" si="0"/>
        <v>116049</v>
      </c>
      <c r="L42" s="41">
        <f t="shared" si="0"/>
        <v>1853254</v>
      </c>
      <c r="M42" s="41">
        <f t="shared" si="0"/>
        <v>161516.70000000001</v>
      </c>
      <c r="N42" s="41">
        <f t="shared" si="0"/>
        <v>0</v>
      </c>
      <c r="O42" s="50">
        <f t="shared" si="0"/>
        <v>3161780</v>
      </c>
      <c r="P42" s="50">
        <f t="shared" si="0"/>
        <v>14344676.5</v>
      </c>
      <c r="Q42" s="50">
        <f t="shared" si="0"/>
        <v>-11182896.5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</row>
    <row r="43" spans="1:182" s="10" customFormat="1" x14ac:dyDescent="0.25">
      <c r="A43" s="29" t="s">
        <v>33</v>
      </c>
      <c r="B43" s="42">
        <f>MIN(B11:B41)</f>
        <v>0</v>
      </c>
      <c r="C43" s="42">
        <f t="shared" ref="C43:Q43" si="1">MIN(C11:C41)</f>
        <v>0</v>
      </c>
      <c r="D43" s="42">
        <f t="shared" si="1"/>
        <v>0</v>
      </c>
      <c r="E43" s="42">
        <f t="shared" si="1"/>
        <v>0</v>
      </c>
      <c r="F43" s="42">
        <f t="shared" si="1"/>
        <v>0</v>
      </c>
      <c r="G43" s="42">
        <f t="shared" si="1"/>
        <v>0</v>
      </c>
      <c r="H43" s="42">
        <f t="shared" si="1"/>
        <v>0</v>
      </c>
      <c r="I43" s="42">
        <f t="shared" si="1"/>
        <v>0</v>
      </c>
      <c r="J43" s="42">
        <f t="shared" si="1"/>
        <v>0</v>
      </c>
      <c r="K43" s="42">
        <f t="shared" si="1"/>
        <v>0</v>
      </c>
      <c r="L43" s="42">
        <f t="shared" si="1"/>
        <v>0</v>
      </c>
      <c r="M43" s="42">
        <f t="shared" si="1"/>
        <v>0</v>
      </c>
      <c r="N43" s="42">
        <f t="shared" si="1"/>
        <v>0</v>
      </c>
      <c r="O43" s="51">
        <f t="shared" si="1"/>
        <v>0</v>
      </c>
      <c r="P43" s="51">
        <f t="shared" si="1"/>
        <v>0</v>
      </c>
      <c r="Q43" s="51">
        <f t="shared" si="1"/>
        <v>-11187732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</row>
    <row r="44" spans="1:182" s="10" customFormat="1" x14ac:dyDescent="0.25">
      <c r="A44" s="29" t="s">
        <v>34</v>
      </c>
      <c r="B44" s="42">
        <f>MAX(B11:B41)</f>
        <v>339188</v>
      </c>
      <c r="C44" s="42">
        <f t="shared" ref="C44:Q44" si="2">MAX(C11:C41)</f>
        <v>13519</v>
      </c>
      <c r="D44" s="42">
        <f t="shared" si="2"/>
        <v>0</v>
      </c>
      <c r="E44" s="42">
        <f t="shared" si="2"/>
        <v>109617.5</v>
      </c>
      <c r="F44" s="42">
        <f t="shared" si="2"/>
        <v>3834</v>
      </c>
      <c r="G44" s="42">
        <f t="shared" si="2"/>
        <v>1816325.6</v>
      </c>
      <c r="H44" s="42">
        <f t="shared" si="2"/>
        <v>111859.5</v>
      </c>
      <c r="I44" s="42">
        <f t="shared" si="2"/>
        <v>3599891</v>
      </c>
      <c r="J44" s="42">
        <f t="shared" si="2"/>
        <v>3737686.8</v>
      </c>
      <c r="K44" s="42">
        <f t="shared" si="2"/>
        <v>109477</v>
      </c>
      <c r="L44" s="42">
        <f t="shared" si="2"/>
        <v>1850967</v>
      </c>
      <c r="M44" s="42">
        <f t="shared" si="2"/>
        <v>149420.5</v>
      </c>
      <c r="N44" s="42">
        <f t="shared" si="2"/>
        <v>0</v>
      </c>
      <c r="O44" s="51">
        <f t="shared" si="2"/>
        <v>2803255</v>
      </c>
      <c r="P44" s="51">
        <f t="shared" si="2"/>
        <v>13990987</v>
      </c>
      <c r="Q44" s="51">
        <f t="shared" si="2"/>
        <v>4152.5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</row>
    <row r="45" spans="1:182" s="10" customFormat="1" x14ac:dyDescent="0.25">
      <c r="A45" s="30" t="s">
        <v>35</v>
      </c>
      <c r="B45" s="43">
        <f>SUBTOTAL(1,B11:B41)</f>
        <v>11008.193548387097</v>
      </c>
      <c r="C45" s="43">
        <f t="shared" ref="C45:Q45" si="3">SUBTOTAL(1,C11:C41)</f>
        <v>443.19354838709677</v>
      </c>
      <c r="D45" s="43">
        <f t="shared" si="3"/>
        <v>0</v>
      </c>
      <c r="E45" s="43">
        <f t="shared" si="3"/>
        <v>3600.4677419354839</v>
      </c>
      <c r="F45" s="43">
        <f t="shared" si="3"/>
        <v>123.6774193548387</v>
      </c>
      <c r="G45" s="43">
        <f t="shared" si="3"/>
        <v>65909.167741935496</v>
      </c>
      <c r="H45" s="43">
        <f t="shared" si="3"/>
        <v>3817.2419354838707</v>
      </c>
      <c r="I45" s="43">
        <f t="shared" si="3"/>
        <v>119510.12258064515</v>
      </c>
      <c r="J45" s="43">
        <f t="shared" si="3"/>
        <v>120570.54193548387</v>
      </c>
      <c r="K45" s="43">
        <f t="shared" si="3"/>
        <v>3743.516129032258</v>
      </c>
      <c r="L45" s="43">
        <f t="shared" si="3"/>
        <v>59782.387096774197</v>
      </c>
      <c r="M45" s="43">
        <f t="shared" si="3"/>
        <v>5210.2161290322583</v>
      </c>
      <c r="N45" s="43">
        <f t="shared" si="3"/>
        <v>0</v>
      </c>
      <c r="O45" s="52">
        <f t="shared" si="3"/>
        <v>101992.90322580645</v>
      </c>
      <c r="P45" s="52">
        <f t="shared" si="3"/>
        <v>462731.5</v>
      </c>
      <c r="Q45" s="52">
        <f t="shared" si="3"/>
        <v>-360738.59677419357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</row>
    <row r="46" spans="1:182" x14ac:dyDescent="0.25">
      <c r="A46" s="8"/>
      <c r="B46" s="2"/>
    </row>
    <row r="48" spans="1:182" ht="15.6" x14ac:dyDescent="0.3">
      <c r="A48" s="18"/>
      <c r="B48" s="2"/>
      <c r="L48" s="72" t="str">
        <f ca="1">"Ngày "&amp;DAY(TODAY())&amp;", tháng "&amp;MONTH(TODAY())&amp;", năm "&amp;YEAR(TODAY())</f>
        <v>Ngày 28, tháng 3, năm 2022</v>
      </c>
      <c r="M48" s="72"/>
      <c r="N48" s="72"/>
      <c r="O48" s="72"/>
      <c r="P48" s="72"/>
      <c r="Q48" s="72"/>
    </row>
    <row r="49" spans="1:46" s="6" customFormat="1" ht="15.6" x14ac:dyDescent="0.3">
      <c r="A49" s="75" t="s">
        <v>66</v>
      </c>
      <c r="B49" s="75"/>
      <c r="C49" s="75"/>
      <c r="D49" s="75"/>
      <c r="E49" s="75"/>
      <c r="F49" s="72" t="s">
        <v>67</v>
      </c>
      <c r="G49" s="72"/>
      <c r="H49" s="72"/>
      <c r="I49" s="72"/>
      <c r="J49" s="72"/>
      <c r="K49" s="72"/>
      <c r="L49" s="72" t="s">
        <v>68</v>
      </c>
      <c r="M49" s="72"/>
      <c r="N49" s="72"/>
      <c r="O49" s="72"/>
      <c r="P49" s="72"/>
      <c r="Q49" s="72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</sheetData>
  <mergeCells count="7">
    <mergeCell ref="L48:Q48"/>
    <mergeCell ref="L49:Q49"/>
    <mergeCell ref="F49:K49"/>
    <mergeCell ref="E1:M1"/>
    <mergeCell ref="E2:M2"/>
    <mergeCell ref="A49:E49"/>
    <mergeCell ref="A1:C1"/>
  </mergeCells>
  <printOptions horizontalCentered="1"/>
  <pageMargins left="0.1" right="0.1" top="0.3" bottom="0.3" header="0.3" footer="0.3"/>
  <pageSetup paperSize="9" scale="68" fitToHeight="10" orientation="landscape" r:id="rId1"/>
  <ignoredErrors>
    <ignoredError sqref="A11:A40" numberStoredAsText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AT42"/>
  <sheetViews>
    <sheetView view="pageBreakPreview" topLeftCell="A16" zoomScale="85" zoomScaleNormal="100" zoomScaleSheetLayoutView="85" workbookViewId="0">
      <selection activeCell="E3" sqref="E3"/>
    </sheetView>
  </sheetViews>
  <sheetFormatPr defaultColWidth="12.6640625" defaultRowHeight="13.8" x14ac:dyDescent="0.25"/>
  <cols>
    <col min="1" max="4" width="12.6640625" style="13" customWidth="1"/>
    <col min="5" max="6" width="12.6640625" style="13"/>
    <col min="7" max="16384" width="12.6640625" style="1"/>
  </cols>
  <sheetData>
    <row r="1" spans="1:17" ht="60" customHeight="1" x14ac:dyDescent="0.25">
      <c r="A1" s="76" t="s">
        <v>85</v>
      </c>
      <c r="B1" s="76"/>
      <c r="C1" s="76"/>
      <c r="D1" s="44"/>
      <c r="E1" s="73" t="s">
        <v>70</v>
      </c>
      <c r="F1" s="73"/>
      <c r="G1" s="73"/>
      <c r="H1" s="73"/>
      <c r="I1" s="73"/>
      <c r="J1" s="73"/>
      <c r="K1" s="73"/>
      <c r="L1" s="73"/>
      <c r="M1" s="73"/>
    </row>
    <row r="2" spans="1:17" ht="45" customHeight="1" x14ac:dyDescent="0.25">
      <c r="A2" s="1"/>
      <c r="B2" s="5"/>
      <c r="C2" s="5"/>
      <c r="D2" s="31"/>
      <c r="E2" s="74" t="s">
        <v>86</v>
      </c>
      <c r="F2" s="74"/>
      <c r="G2" s="74"/>
      <c r="H2" s="74"/>
      <c r="I2" s="74"/>
      <c r="J2" s="74"/>
      <c r="K2" s="74"/>
      <c r="L2" s="74"/>
      <c r="M2" s="74"/>
      <c r="N2" s="5"/>
      <c r="O2" s="5"/>
      <c r="P2" s="5"/>
      <c r="Q2" s="5"/>
    </row>
    <row r="3" spans="1:17" x14ac:dyDescent="0.25">
      <c r="A3" s="1"/>
      <c r="B3" s="2"/>
      <c r="C3" s="9"/>
      <c r="D3" s="9"/>
      <c r="E3" s="1"/>
      <c r="F3" s="45" t="s">
        <v>10</v>
      </c>
      <c r="G3" s="32" t="str">
        <f>DataThang!G3</f>
        <v>7/2018</v>
      </c>
      <c r="H3" s="9"/>
      <c r="J3" s="60"/>
      <c r="K3" s="60" t="s">
        <v>32</v>
      </c>
    </row>
    <row r="5" spans="1:17" ht="14.4" x14ac:dyDescent="0.3">
      <c r="A5" s="62" t="s">
        <v>8</v>
      </c>
      <c r="B5" s="62" t="s">
        <v>74</v>
      </c>
      <c r="C5" s="62" t="s">
        <v>75</v>
      </c>
      <c r="D5" s="62" t="s">
        <v>76</v>
      </c>
      <c r="E5"/>
      <c r="F5"/>
    </row>
    <row r="6" spans="1:17" s="18" customFormat="1" ht="14.4" x14ac:dyDescent="0.3">
      <c r="A6" s="17" t="s">
        <v>58</v>
      </c>
      <c r="B6" s="63">
        <v>0</v>
      </c>
      <c r="C6" s="63">
        <v>0</v>
      </c>
      <c r="D6" s="63">
        <v>0</v>
      </c>
      <c r="E6" s="19"/>
      <c r="F6" s="19"/>
    </row>
    <row r="7" spans="1:17" ht="14.4" x14ac:dyDescent="0.3">
      <c r="A7" s="17" t="s">
        <v>36</v>
      </c>
      <c r="B7" s="63">
        <v>0</v>
      </c>
      <c r="C7" s="63">
        <v>0</v>
      </c>
      <c r="D7" s="63">
        <v>0</v>
      </c>
      <c r="E7"/>
      <c r="F7" t="s">
        <v>9</v>
      </c>
      <c r="G7" s="1" t="str">
        <f>B5</f>
        <v>Tổng HP1</v>
      </c>
      <c r="H7" s="1" t="str">
        <f>C5</f>
        <v>Tổng HP2</v>
      </c>
      <c r="I7" s="1" t="str">
        <f>D5</f>
        <v>Tổng TĐ</v>
      </c>
    </row>
    <row r="8" spans="1:17" ht="14.4" x14ac:dyDescent="0.3">
      <c r="A8" s="17" t="s">
        <v>37</v>
      </c>
      <c r="B8" s="63">
        <v>0</v>
      </c>
      <c r="C8" s="63">
        <v>0</v>
      </c>
      <c r="D8" s="63">
        <v>0</v>
      </c>
      <c r="E8"/>
      <c r="F8"/>
      <c r="G8" s="1">
        <f>GETPIVOTDATA("Tổng HP1",$A$5)</f>
        <v>341254</v>
      </c>
      <c r="H8" s="1">
        <f>GETPIVOTDATA("Tổng HP2",$A$5)</f>
        <v>13739</v>
      </c>
      <c r="I8" s="1">
        <f>GETPIVOTDATA("Tổng TĐ",$A$5)</f>
        <v>0</v>
      </c>
    </row>
    <row r="9" spans="1:17" ht="14.4" x14ac:dyDescent="0.3">
      <c r="A9" s="17" t="s">
        <v>38</v>
      </c>
      <c r="B9" s="63">
        <v>0</v>
      </c>
      <c r="C9" s="63">
        <v>0</v>
      </c>
      <c r="D9" s="63">
        <v>0</v>
      </c>
      <c r="E9"/>
      <c r="F9"/>
    </row>
    <row r="10" spans="1:17" ht="14.4" x14ac:dyDescent="0.3">
      <c r="A10" s="17" t="s">
        <v>39</v>
      </c>
      <c r="B10" s="63">
        <v>0</v>
      </c>
      <c r="C10" s="63">
        <v>0</v>
      </c>
      <c r="D10" s="63">
        <v>0</v>
      </c>
      <c r="E10"/>
      <c r="F10"/>
    </row>
    <row r="11" spans="1:17" ht="14.4" x14ac:dyDescent="0.3">
      <c r="A11" s="17" t="s">
        <v>40</v>
      </c>
      <c r="B11" s="63">
        <v>0</v>
      </c>
      <c r="C11" s="63">
        <v>0</v>
      </c>
      <c r="D11" s="63">
        <v>0</v>
      </c>
      <c r="E11"/>
      <c r="F11"/>
    </row>
    <row r="12" spans="1:17" ht="14.4" x14ac:dyDescent="0.3">
      <c r="A12" s="17" t="s">
        <v>41</v>
      </c>
      <c r="B12" s="63">
        <v>0</v>
      </c>
      <c r="C12" s="63">
        <v>0</v>
      </c>
      <c r="D12" s="63">
        <v>0</v>
      </c>
      <c r="E12"/>
      <c r="F12"/>
    </row>
    <row r="13" spans="1:17" ht="14.4" x14ac:dyDescent="0.3">
      <c r="A13" s="17" t="s">
        <v>42</v>
      </c>
      <c r="B13" s="63">
        <v>0</v>
      </c>
      <c r="C13" s="63">
        <v>0</v>
      </c>
      <c r="D13" s="63">
        <v>0</v>
      </c>
      <c r="E13"/>
      <c r="F13"/>
    </row>
    <row r="14" spans="1:17" ht="14.4" x14ac:dyDescent="0.3">
      <c r="A14" s="17" t="s">
        <v>43</v>
      </c>
      <c r="B14" s="63">
        <v>0</v>
      </c>
      <c r="C14" s="63">
        <v>0</v>
      </c>
      <c r="D14" s="63">
        <v>0</v>
      </c>
      <c r="E14"/>
      <c r="F14"/>
    </row>
    <row r="15" spans="1:17" ht="14.4" x14ac:dyDescent="0.3">
      <c r="A15" s="17" t="s">
        <v>44</v>
      </c>
      <c r="B15" s="63">
        <v>0</v>
      </c>
      <c r="C15" s="63">
        <v>0</v>
      </c>
      <c r="D15" s="63">
        <v>0</v>
      </c>
      <c r="E15"/>
      <c r="F15"/>
    </row>
    <row r="16" spans="1:17" ht="14.4" x14ac:dyDescent="0.3">
      <c r="A16" s="17" t="s">
        <v>45</v>
      </c>
      <c r="B16" s="63">
        <v>0</v>
      </c>
      <c r="C16" s="63">
        <v>0</v>
      </c>
      <c r="D16" s="63">
        <v>0</v>
      </c>
      <c r="E16"/>
      <c r="F16"/>
    </row>
    <row r="17" spans="1:6" ht="14.4" x14ac:dyDescent="0.3">
      <c r="A17" s="17" t="s">
        <v>46</v>
      </c>
      <c r="B17" s="63">
        <v>0</v>
      </c>
      <c r="C17" s="63">
        <v>0</v>
      </c>
      <c r="D17" s="63">
        <v>0</v>
      </c>
      <c r="E17"/>
      <c r="F17"/>
    </row>
    <row r="18" spans="1:6" ht="14.4" x14ac:dyDescent="0.3">
      <c r="A18" s="17" t="s">
        <v>47</v>
      </c>
      <c r="B18" s="63">
        <v>0</v>
      </c>
      <c r="C18" s="63">
        <v>0</v>
      </c>
      <c r="D18" s="63">
        <v>0</v>
      </c>
      <c r="E18"/>
      <c r="F18"/>
    </row>
    <row r="19" spans="1:6" ht="14.4" x14ac:dyDescent="0.3">
      <c r="A19" s="17" t="s">
        <v>48</v>
      </c>
      <c r="B19" s="63">
        <v>0</v>
      </c>
      <c r="C19" s="63">
        <v>0</v>
      </c>
      <c r="D19" s="63">
        <v>0</v>
      </c>
      <c r="E19"/>
      <c r="F19"/>
    </row>
    <row r="20" spans="1:6" ht="14.4" x14ac:dyDescent="0.3">
      <c r="A20" s="17" t="s">
        <v>49</v>
      </c>
      <c r="B20" s="63">
        <v>0</v>
      </c>
      <c r="C20" s="63">
        <v>0</v>
      </c>
      <c r="D20" s="63">
        <v>0</v>
      </c>
      <c r="E20"/>
      <c r="F20"/>
    </row>
    <row r="21" spans="1:6" ht="14.4" x14ac:dyDescent="0.3">
      <c r="A21" s="17" t="s">
        <v>50</v>
      </c>
      <c r="B21" s="63">
        <v>0</v>
      </c>
      <c r="C21" s="63">
        <v>0</v>
      </c>
      <c r="D21" s="63">
        <v>0</v>
      </c>
      <c r="E21"/>
      <c r="F21"/>
    </row>
    <row r="22" spans="1:6" ht="14.4" x14ac:dyDescent="0.3">
      <c r="A22" s="17" t="s">
        <v>51</v>
      </c>
      <c r="B22" s="63">
        <v>0</v>
      </c>
      <c r="C22" s="63">
        <v>0</v>
      </c>
      <c r="D22" s="63">
        <v>0</v>
      </c>
      <c r="E22"/>
      <c r="F22"/>
    </row>
    <row r="23" spans="1:6" ht="14.4" x14ac:dyDescent="0.3">
      <c r="A23" s="17" t="s">
        <v>52</v>
      </c>
      <c r="B23" s="63">
        <v>0</v>
      </c>
      <c r="C23" s="63">
        <v>0</v>
      </c>
      <c r="D23" s="63">
        <v>0</v>
      </c>
      <c r="E23"/>
      <c r="F23"/>
    </row>
    <row r="24" spans="1:6" ht="14.4" x14ac:dyDescent="0.3">
      <c r="A24" s="17" t="s">
        <v>53</v>
      </c>
      <c r="B24" s="63">
        <v>0</v>
      </c>
      <c r="C24" s="63">
        <v>0</v>
      </c>
      <c r="D24" s="63">
        <v>0</v>
      </c>
      <c r="E24"/>
      <c r="F24"/>
    </row>
    <row r="25" spans="1:6" ht="14.4" x14ac:dyDescent="0.3">
      <c r="A25" s="17" t="s">
        <v>54</v>
      </c>
      <c r="B25" s="63">
        <v>0</v>
      </c>
      <c r="C25" s="63">
        <v>0</v>
      </c>
      <c r="D25" s="63">
        <v>0</v>
      </c>
      <c r="E25"/>
      <c r="F25"/>
    </row>
    <row r="26" spans="1:6" ht="14.4" x14ac:dyDescent="0.3">
      <c r="A26" s="17" t="s">
        <v>55</v>
      </c>
      <c r="B26" s="63">
        <v>0</v>
      </c>
      <c r="C26" s="63">
        <v>0</v>
      </c>
      <c r="D26" s="63">
        <v>0</v>
      </c>
      <c r="E26"/>
      <c r="F26"/>
    </row>
    <row r="27" spans="1:6" ht="14.4" x14ac:dyDescent="0.3">
      <c r="A27" s="17" t="s">
        <v>56</v>
      </c>
      <c r="B27" s="63">
        <v>0</v>
      </c>
      <c r="C27" s="63">
        <v>0</v>
      </c>
      <c r="D27" s="63">
        <v>0</v>
      </c>
      <c r="E27"/>
      <c r="F27"/>
    </row>
    <row r="28" spans="1:6" ht="14.4" x14ac:dyDescent="0.3">
      <c r="A28" s="17" t="s">
        <v>57</v>
      </c>
      <c r="B28" s="63">
        <v>0</v>
      </c>
      <c r="C28" s="63">
        <v>220</v>
      </c>
      <c r="D28" s="63">
        <v>0</v>
      </c>
      <c r="E28"/>
      <c r="F28"/>
    </row>
    <row r="29" spans="1:6" ht="14.4" x14ac:dyDescent="0.3">
      <c r="A29" s="17" t="s">
        <v>59</v>
      </c>
      <c r="B29" s="63">
        <v>0</v>
      </c>
      <c r="C29" s="63">
        <v>0</v>
      </c>
      <c r="D29" s="63">
        <v>0</v>
      </c>
      <c r="E29"/>
      <c r="F29"/>
    </row>
    <row r="30" spans="1:6" ht="14.4" x14ac:dyDescent="0.3">
      <c r="A30" s="17" t="s">
        <v>60</v>
      </c>
      <c r="B30" s="63">
        <v>0</v>
      </c>
      <c r="C30" s="63">
        <v>0</v>
      </c>
      <c r="D30" s="63">
        <v>0</v>
      </c>
      <c r="E30"/>
      <c r="F30"/>
    </row>
    <row r="31" spans="1:6" ht="14.4" x14ac:dyDescent="0.3">
      <c r="A31" s="17" t="s">
        <v>61</v>
      </c>
      <c r="B31" s="63">
        <v>0</v>
      </c>
      <c r="C31" s="63">
        <v>0</v>
      </c>
      <c r="D31" s="63">
        <v>0</v>
      </c>
      <c r="E31"/>
      <c r="F31"/>
    </row>
    <row r="32" spans="1:6" ht="14.4" x14ac:dyDescent="0.3">
      <c r="A32" s="17" t="s">
        <v>62</v>
      </c>
      <c r="B32" s="63">
        <v>0</v>
      </c>
      <c r="C32" s="63">
        <v>0</v>
      </c>
      <c r="D32" s="63">
        <v>0</v>
      </c>
      <c r="E32"/>
      <c r="F32"/>
    </row>
    <row r="33" spans="1:46" ht="14.4" x14ac:dyDescent="0.3">
      <c r="A33" s="17" t="s">
        <v>63</v>
      </c>
      <c r="B33" s="63">
        <v>0</v>
      </c>
      <c r="C33" s="63">
        <v>0</v>
      </c>
      <c r="D33" s="63">
        <v>0</v>
      </c>
      <c r="E33"/>
      <c r="F33"/>
    </row>
    <row r="34" spans="1:46" ht="14.4" x14ac:dyDescent="0.3">
      <c r="A34" s="17" t="s">
        <v>64</v>
      </c>
      <c r="B34" s="63">
        <v>339188</v>
      </c>
      <c r="C34" s="63">
        <v>0</v>
      </c>
      <c r="D34" s="63">
        <v>0</v>
      </c>
      <c r="E34"/>
      <c r="F34"/>
    </row>
    <row r="35" spans="1:46" ht="14.4" x14ac:dyDescent="0.3">
      <c r="A35" s="17" t="s">
        <v>65</v>
      </c>
      <c r="B35" s="63">
        <v>2066</v>
      </c>
      <c r="C35" s="63">
        <v>13519</v>
      </c>
      <c r="D35" s="63">
        <v>0</v>
      </c>
      <c r="E35"/>
      <c r="F35"/>
    </row>
    <row r="36" spans="1:46" ht="14.4" x14ac:dyDescent="0.3">
      <c r="A36" s="17">
        <v>31</v>
      </c>
      <c r="B36" s="63">
        <v>0</v>
      </c>
      <c r="C36" s="63">
        <v>0</v>
      </c>
      <c r="D36" s="63">
        <v>0</v>
      </c>
      <c r="E36"/>
      <c r="F36"/>
    </row>
    <row r="37" spans="1:46" ht="14.4" x14ac:dyDescent="0.3">
      <c r="A37" s="62" t="s">
        <v>9</v>
      </c>
      <c r="B37" s="64">
        <v>341254</v>
      </c>
      <c r="C37" s="64">
        <v>13739</v>
      </c>
      <c r="D37" s="64">
        <v>0</v>
      </c>
      <c r="E37"/>
      <c r="F37"/>
    </row>
    <row r="38" spans="1:46" ht="14.4" x14ac:dyDescent="0.3">
      <c r="A38" s="46" t="s">
        <v>77</v>
      </c>
      <c r="B38" s="61">
        <f>SUBTOTAL(1,B6:B36)</f>
        <v>11008.193548387097</v>
      </c>
      <c r="C38" s="61">
        <f t="shared" ref="C38:D38" si="0">SUBTOTAL(1,C6:C36)</f>
        <v>443.19354838709677</v>
      </c>
      <c r="D38" s="61">
        <f t="shared" si="0"/>
        <v>0</v>
      </c>
      <c r="E38"/>
      <c r="F38"/>
    </row>
    <row r="39" spans="1:46" ht="14.4" x14ac:dyDescent="0.3">
      <c r="A39"/>
      <c r="B39"/>
      <c r="C39"/>
      <c r="D39"/>
      <c r="E39"/>
      <c r="F39"/>
    </row>
    <row r="40" spans="1:46" ht="14.4" x14ac:dyDescent="0.3">
      <c r="A40"/>
      <c r="B40"/>
      <c r="C40"/>
      <c r="D40"/>
      <c r="E40"/>
      <c r="F40"/>
    </row>
    <row r="41" spans="1:46" ht="15.6" x14ac:dyDescent="0.3">
      <c r="A41" s="18"/>
      <c r="B41" s="2"/>
      <c r="C41" s="1"/>
      <c r="D41" s="1"/>
      <c r="E41" s="1"/>
      <c r="F41" s="1"/>
      <c r="L41" s="72" t="str">
        <f ca="1">"Ngày "&amp;DAY(TODAY())&amp;", tháng "&amp;MONTH(TODAY())&amp;", năm "&amp;YEAR(TODAY())</f>
        <v>Ngày 28, tháng 3, năm 2022</v>
      </c>
      <c r="M41" s="72"/>
      <c r="N41" s="72"/>
      <c r="O41" s="72"/>
      <c r="P41" s="72"/>
      <c r="Q41" s="72"/>
    </row>
    <row r="42" spans="1:46" s="6" customFormat="1" ht="15.6" x14ac:dyDescent="0.3">
      <c r="A42" s="75" t="s">
        <v>66</v>
      </c>
      <c r="B42" s="75"/>
      <c r="C42" s="75"/>
      <c r="D42" s="75"/>
      <c r="E42" s="75"/>
      <c r="F42" s="72" t="s">
        <v>67</v>
      </c>
      <c r="G42" s="72"/>
      <c r="H42" s="72"/>
      <c r="I42" s="72"/>
      <c r="J42" s="72"/>
      <c r="K42" s="72"/>
      <c r="L42" s="72" t="s">
        <v>68</v>
      </c>
      <c r="M42" s="72"/>
      <c r="N42" s="72"/>
      <c r="O42" s="72"/>
      <c r="P42" s="72"/>
      <c r="Q42" s="7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7">
    <mergeCell ref="A1:C1"/>
    <mergeCell ref="E1:M1"/>
    <mergeCell ref="E2:M2"/>
    <mergeCell ref="L41:Q41"/>
    <mergeCell ref="A42:E42"/>
    <mergeCell ref="F42:K42"/>
    <mergeCell ref="L42:Q42"/>
  </mergeCells>
  <pageMargins left="0.1" right="0.1" top="0.3" bottom="0" header="0.3" footer="0.3"/>
  <pageSetup scale="63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E1DD-4813-4437-8ED8-4A11DFCC2C79}">
  <sheetPr codeName="Sheet4"/>
  <dimension ref="A1:AT43"/>
  <sheetViews>
    <sheetView topLeftCell="A16" zoomScale="70" zoomScaleNormal="70" workbookViewId="0">
      <selection activeCell="T8" sqref="T8"/>
    </sheetView>
  </sheetViews>
  <sheetFormatPr defaultColWidth="12.6640625" defaultRowHeight="14.4" x14ac:dyDescent="0.3"/>
  <cols>
    <col min="1" max="6" width="12.6640625" customWidth="1"/>
  </cols>
  <sheetData>
    <row r="1" spans="1:13" ht="60" customHeight="1" x14ac:dyDescent="0.3">
      <c r="A1" s="76" t="s">
        <v>87</v>
      </c>
      <c r="B1" s="76"/>
      <c r="C1" s="76"/>
      <c r="D1" s="4"/>
      <c r="E1" s="73" t="s">
        <v>70</v>
      </c>
      <c r="F1" s="73"/>
      <c r="G1" s="73"/>
      <c r="H1" s="73"/>
      <c r="I1" s="73"/>
      <c r="J1" s="73"/>
      <c r="K1" s="73"/>
      <c r="L1" s="73"/>
      <c r="M1" s="73"/>
    </row>
    <row r="2" spans="1:13" ht="45" customHeight="1" x14ac:dyDescent="0.3">
      <c r="A2" s="18"/>
      <c r="B2" s="48"/>
      <c r="C2" s="4"/>
      <c r="D2" s="48"/>
      <c r="E2" s="77" t="s">
        <v>86</v>
      </c>
      <c r="F2" s="77"/>
      <c r="G2" s="77"/>
      <c r="H2" s="77"/>
      <c r="I2" s="77"/>
      <c r="J2" s="77"/>
      <c r="K2" s="77"/>
      <c r="L2" s="77"/>
      <c r="M2" s="77"/>
    </row>
    <row r="3" spans="1:13" x14ac:dyDescent="0.3">
      <c r="D3" s="4"/>
      <c r="E3" s="4"/>
      <c r="F3" s="45" t="s">
        <v>10</v>
      </c>
      <c r="G3" s="67" t="str">
        <f>DataThang!G3</f>
        <v>7/2018</v>
      </c>
      <c r="H3" s="9"/>
      <c r="I3" s="1"/>
      <c r="J3" s="60"/>
      <c r="K3" s="60" t="s">
        <v>32</v>
      </c>
      <c r="L3" s="4"/>
      <c r="M3" s="20"/>
    </row>
    <row r="5" spans="1:13" ht="27.6" x14ac:dyDescent="0.3">
      <c r="A5" s="66" t="s">
        <v>8</v>
      </c>
      <c r="B5" s="66" t="s">
        <v>78</v>
      </c>
      <c r="C5" s="66" t="s">
        <v>79</v>
      </c>
      <c r="D5" s="66" t="s">
        <v>80</v>
      </c>
      <c r="E5" s="66" t="s">
        <v>81</v>
      </c>
      <c r="F5" s="66" t="s">
        <v>82</v>
      </c>
      <c r="G5" s="1"/>
      <c r="H5" s="1"/>
      <c r="I5" s="1"/>
      <c r="J5" s="1"/>
      <c r="K5" s="1"/>
      <c r="L5" s="1"/>
    </row>
    <row r="6" spans="1:13" x14ac:dyDescent="0.3">
      <c r="A6" s="65">
        <v>1</v>
      </c>
      <c r="B6" s="68">
        <v>0</v>
      </c>
      <c r="C6" s="68">
        <v>0</v>
      </c>
      <c r="D6" s="68">
        <v>0</v>
      </c>
      <c r="E6" s="68">
        <v>0</v>
      </c>
      <c r="F6" s="68">
        <v>0</v>
      </c>
      <c r="G6" s="1"/>
      <c r="H6" s="1"/>
      <c r="I6" s="1"/>
      <c r="J6" s="1"/>
      <c r="K6" s="1"/>
      <c r="L6" s="1"/>
    </row>
    <row r="7" spans="1:13" x14ac:dyDescent="0.3">
      <c r="A7" s="65">
        <v>2</v>
      </c>
      <c r="B7" s="68">
        <v>0</v>
      </c>
      <c r="C7" s="68">
        <v>0</v>
      </c>
      <c r="D7" s="68">
        <v>0</v>
      </c>
      <c r="E7" s="68">
        <v>0</v>
      </c>
      <c r="F7" s="68">
        <v>0</v>
      </c>
      <c r="G7" s="1"/>
      <c r="H7" s="1"/>
      <c r="I7" s="1"/>
      <c r="J7" s="1"/>
      <c r="K7" s="1"/>
      <c r="L7" s="1"/>
    </row>
    <row r="8" spans="1:13" x14ac:dyDescent="0.3">
      <c r="A8" s="65">
        <v>3</v>
      </c>
      <c r="B8" s="68">
        <v>0</v>
      </c>
      <c r="C8" s="68">
        <v>0</v>
      </c>
      <c r="D8" s="68">
        <v>0</v>
      </c>
      <c r="E8" s="68">
        <v>0</v>
      </c>
      <c r="F8" s="68">
        <v>0</v>
      </c>
      <c r="G8" s="4" t="s">
        <v>9</v>
      </c>
      <c r="H8" s="4" t="str">
        <f>B5</f>
        <v>Tổng MCP001A</v>
      </c>
      <c r="I8" s="4" t="str">
        <f>C5</f>
        <v>Tổng MCP001B</v>
      </c>
      <c r="J8" s="4" t="str">
        <f>D5</f>
        <v>Tổng MCP001C</v>
      </c>
      <c r="K8" s="4" t="str">
        <f>E5</f>
        <v>Tổng MCP001D</v>
      </c>
      <c r="L8" s="4" t="str">
        <f>F5</f>
        <v>Tổng MCP001S</v>
      </c>
    </row>
    <row r="9" spans="1:13" x14ac:dyDescent="0.3">
      <c r="A9" s="65">
        <v>4</v>
      </c>
      <c r="B9" s="68">
        <v>0</v>
      </c>
      <c r="C9" s="68">
        <v>0</v>
      </c>
      <c r="D9" s="68">
        <v>0</v>
      </c>
      <c r="E9" s="68">
        <v>0</v>
      </c>
      <c r="F9" s="68">
        <v>0</v>
      </c>
      <c r="G9" s="4"/>
      <c r="H9" s="4">
        <f>GETPIVOTDATA("TỔNG MCP001A",$A$5)</f>
        <v>118334.5</v>
      </c>
      <c r="I9" s="4">
        <f>GETPIVOTDATA("Tổng MCP001B",$A$5)</f>
        <v>3704813.8</v>
      </c>
      <c r="J9" s="4">
        <f>GETPIVOTDATA("Tổng MCP001C",$A$5)</f>
        <v>3737686.8</v>
      </c>
      <c r="K9" s="4">
        <f>GETPIVOTDATA("Tổng MCP001D",$A$5)</f>
        <v>2937403.8</v>
      </c>
      <c r="L9" s="4">
        <f>GETPIVOTDATA("Tổng MCP001S",$A$5)</f>
        <v>1853254</v>
      </c>
    </row>
    <row r="10" spans="1:13" x14ac:dyDescent="0.3">
      <c r="A10" s="65">
        <v>5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1"/>
      <c r="H10" s="1"/>
      <c r="I10" s="1"/>
      <c r="J10" s="1"/>
      <c r="K10" s="1"/>
      <c r="L10" s="1"/>
    </row>
    <row r="11" spans="1:13" x14ac:dyDescent="0.3">
      <c r="A11" s="65">
        <v>6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1"/>
      <c r="H11" s="1"/>
      <c r="I11" s="1"/>
      <c r="J11" s="1"/>
      <c r="K11" s="1"/>
      <c r="L11" s="1"/>
    </row>
    <row r="12" spans="1:13" x14ac:dyDescent="0.3">
      <c r="A12" s="65">
        <v>7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1"/>
      <c r="H12" s="1"/>
      <c r="I12" s="1"/>
      <c r="J12" s="1"/>
      <c r="K12" s="1"/>
      <c r="L12" s="1"/>
    </row>
    <row r="13" spans="1:13" x14ac:dyDescent="0.3">
      <c r="A13" s="65">
        <v>8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1"/>
      <c r="H13" s="1"/>
      <c r="I13" s="1"/>
      <c r="J13" s="1"/>
      <c r="K13" s="1"/>
      <c r="L13" s="1"/>
    </row>
    <row r="14" spans="1:13" x14ac:dyDescent="0.3">
      <c r="A14" s="65">
        <v>9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1"/>
      <c r="H14" s="1"/>
      <c r="I14" s="1"/>
      <c r="J14" s="1"/>
      <c r="K14" s="1"/>
      <c r="L14" s="1"/>
    </row>
    <row r="15" spans="1:13" x14ac:dyDescent="0.3">
      <c r="A15" s="65">
        <v>10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1"/>
      <c r="H15" s="1"/>
      <c r="I15" s="1"/>
      <c r="J15" s="1"/>
      <c r="K15" s="1"/>
      <c r="L15" s="1"/>
    </row>
    <row r="16" spans="1:13" x14ac:dyDescent="0.3">
      <c r="A16" s="65">
        <v>11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1"/>
      <c r="H16" s="1"/>
      <c r="I16" s="1"/>
      <c r="J16" s="1"/>
      <c r="K16" s="1"/>
      <c r="L16" s="1"/>
    </row>
    <row r="17" spans="1:12" x14ac:dyDescent="0.3">
      <c r="A17" s="65">
        <v>12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1"/>
      <c r="H17" s="1"/>
      <c r="I17" s="1"/>
      <c r="J17" s="1"/>
      <c r="K17" s="1"/>
      <c r="L17" s="1"/>
    </row>
    <row r="18" spans="1:12" x14ac:dyDescent="0.3">
      <c r="A18" s="65">
        <v>13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1"/>
      <c r="H18" s="1"/>
      <c r="I18" s="1"/>
      <c r="J18" s="1"/>
      <c r="K18" s="1"/>
      <c r="L18" s="1"/>
    </row>
    <row r="19" spans="1:12" x14ac:dyDescent="0.3">
      <c r="A19" s="65">
        <v>14</v>
      </c>
      <c r="B19" s="68">
        <v>0</v>
      </c>
      <c r="C19" s="68">
        <v>0</v>
      </c>
      <c r="D19" s="68">
        <v>0</v>
      </c>
      <c r="E19" s="68">
        <v>0</v>
      </c>
      <c r="F19" s="68">
        <v>0</v>
      </c>
      <c r="G19" s="1"/>
      <c r="H19" s="1"/>
      <c r="I19" s="1"/>
      <c r="J19" s="1"/>
      <c r="K19" s="1"/>
      <c r="L19" s="1"/>
    </row>
    <row r="20" spans="1:12" x14ac:dyDescent="0.3">
      <c r="A20" s="65">
        <v>15</v>
      </c>
      <c r="B20" s="68">
        <v>0</v>
      </c>
      <c r="C20" s="68">
        <v>0</v>
      </c>
      <c r="D20" s="68">
        <v>0</v>
      </c>
      <c r="E20" s="68">
        <v>0</v>
      </c>
      <c r="F20" s="68">
        <v>0</v>
      </c>
      <c r="G20" s="1"/>
      <c r="H20" s="1"/>
      <c r="I20" s="1"/>
      <c r="J20" s="1"/>
      <c r="K20" s="1"/>
      <c r="L20" s="1"/>
    </row>
    <row r="21" spans="1:12" x14ac:dyDescent="0.3">
      <c r="A21" s="65">
        <v>16</v>
      </c>
      <c r="B21" s="68">
        <v>0</v>
      </c>
      <c r="C21" s="68">
        <v>0</v>
      </c>
      <c r="D21" s="68">
        <v>0</v>
      </c>
      <c r="E21" s="68">
        <v>0</v>
      </c>
      <c r="F21" s="68">
        <v>0</v>
      </c>
      <c r="G21" s="1"/>
      <c r="H21" s="1"/>
      <c r="I21" s="1"/>
      <c r="J21" s="1"/>
      <c r="K21" s="1"/>
      <c r="L21" s="1"/>
    </row>
    <row r="22" spans="1:12" x14ac:dyDescent="0.3">
      <c r="A22" s="65">
        <v>17</v>
      </c>
      <c r="B22" s="68">
        <v>0</v>
      </c>
      <c r="C22" s="68">
        <v>0</v>
      </c>
      <c r="D22" s="68">
        <v>0</v>
      </c>
      <c r="E22" s="68">
        <v>0</v>
      </c>
      <c r="F22" s="68">
        <v>0</v>
      </c>
      <c r="G22" s="1"/>
      <c r="H22" s="1"/>
      <c r="I22" s="1"/>
      <c r="J22" s="1"/>
      <c r="K22" s="1"/>
      <c r="L22" s="1"/>
    </row>
    <row r="23" spans="1:12" x14ac:dyDescent="0.3">
      <c r="A23" s="65">
        <v>18</v>
      </c>
      <c r="B23" s="68">
        <v>0</v>
      </c>
      <c r="C23" s="68">
        <v>0</v>
      </c>
      <c r="D23" s="68">
        <v>0</v>
      </c>
      <c r="E23" s="68">
        <v>0</v>
      </c>
      <c r="F23" s="68">
        <v>0</v>
      </c>
      <c r="G23" s="1"/>
      <c r="H23" s="1"/>
      <c r="I23" s="1"/>
      <c r="J23" s="1"/>
      <c r="K23" s="1"/>
      <c r="L23" s="1"/>
    </row>
    <row r="24" spans="1:12" x14ac:dyDescent="0.3">
      <c r="A24" s="65">
        <v>19</v>
      </c>
      <c r="B24" s="68">
        <v>0</v>
      </c>
      <c r="C24" s="68">
        <v>0</v>
      </c>
      <c r="D24" s="68">
        <v>0</v>
      </c>
      <c r="E24" s="68">
        <v>0</v>
      </c>
      <c r="F24" s="68">
        <v>0</v>
      </c>
      <c r="G24" s="1"/>
      <c r="H24" s="1"/>
      <c r="I24" s="1"/>
      <c r="J24" s="1"/>
      <c r="K24" s="1"/>
      <c r="L24" s="1"/>
    </row>
    <row r="25" spans="1:12" x14ac:dyDescent="0.3">
      <c r="A25" s="65">
        <v>20</v>
      </c>
      <c r="B25" s="68">
        <v>0</v>
      </c>
      <c r="C25" s="68">
        <v>0</v>
      </c>
      <c r="D25" s="68">
        <v>0</v>
      </c>
      <c r="E25" s="68">
        <v>0</v>
      </c>
      <c r="F25" s="68">
        <v>0</v>
      </c>
      <c r="G25" s="1"/>
      <c r="H25" s="1"/>
      <c r="I25" s="1"/>
      <c r="J25" s="1"/>
      <c r="K25" s="1"/>
      <c r="L25" s="1"/>
    </row>
    <row r="26" spans="1:12" x14ac:dyDescent="0.3">
      <c r="A26" s="65">
        <v>21</v>
      </c>
      <c r="B26" s="68">
        <v>0</v>
      </c>
      <c r="C26" s="68">
        <v>0</v>
      </c>
      <c r="D26" s="68">
        <v>0</v>
      </c>
      <c r="E26" s="68">
        <v>0</v>
      </c>
      <c r="F26" s="68">
        <v>0</v>
      </c>
      <c r="G26" s="1"/>
      <c r="H26" s="1"/>
      <c r="I26" s="1"/>
      <c r="J26" s="1"/>
      <c r="K26" s="1"/>
      <c r="L26" s="1"/>
    </row>
    <row r="27" spans="1:12" x14ac:dyDescent="0.3">
      <c r="A27" s="65">
        <v>22</v>
      </c>
      <c r="B27" s="68">
        <v>0</v>
      </c>
      <c r="C27" s="68">
        <v>0</v>
      </c>
      <c r="D27" s="68">
        <v>0</v>
      </c>
      <c r="E27" s="68">
        <v>0</v>
      </c>
      <c r="F27" s="68">
        <v>0</v>
      </c>
      <c r="G27" s="1"/>
      <c r="H27" s="1"/>
      <c r="I27" s="1"/>
      <c r="J27" s="1"/>
      <c r="K27" s="1"/>
      <c r="L27" s="1"/>
    </row>
    <row r="28" spans="1:12" x14ac:dyDescent="0.3">
      <c r="A28" s="65">
        <v>23</v>
      </c>
      <c r="B28" s="68">
        <v>0</v>
      </c>
      <c r="C28" s="68">
        <v>3599891</v>
      </c>
      <c r="D28" s="68">
        <v>3737686.8</v>
      </c>
      <c r="E28" s="68">
        <v>2821354.8</v>
      </c>
      <c r="F28" s="68">
        <v>1850967</v>
      </c>
      <c r="G28" s="1"/>
      <c r="H28" s="1"/>
      <c r="I28" s="1"/>
      <c r="J28" s="1"/>
      <c r="K28" s="1"/>
      <c r="L28" s="1"/>
    </row>
    <row r="29" spans="1:12" x14ac:dyDescent="0.3">
      <c r="A29" s="65">
        <v>24</v>
      </c>
      <c r="B29" s="68">
        <v>1256</v>
      </c>
      <c r="C29" s="68">
        <v>1042</v>
      </c>
      <c r="D29" s="68">
        <v>0</v>
      </c>
      <c r="E29" s="68">
        <v>1284</v>
      </c>
      <c r="F29" s="68">
        <v>0</v>
      </c>
      <c r="G29" s="1"/>
      <c r="H29" s="1"/>
      <c r="I29" s="1"/>
      <c r="J29" s="1"/>
      <c r="K29" s="1"/>
      <c r="L29" s="1"/>
    </row>
    <row r="30" spans="1:12" x14ac:dyDescent="0.3">
      <c r="A30" s="65">
        <v>25</v>
      </c>
      <c r="B30" s="68">
        <v>0</v>
      </c>
      <c r="C30" s="68">
        <v>0</v>
      </c>
      <c r="D30" s="68">
        <v>0</v>
      </c>
      <c r="E30" s="68">
        <v>0</v>
      </c>
      <c r="F30" s="68">
        <v>0</v>
      </c>
      <c r="G30" s="1"/>
      <c r="H30" s="1"/>
      <c r="I30" s="1"/>
      <c r="J30" s="1"/>
      <c r="K30" s="1"/>
      <c r="L30" s="1"/>
    </row>
    <row r="31" spans="1:12" x14ac:dyDescent="0.3">
      <c r="A31" s="65">
        <v>26</v>
      </c>
      <c r="B31" s="68">
        <v>0</v>
      </c>
      <c r="C31" s="68">
        <v>0</v>
      </c>
      <c r="D31" s="68">
        <v>0</v>
      </c>
      <c r="E31" s="68">
        <v>0</v>
      </c>
      <c r="F31" s="68">
        <v>0</v>
      </c>
      <c r="G31" s="1"/>
      <c r="H31" s="1"/>
      <c r="I31" s="1"/>
      <c r="J31" s="1"/>
      <c r="K31" s="1"/>
      <c r="L31" s="1"/>
    </row>
    <row r="32" spans="1:12" x14ac:dyDescent="0.3">
      <c r="A32" s="65">
        <v>27</v>
      </c>
      <c r="B32" s="68">
        <v>0</v>
      </c>
      <c r="C32" s="68">
        <v>0</v>
      </c>
      <c r="D32" s="68">
        <v>0</v>
      </c>
      <c r="E32" s="68">
        <v>0</v>
      </c>
      <c r="F32" s="68">
        <v>0</v>
      </c>
      <c r="G32" s="1"/>
      <c r="H32" s="1"/>
      <c r="I32" s="1"/>
      <c r="J32" s="1"/>
      <c r="K32" s="1"/>
      <c r="L32" s="1"/>
    </row>
    <row r="33" spans="1:46" x14ac:dyDescent="0.3">
      <c r="A33" s="65">
        <v>28</v>
      </c>
      <c r="B33" s="68">
        <v>0</v>
      </c>
      <c r="C33" s="68">
        <v>0</v>
      </c>
      <c r="D33" s="68">
        <v>0</v>
      </c>
      <c r="E33" s="68">
        <v>0</v>
      </c>
      <c r="F33" s="68">
        <v>0</v>
      </c>
      <c r="G33" s="1"/>
      <c r="H33" s="1"/>
      <c r="I33" s="1"/>
      <c r="J33" s="1"/>
      <c r="K33" s="1"/>
      <c r="L33" s="1"/>
    </row>
    <row r="34" spans="1:46" x14ac:dyDescent="0.3">
      <c r="A34" s="65">
        <v>29</v>
      </c>
      <c r="B34" s="68">
        <v>111859.5</v>
      </c>
      <c r="C34" s="68">
        <v>101792.8</v>
      </c>
      <c r="D34" s="68">
        <v>0</v>
      </c>
      <c r="E34" s="68">
        <v>109477</v>
      </c>
      <c r="F34" s="68">
        <v>0</v>
      </c>
      <c r="G34" s="1"/>
      <c r="H34" s="1"/>
      <c r="I34" s="1"/>
      <c r="J34" s="1"/>
      <c r="K34" s="1"/>
      <c r="L34" s="1"/>
    </row>
    <row r="35" spans="1:46" x14ac:dyDescent="0.3">
      <c r="A35" s="65">
        <v>30</v>
      </c>
      <c r="B35" s="68">
        <v>5219</v>
      </c>
      <c r="C35" s="68">
        <v>2088</v>
      </c>
      <c r="D35" s="68">
        <v>0</v>
      </c>
      <c r="E35" s="68">
        <v>5288</v>
      </c>
      <c r="F35" s="68">
        <v>2287</v>
      </c>
      <c r="G35" s="1"/>
      <c r="H35" s="1"/>
      <c r="I35" s="1"/>
      <c r="J35" s="1"/>
      <c r="K35" s="1"/>
      <c r="L35" s="1"/>
    </row>
    <row r="36" spans="1:46" x14ac:dyDescent="0.3">
      <c r="A36" s="65">
        <v>31</v>
      </c>
      <c r="B36" s="68">
        <v>0</v>
      </c>
      <c r="C36" s="68">
        <v>0</v>
      </c>
      <c r="D36" s="68">
        <v>0</v>
      </c>
      <c r="E36" s="68">
        <v>0</v>
      </c>
      <c r="F36" s="68">
        <v>0</v>
      </c>
      <c r="G36" s="1"/>
      <c r="H36" s="1"/>
      <c r="I36" s="1"/>
      <c r="J36" s="1"/>
      <c r="K36" s="1"/>
      <c r="L36" s="1"/>
    </row>
    <row r="37" spans="1:46" x14ac:dyDescent="0.3">
      <c r="A37" s="69" t="s">
        <v>9</v>
      </c>
      <c r="B37" s="70">
        <v>118334.5</v>
      </c>
      <c r="C37" s="70">
        <v>3704813.8</v>
      </c>
      <c r="D37" s="70">
        <v>3737686.8</v>
      </c>
      <c r="E37" s="70">
        <v>2937403.8</v>
      </c>
      <c r="F37" s="70">
        <v>1853254</v>
      </c>
      <c r="G37" s="1"/>
      <c r="H37" s="1"/>
      <c r="I37" s="1"/>
      <c r="J37" s="1"/>
      <c r="K37" s="1"/>
      <c r="L37" s="1"/>
    </row>
    <row r="38" spans="1:46" x14ac:dyDescent="0.3">
      <c r="A38" s="71" t="s">
        <v>77</v>
      </c>
      <c r="B38" s="71">
        <f>SUBTOTAL(1,B6:B36)</f>
        <v>3817.2419354838707</v>
      </c>
      <c r="C38" s="71">
        <f t="shared" ref="C38:F38" si="0">SUBTOTAL(1,C6:C36)</f>
        <v>119510.12258064515</v>
      </c>
      <c r="D38" s="71">
        <f t="shared" si="0"/>
        <v>120570.54193548387</v>
      </c>
      <c r="E38" s="71">
        <f t="shared" si="0"/>
        <v>94754.961290322579</v>
      </c>
      <c r="F38" s="71">
        <f t="shared" si="0"/>
        <v>59782.387096774197</v>
      </c>
      <c r="G38" s="1"/>
      <c r="H38" s="1"/>
      <c r="I38" s="1"/>
      <c r="J38" s="1"/>
      <c r="K38" s="1"/>
      <c r="L38" s="1"/>
    </row>
    <row r="41" spans="1:46" s="1" customFormat="1" ht="15.6" x14ac:dyDescent="0.3">
      <c r="A41" s="18"/>
      <c r="B41" s="2"/>
      <c r="L41" s="72" t="str">
        <f ca="1">"Ngày "&amp;DAY(TODAY())&amp;", tháng "&amp;MONTH(TODAY())&amp;", năm "&amp;YEAR(TODAY())</f>
        <v>Ngày 28, tháng 3, năm 2022</v>
      </c>
      <c r="M41" s="72"/>
      <c r="N41" s="72"/>
      <c r="O41" s="72"/>
      <c r="P41" s="72"/>
      <c r="Q41" s="72"/>
    </row>
    <row r="42" spans="1:46" s="6" customFormat="1" ht="15.6" x14ac:dyDescent="0.3">
      <c r="A42" s="75" t="s">
        <v>66</v>
      </c>
      <c r="B42" s="75"/>
      <c r="C42" s="75"/>
      <c r="D42" s="75"/>
      <c r="E42" s="75"/>
      <c r="F42" s="72" t="s">
        <v>67</v>
      </c>
      <c r="G42" s="72"/>
      <c r="H42" s="72"/>
      <c r="I42" s="72"/>
      <c r="J42" s="72"/>
      <c r="K42" s="72"/>
      <c r="L42" s="72" t="s">
        <v>68</v>
      </c>
      <c r="M42" s="72"/>
      <c r="N42" s="72"/>
      <c r="O42" s="72"/>
      <c r="P42" s="72"/>
      <c r="Q42" s="72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5" customHeight="1" x14ac:dyDescent="0.3"/>
  </sheetData>
  <mergeCells count="7">
    <mergeCell ref="A1:C1"/>
    <mergeCell ref="E1:M1"/>
    <mergeCell ref="E2:M2"/>
    <mergeCell ref="L41:Q41"/>
    <mergeCell ref="A42:E42"/>
    <mergeCell ref="F42:K42"/>
    <mergeCell ref="L42:Q42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DataThang</vt:lpstr>
      <vt:lpstr>TrenDataThang</vt:lpstr>
      <vt:lpstr>Trendbomthang</vt:lpstr>
      <vt:lpstr>DataThang!Print_Area</vt:lpstr>
      <vt:lpstr>TrenDataThang!Print_Area</vt:lpstr>
      <vt:lpstr>DataThang!Print_Titles</vt:lpstr>
      <vt:lpstr>TrenDataThang!Print_Titles</vt:lpstr>
    </vt:vector>
  </TitlesOfParts>
  <Company>CKK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Ngoc Son Nguyen</cp:lastModifiedBy>
  <cp:lastPrinted>2018-09-06T06:39:04Z</cp:lastPrinted>
  <dcterms:created xsi:type="dcterms:W3CDTF">2018-01-30T09:21:17Z</dcterms:created>
  <dcterms:modified xsi:type="dcterms:W3CDTF">2022-03-28T07:47:30Z</dcterms:modified>
</cp:coreProperties>
</file>