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22116" windowHeight="9000"/>
  </bookViews>
  <sheets>
    <sheet name="Stats-Synthese--20181119112017" sheetId="1" r:id="rId1"/>
  </sheets>
  <definedNames>
    <definedName name="_xlnm._FilterDatabase" localSheetId="0" hidden="1">'Stats-Synthese--20181119112017'!$A$1:$L$212</definedName>
  </definedNames>
  <calcPr calcId="144525"/>
</workbook>
</file>

<file path=xl/calcChain.xml><?xml version="1.0" encoding="utf-8"?>
<calcChain xmlns="http://schemas.openxmlformats.org/spreadsheetml/2006/main">
  <c r="F212" i="1" l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<sst xmlns="http://schemas.openxmlformats.org/spreadsheetml/2006/main" count="1064" uniqueCount="441">
  <si>
    <t>Région</t>
  </si>
  <si>
    <t>District</t>
  </si>
  <si>
    <t>CPS</t>
  </si>
  <si>
    <t>Marque</t>
  </si>
  <si>
    <t>N° Contrat</t>
  </si>
  <si>
    <t>N° KVPS</t>
  </si>
  <si>
    <t>Raison sociale</t>
  </si>
  <si>
    <t>Ville</t>
  </si>
  <si>
    <t>Adhésion FER</t>
  </si>
  <si>
    <t>Nicolas Pichaud</t>
  </si>
  <si>
    <t>Caudebec Automobiles</t>
  </si>
  <si>
    <t>La Frenaye</t>
  </si>
  <si>
    <t>Oui</t>
  </si>
  <si>
    <t>Le Havre</t>
  </si>
  <si>
    <t>AU</t>
  </si>
  <si>
    <t>Auto Concept sas</t>
  </si>
  <si>
    <t>Rouen</t>
  </si>
  <si>
    <t>Dieppe</t>
  </si>
  <si>
    <t>Valodis Rousseau Automobile sas</t>
  </si>
  <si>
    <t>Pontoise</t>
  </si>
  <si>
    <t>Arnaud Jaslet</t>
  </si>
  <si>
    <t>Garage Delattre</t>
  </si>
  <si>
    <t>Saint Omer</t>
  </si>
  <si>
    <t>Snab sa</t>
  </si>
  <si>
    <t>sas S.L.B.A.</t>
  </si>
  <si>
    <t>Cambrai</t>
  </si>
  <si>
    <t>Val de Lys Automobiles</t>
  </si>
  <si>
    <t>La Chapelle d'Armentières</t>
  </si>
  <si>
    <t>Bruay sur L'Escaut</t>
  </si>
  <si>
    <t>St Léonard</t>
  </si>
  <si>
    <t>Non</t>
  </si>
  <si>
    <t>Villeneuve d'Ascq</t>
  </si>
  <si>
    <t>Franck Morisset</t>
  </si>
  <si>
    <t>Garage Bernard</t>
  </si>
  <si>
    <t>La Gorgue</t>
  </si>
  <si>
    <t>Carlier Automobiles sas</t>
  </si>
  <si>
    <t>Lambres lez Douai</t>
  </si>
  <si>
    <t>Auto Expo</t>
  </si>
  <si>
    <t>Hazebrouck</t>
  </si>
  <si>
    <t>Premium Picardie</t>
  </si>
  <si>
    <t>Rivery</t>
  </si>
  <si>
    <t>Bruay la Buissière</t>
  </si>
  <si>
    <t>Avion</t>
  </si>
  <si>
    <t>Dunkerque</t>
  </si>
  <si>
    <t>Lesaffre Automobiles</t>
  </si>
  <si>
    <t>Faches Thumesnil</t>
  </si>
  <si>
    <t>Premium Metropole sas</t>
  </si>
  <si>
    <t>Abbeville cedex</t>
  </si>
  <si>
    <t>Claude Gauthier</t>
  </si>
  <si>
    <t>Espace St Maximin sas</t>
  </si>
  <si>
    <t>Saint Maximin</t>
  </si>
  <si>
    <t>Saint Marcel sas</t>
  </si>
  <si>
    <t>Laon</t>
  </si>
  <si>
    <t>Bauer Paris Saint-Ouen</t>
  </si>
  <si>
    <t>Saint Ouen</t>
  </si>
  <si>
    <t>Bauer Paris Wagram</t>
  </si>
  <si>
    <t>Paris</t>
  </si>
  <si>
    <t>Bauer Paris Roissy</t>
  </si>
  <si>
    <t>Roissy-en-France</t>
  </si>
  <si>
    <t>Bauer Paris Nanterre</t>
  </si>
  <si>
    <t>Nanterre</t>
  </si>
  <si>
    <t>Saint Quentin</t>
  </si>
  <si>
    <t>Charlène Robert</t>
  </si>
  <si>
    <t>Saga 0260 sas</t>
  </si>
  <si>
    <t>Espace Europa sa</t>
  </si>
  <si>
    <t>Brie Comte Robert</t>
  </si>
  <si>
    <t>Saint Maur des Fosses</t>
  </si>
  <si>
    <t>Saint Thibault des Vignes</t>
  </si>
  <si>
    <t>Beauvais</t>
  </si>
  <si>
    <t>AJP Automobiles</t>
  </si>
  <si>
    <t>Bernard Delamarre</t>
  </si>
  <si>
    <t>Automobiles Villers Services</t>
  </si>
  <si>
    <t>Villers Cotterêts</t>
  </si>
  <si>
    <t>Alliance Paris Est</t>
  </si>
  <si>
    <t>Samoreau</t>
  </si>
  <si>
    <t>Garage Haelterman</t>
  </si>
  <si>
    <t>Provins</t>
  </si>
  <si>
    <t>Premium Velizy sas</t>
  </si>
  <si>
    <t>Vélizy Villacoublay</t>
  </si>
  <si>
    <t>Rose Automobiles sas</t>
  </si>
  <si>
    <t>Vert St denis</t>
  </si>
  <si>
    <t>Premium Automobiles</t>
  </si>
  <si>
    <t>Premium II sa</t>
  </si>
  <si>
    <t>Montigny le Bretonneux</t>
  </si>
  <si>
    <t>Paris Est Evolution sas</t>
  </si>
  <si>
    <t>Rose sa</t>
  </si>
  <si>
    <t>Mareuil Les Meaux</t>
  </si>
  <si>
    <t>Arnaud Garnier</t>
  </si>
  <si>
    <t>Ste Geneviève des Bois</t>
  </si>
  <si>
    <t>Les Ulis</t>
  </si>
  <si>
    <t>Galaxie Automobiles sas</t>
  </si>
  <si>
    <t>Arpajon</t>
  </si>
  <si>
    <t>Absolute sas</t>
  </si>
  <si>
    <t>Donjon Automobiles sas</t>
  </si>
  <si>
    <t>Damien Boulanger</t>
  </si>
  <si>
    <t>Aliantis Saint Germain</t>
  </si>
  <si>
    <t>Saint Germain en Laye</t>
  </si>
  <si>
    <t>Espace Paris Sud</t>
  </si>
  <si>
    <t>Juvisy sur Orge</t>
  </si>
  <si>
    <t>Aliantis sas</t>
  </si>
  <si>
    <t>Montrouge</t>
  </si>
  <si>
    <t>Aliantis Trocadéro sas</t>
  </si>
  <si>
    <t>Paolo Menegotto</t>
  </si>
  <si>
    <t>Jaux</t>
  </si>
  <si>
    <t>Dacy Motors</t>
  </si>
  <si>
    <t>Sartrouville</t>
  </si>
  <si>
    <t>Concept Motors</t>
  </si>
  <si>
    <t>Samuel Janvier</t>
  </si>
  <si>
    <t>Saint Lo</t>
  </si>
  <si>
    <t>Lebon Automobiles</t>
  </si>
  <si>
    <t>Granville</t>
  </si>
  <si>
    <t>Algauto sa</t>
  </si>
  <si>
    <t>Touques</t>
  </si>
  <si>
    <t>Lebon Cotentin sas</t>
  </si>
  <si>
    <t>Tourlaville</t>
  </si>
  <si>
    <t>Ifs</t>
  </si>
  <si>
    <t>Lebon Evolution</t>
  </si>
  <si>
    <t>Audera sa</t>
  </si>
  <si>
    <t>Jérémy Flamen</t>
  </si>
  <si>
    <t>Car Avenue VAS Haguenau</t>
  </si>
  <si>
    <t>Haguenau</t>
  </si>
  <si>
    <t>Dittel</t>
  </si>
  <si>
    <t>Colmar</t>
  </si>
  <si>
    <t>Garage Michel</t>
  </si>
  <si>
    <t>Sélestat</t>
  </si>
  <si>
    <t>Obernai</t>
  </si>
  <si>
    <t>Ingolstadt 67 sas</t>
  </si>
  <si>
    <t>Hoenheim</t>
  </si>
  <si>
    <t>Sophie Babin</t>
  </si>
  <si>
    <t>Automotors Nancy</t>
  </si>
  <si>
    <t>Tomblaine</t>
  </si>
  <si>
    <t>Laxou</t>
  </si>
  <si>
    <t>Lorauto - Jacob sa</t>
  </si>
  <si>
    <t>Longeville les Saint Avold</t>
  </si>
  <si>
    <t>Sarreguemines</t>
  </si>
  <si>
    <t>Thionville</t>
  </si>
  <si>
    <t>Diettert A31 sas</t>
  </si>
  <si>
    <t>Quattromotors Sarreguemines</t>
  </si>
  <si>
    <t>Quattromotors Metz</t>
  </si>
  <si>
    <t>Augny</t>
  </si>
  <si>
    <t>Quattromotors</t>
  </si>
  <si>
    <t>José Maria Lopez-Vegas</t>
  </si>
  <si>
    <t>Thévenod sas</t>
  </si>
  <si>
    <t>Automobiles Mougin</t>
  </si>
  <si>
    <t>Les Fins</t>
  </si>
  <si>
    <t>Passion Automobiles 88</t>
  </si>
  <si>
    <t>Epinal</t>
  </si>
  <si>
    <t>Perrigny</t>
  </si>
  <si>
    <t>Passion Automobiles sas</t>
  </si>
  <si>
    <t>Sausheim</t>
  </si>
  <si>
    <t>Dominique Bastien</t>
  </si>
  <si>
    <t>Jeannin Automobiles sas</t>
  </si>
  <si>
    <t>Auxerre</t>
  </si>
  <si>
    <t>Sens</t>
  </si>
  <si>
    <t>Jeannin Autoprestige 89 sas</t>
  </si>
  <si>
    <t>Jeannin Autoprestige 77</t>
  </si>
  <si>
    <t>Jeannin Autoprestige 10</t>
  </si>
  <si>
    <t>St André les Vergers</t>
  </si>
  <si>
    <t>Chenove</t>
  </si>
  <si>
    <t>Benoit Richer</t>
  </si>
  <si>
    <t>Automobiles T. Cuynet</t>
  </si>
  <si>
    <t>Choisey</t>
  </si>
  <si>
    <t>Espace 3000 Pontarlier</t>
  </si>
  <si>
    <t>Pontarlier</t>
  </si>
  <si>
    <t>Espace 3000 sas</t>
  </si>
  <si>
    <t>Belfort</t>
  </si>
  <si>
    <t>Espace 3000 Chaumont sas</t>
  </si>
  <si>
    <t>Chaumont cedex 9</t>
  </si>
  <si>
    <t>Espace 3000 Vesoul</t>
  </si>
  <si>
    <t>Vesoul</t>
  </si>
  <si>
    <t>Besançon</t>
  </si>
  <si>
    <t>Francois Giraud</t>
  </si>
  <si>
    <t>Europe Garage</t>
  </si>
  <si>
    <t>Europe Garage Oyonnax</t>
  </si>
  <si>
    <t>Arbent</t>
  </si>
  <si>
    <t>Suma Nevers</t>
  </si>
  <si>
    <t>Nevers</t>
  </si>
  <si>
    <t>Suma Mâcon</t>
  </si>
  <si>
    <t>Mâcon</t>
  </si>
  <si>
    <t>Suma Montceau</t>
  </si>
  <si>
    <t>Montceau Les Mines</t>
  </si>
  <si>
    <t>Suma Chalon</t>
  </si>
  <si>
    <t>Chalon-sur-Saône</t>
  </si>
  <si>
    <t>Montagnat</t>
  </si>
  <si>
    <t>Gilles Mantegazza</t>
  </si>
  <si>
    <t>Jean Lain Chambéry</t>
  </si>
  <si>
    <t>Chambéry</t>
  </si>
  <si>
    <t>Jean Lain Pontcharra</t>
  </si>
  <si>
    <t>Pontcharra</t>
  </si>
  <si>
    <t>Jean Lain Saint-Jean-de-Maurienne</t>
  </si>
  <si>
    <t>Saint Jean de Maurienne</t>
  </si>
  <si>
    <t>Jean Lain Albertville</t>
  </si>
  <si>
    <t>Albertville</t>
  </si>
  <si>
    <t>Jean Lain Voiron</t>
  </si>
  <si>
    <t>Voiron</t>
  </si>
  <si>
    <t>Seynod</t>
  </si>
  <si>
    <t>Jean Lain Annemasse</t>
  </si>
  <si>
    <t>Jean Lain Thonon</t>
  </si>
  <si>
    <t>Margencel</t>
  </si>
  <si>
    <t>Jean Lain Cluses</t>
  </si>
  <si>
    <t>Scionzier</t>
  </si>
  <si>
    <t>Jean Lain Gex</t>
  </si>
  <si>
    <t>Cessy</t>
  </si>
  <si>
    <t>Jean Lain Sallanches</t>
  </si>
  <si>
    <t>Sallanches</t>
  </si>
  <si>
    <t>Ville La Grand</t>
  </si>
  <si>
    <t>Jean Lain Echirolles</t>
  </si>
  <si>
    <t>Echirolles</t>
  </si>
  <si>
    <t>Jean Lain Annecy</t>
  </si>
  <si>
    <t>Bruno Jozefowicz</t>
  </si>
  <si>
    <t>Central Autos sa</t>
  </si>
  <si>
    <t>Saint Fons</t>
  </si>
  <si>
    <t>Francheville</t>
  </si>
  <si>
    <t>Lyon</t>
  </si>
  <si>
    <t>Garage Perrier</t>
  </si>
  <si>
    <t>Privas</t>
  </si>
  <si>
    <t>Bourgoin Jallieu</t>
  </si>
  <si>
    <t>Eric Bonnel</t>
  </si>
  <si>
    <t>Gva Bymycar Loire</t>
  </si>
  <si>
    <t>Le Coteau</t>
  </si>
  <si>
    <t>SAS GVA Bymycar Lyon</t>
  </si>
  <si>
    <t>Villefranche sur Saône</t>
  </si>
  <si>
    <t>St Romain en Gal</t>
  </si>
  <si>
    <t>Ladoix Serrigny</t>
  </si>
  <si>
    <t>Avignon</t>
  </si>
  <si>
    <t>sas GVA ByMyCar Bourgogne</t>
  </si>
  <si>
    <t>ByMyCar Bourgogne</t>
  </si>
  <si>
    <t>SAS GVA Bymycar Vaucluse</t>
  </si>
  <si>
    <t>Saint Priest en Jarez</t>
  </si>
  <si>
    <t>GVA Bymycar Lyon</t>
  </si>
  <si>
    <t>Limonest</t>
  </si>
  <si>
    <t>Gilles Menot</t>
  </si>
  <si>
    <t>Auto Avenir Arden - 3A</t>
  </si>
  <si>
    <t>Charleville Mezieres</t>
  </si>
  <si>
    <t>Reims</t>
  </si>
  <si>
    <t>Le Vignoble Reims</t>
  </si>
  <si>
    <t>Marchal Automobiles Premium</t>
  </si>
  <si>
    <t>St Martin sur le Pré</t>
  </si>
  <si>
    <t>Myriam Tadros</t>
  </si>
  <si>
    <t>Bayonne</t>
  </si>
  <si>
    <t>Ets Lavillauroy</t>
  </si>
  <si>
    <t>Lescar</t>
  </si>
  <si>
    <t>Tarbes</t>
  </si>
  <si>
    <t>Frechic sa</t>
  </si>
  <si>
    <t>Marmande</t>
  </si>
  <si>
    <t>Bayonne Auto Concept sas</t>
  </si>
  <si>
    <t>Joel Rousset</t>
  </si>
  <si>
    <t>Dambax sa</t>
  </si>
  <si>
    <t>Auch</t>
  </si>
  <si>
    <t>Gge Dambax Fils sa</t>
  </si>
  <si>
    <t>Estancarbon</t>
  </si>
  <si>
    <t>Castres</t>
  </si>
  <si>
    <t>JPR Automobiles sas</t>
  </si>
  <si>
    <t>Montauban</t>
  </si>
  <si>
    <t>Garage Andreu sas</t>
  </si>
  <si>
    <t>Condom</t>
  </si>
  <si>
    <t>Alma Automobiles SAS</t>
  </si>
  <si>
    <t>Saint Paul les Dax</t>
  </si>
  <si>
    <t>Alma Automobiles sas</t>
  </si>
  <si>
    <t>Le Passage</t>
  </si>
  <si>
    <t>Dambax sas</t>
  </si>
  <si>
    <t>Autopole 81 sasu</t>
  </si>
  <si>
    <t>St Avit</t>
  </si>
  <si>
    <t>Philippe Cuilleret</t>
  </si>
  <si>
    <t>DBF Montpellier</t>
  </si>
  <si>
    <t>Toulouse</t>
  </si>
  <si>
    <t>Sterling Automobiles</t>
  </si>
  <si>
    <t>Labège</t>
  </si>
  <si>
    <t>St Clement de Rivière</t>
  </si>
  <si>
    <t>DBF Bordeaux Rive Droite</t>
  </si>
  <si>
    <t>Artigues prés Bordeaux</t>
  </si>
  <si>
    <t>DBF Bordeaux Premium</t>
  </si>
  <si>
    <t>Mérignac</t>
  </si>
  <si>
    <t>DBF Arcachon</t>
  </si>
  <si>
    <t>La Teste de Buch</t>
  </si>
  <si>
    <t>Montpellier</t>
  </si>
  <si>
    <t>Odile Journoud</t>
  </si>
  <si>
    <t>Trélissac</t>
  </si>
  <si>
    <t>Centre Auto Tarnais</t>
  </si>
  <si>
    <t>Albi</t>
  </si>
  <si>
    <t>Aurillac</t>
  </si>
  <si>
    <t>Automobile Service 12</t>
  </si>
  <si>
    <t>Onet le Château</t>
  </si>
  <si>
    <t>Automobile Service</t>
  </si>
  <si>
    <t>Premium 24</t>
  </si>
  <si>
    <t>Sacha Robert</t>
  </si>
  <si>
    <t>Ravon Automobile sas</t>
  </si>
  <si>
    <t>St Germain Laprade</t>
  </si>
  <si>
    <t>Aubière</t>
  </si>
  <si>
    <t>JMC Autos</t>
  </si>
  <si>
    <t>Charmeil</t>
  </si>
  <si>
    <t>Sport Concept</t>
  </si>
  <si>
    <t>Fernando Vilela</t>
  </si>
  <si>
    <t>Scala Narbonne</t>
  </si>
  <si>
    <t>Narbonne</t>
  </si>
  <si>
    <t>Scala sa</t>
  </si>
  <si>
    <t>Pamiers</t>
  </si>
  <si>
    <t>Scala Perpignan</t>
  </si>
  <si>
    <t>Perpignan</t>
  </si>
  <si>
    <t>Carcassonne</t>
  </si>
  <si>
    <t>Capiscol Distribution sas</t>
  </si>
  <si>
    <t>Béziers</t>
  </si>
  <si>
    <t>Cap Ouest Automobiles sas</t>
  </si>
  <si>
    <t>Anne Briales</t>
  </si>
  <si>
    <t>Valence</t>
  </si>
  <si>
    <t>Nîmes</t>
  </si>
  <si>
    <t>Fournet Manen Automobiles</t>
  </si>
  <si>
    <t>Alès</t>
  </si>
  <si>
    <t>Espace Prestige Automobile</t>
  </si>
  <si>
    <t>Genin Espace Hugo sas</t>
  </si>
  <si>
    <t>Raïssa Chevalier</t>
  </si>
  <si>
    <t>Marseille</t>
  </si>
  <si>
    <t>Les Milles</t>
  </si>
  <si>
    <t>Continentale Auto Location</t>
  </si>
  <si>
    <t>Ajaccio</t>
  </si>
  <si>
    <t>Biguglia</t>
  </si>
  <si>
    <t>Odicée Saint Victoret</t>
  </si>
  <si>
    <t>Saint Victoret</t>
  </si>
  <si>
    <t>Odicée Aix</t>
  </si>
  <si>
    <t>Odicée-Marseille</t>
  </si>
  <si>
    <t>Guilaine Pottier</t>
  </si>
  <si>
    <t>Autosud</t>
  </si>
  <si>
    <t>Aubagne</t>
  </si>
  <si>
    <t>Star sas</t>
  </si>
  <si>
    <t>Ollioules</t>
  </si>
  <si>
    <t>La Garde</t>
  </si>
  <si>
    <t>Gap</t>
  </si>
  <si>
    <t>Garage de l'Avenir sas</t>
  </si>
  <si>
    <t>Arles</t>
  </si>
  <si>
    <t>Gap sas</t>
  </si>
  <si>
    <t>RS Prestige</t>
  </si>
  <si>
    <t>David Breluzeau</t>
  </si>
  <si>
    <t>Car sa</t>
  </si>
  <si>
    <t>Nice</t>
  </si>
  <si>
    <t>José Cauvin sa</t>
  </si>
  <si>
    <t>Grasse</t>
  </si>
  <si>
    <t>Puget sur Argens</t>
  </si>
  <si>
    <t>Riviera Technic sas</t>
  </si>
  <si>
    <t>Mougins</t>
  </si>
  <si>
    <t>Advanced Teknik Terminal</t>
  </si>
  <si>
    <t>Starter 2009 Menton</t>
  </si>
  <si>
    <t>Menton</t>
  </si>
  <si>
    <t>Arnaud Jolbert</t>
  </si>
  <si>
    <t>Access Automobiles</t>
  </si>
  <si>
    <t>Quevert</t>
  </si>
  <si>
    <t>Brest</t>
  </si>
  <si>
    <t>Garage Beyou sas</t>
  </si>
  <si>
    <t>Saint Martin des Champs</t>
  </si>
  <si>
    <t>Lannion</t>
  </si>
  <si>
    <t>Guingamp</t>
  </si>
  <si>
    <t>Honoré sas</t>
  </si>
  <si>
    <t>Quimper</t>
  </si>
  <si>
    <t>Lanester</t>
  </si>
  <si>
    <t>Garage de l'Europe sa</t>
  </si>
  <si>
    <t>Pontivy</t>
  </si>
  <si>
    <t>Prestige Automobiles</t>
  </si>
  <si>
    <t>Saint Brieuc</t>
  </si>
  <si>
    <t>Espace Premium</t>
  </si>
  <si>
    <t>Alliance Auto</t>
  </si>
  <si>
    <t>Excel Automobiles</t>
  </si>
  <si>
    <t>Julien Tréheux</t>
  </si>
  <si>
    <t>Orvault</t>
  </si>
  <si>
    <t>Cesson Sévigné</t>
  </si>
  <si>
    <t>Olympe Automobiles sas</t>
  </si>
  <si>
    <t>Océan Automobile sas</t>
  </si>
  <si>
    <t>Rezé</t>
  </si>
  <si>
    <t>St Malo</t>
  </si>
  <si>
    <t>Marie-Luce Chesneau</t>
  </si>
  <si>
    <t>Daniel Mouton Saint Malo</t>
  </si>
  <si>
    <t>Vire</t>
  </si>
  <si>
    <t>Daniel Mouton SA</t>
  </si>
  <si>
    <t>Vitré</t>
  </si>
  <si>
    <t>SA Poirier et Fils Automobiles</t>
  </si>
  <si>
    <t>Alençon</t>
  </si>
  <si>
    <t>Changé</t>
  </si>
  <si>
    <t>Lemauviel Exclusive sas</t>
  </si>
  <si>
    <t>Yoann Pivert</t>
  </si>
  <si>
    <t>JRA 85</t>
  </si>
  <si>
    <t>Mouilleron le Captif</t>
  </si>
  <si>
    <t>Ets Dugast sas</t>
  </si>
  <si>
    <t>Cholet</t>
  </si>
  <si>
    <t>SAS Chollet</t>
  </si>
  <si>
    <t>Bressuire</t>
  </si>
  <si>
    <t>Horizon Automobiles sas</t>
  </si>
  <si>
    <t>Trignac</t>
  </si>
  <si>
    <t>Challans</t>
  </si>
  <si>
    <t>Château d'Olonne</t>
  </si>
  <si>
    <t>François Parmentier</t>
  </si>
  <si>
    <t>Cedam sa</t>
  </si>
  <si>
    <t>Ploermel</t>
  </si>
  <si>
    <t>Kermorvant Automobiles</t>
  </si>
  <si>
    <t>Auray</t>
  </si>
  <si>
    <t>Vannes</t>
  </si>
  <si>
    <t>Exclusive Automobiles</t>
  </si>
  <si>
    <t>Avenir Automobiles sa</t>
  </si>
  <si>
    <t>Beaucouzé</t>
  </si>
  <si>
    <t>Thierry Pairel</t>
  </si>
  <si>
    <t>Garage Clerfond</t>
  </si>
  <si>
    <t>La Flèche</t>
  </si>
  <si>
    <t>Lecluse Automobiles Dreux</t>
  </si>
  <si>
    <t>Dreux</t>
  </si>
  <si>
    <t>Lecluse Automobiles Evreux</t>
  </si>
  <si>
    <t>Olympic Auto</t>
  </si>
  <si>
    <t>Nogent Le Phaye</t>
  </si>
  <si>
    <t>Lecluse Automobiles</t>
  </si>
  <si>
    <t>Ruaudin</t>
  </si>
  <si>
    <t>Fauville</t>
  </si>
  <si>
    <t>François André Queguiner</t>
  </si>
  <si>
    <t>M.C.A sas</t>
  </si>
  <si>
    <t>Champniers</t>
  </si>
  <si>
    <t>Comptoir Automobile Rochelais sas</t>
  </si>
  <si>
    <t>Tonnay Charente</t>
  </si>
  <si>
    <t>La Rochelle</t>
  </si>
  <si>
    <t>Seguin Automobiles</t>
  </si>
  <si>
    <t>Saint Victurnien</t>
  </si>
  <si>
    <t>Poitiers</t>
  </si>
  <si>
    <t>Niort cedex</t>
  </si>
  <si>
    <t>Chateaubernard</t>
  </si>
  <si>
    <t>St Sulpice de Royan</t>
  </si>
  <si>
    <t>Olympe Automobiles Basa sa</t>
  </si>
  <si>
    <t>I.G.A Basa sas</t>
  </si>
  <si>
    <t>Vincent Pouvreau</t>
  </si>
  <si>
    <t>Axess Automobiles sas</t>
  </si>
  <si>
    <t>Brive la Gaillarde</t>
  </si>
  <si>
    <t>Saint Cyr sur Loire</t>
  </si>
  <si>
    <t>Espace Auto Blois sas</t>
  </si>
  <si>
    <t>Blois</t>
  </si>
  <si>
    <t>Péricaud sas</t>
  </si>
  <si>
    <t>Limoges</t>
  </si>
  <si>
    <t>Intersport</t>
  </si>
  <si>
    <t>District 409</t>
  </si>
  <si>
    <t>Dalauto Montluçon</t>
  </si>
  <si>
    <t>Montluçon</t>
  </si>
  <si>
    <t>Audexia sas</t>
  </si>
  <si>
    <t>St Doulchard</t>
  </si>
  <si>
    <t>Dalauto Châteauroux</t>
  </si>
  <si>
    <t>Châteauroux</t>
  </si>
  <si>
    <t>Amixia</t>
  </si>
  <si>
    <t>Amilly</t>
  </si>
  <si>
    <t>WelcomCar</t>
  </si>
  <si>
    <t>Fleury les Aubrais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</si>
</sst>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CFF3C"/>
        <bgColor indexed="64"/>
      </patternFill>
    </fill>
    <fill>
      <patternFill patternType="solid">
        <fgColor rgb="FFFF5F5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4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2"/>
  <sheetViews>
    <sheetView showGridLines="0" tabSelected="1" workbookViewId="0">
      <selection activeCell="H4" sqref="H4"/>
    </sheetView>
  </sheetViews>
  <sheetFormatPr baseColWidth="10" defaultRowHeight="14.4" x14ac:dyDescent="0.3"/>
  <cols>
    <col min="1" max="1" width="6.5546875" bestFit="1" customWidth="1"/>
    <col min="2" max="2" width="6.77734375" bestFit="1" customWidth="1"/>
    <col min="3" max="3" width="22" bestFit="1" customWidth="1"/>
    <col min="4" max="4" width="7.33203125" bestFit="1" customWidth="1"/>
    <col min="5" max="5" width="9.6640625" bestFit="1" customWidth="1"/>
    <col min="6" max="6" width="7.44140625" bestFit="1" customWidth="1"/>
    <col min="7" max="7" width="34.44140625" bestFit="1" customWidth="1"/>
    <col min="8" max="8" width="26.6640625" bestFit="1" customWidth="1"/>
    <col min="9" max="9" width="14.109375" style="4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12" ht="28.8" x14ac:dyDescent="0.3">
      <c r="A2" s="1">
        <v>1</v>
      </c>
      <c r="B2" s="1">
        <v>1</v>
      </c>
      <c r="C2" s="1" t="s">
        <v>9</v>
      </c>
      <c r="D2" s="1" t="s">
        <v>14</v>
      </c>
      <c r="E2" s="1" t="str">
        <f>"01001290"</f>
        <v>01001290</v>
      </c>
      <c r="F2" s="1" t="str">
        <f>"FRAA01289"</f>
        <v>FRAA01289</v>
      </c>
      <c r="G2" s="1" t="s">
        <v>10</v>
      </c>
      <c r="H2" s="1" t="s">
        <v>11</v>
      </c>
      <c r="I2" s="5" t="s">
        <v>12</v>
      </c>
      <c r="J2" s="1"/>
      <c r="K2" s="1"/>
      <c r="L2" s="1"/>
    </row>
    <row r="3" spans="1:12" ht="28.8" x14ac:dyDescent="0.3">
      <c r="A3" s="1">
        <v>1</v>
      </c>
      <c r="B3" s="1">
        <v>1</v>
      </c>
      <c r="C3" s="1" t="s">
        <v>9</v>
      </c>
      <c r="D3" s="1" t="s">
        <v>14</v>
      </c>
      <c r="E3" s="1" t="str">
        <f>"01000393"</f>
        <v>01000393</v>
      </c>
      <c r="F3" s="1" t="str">
        <f>"FRAA04530"</f>
        <v>FRAA04530</v>
      </c>
      <c r="G3" s="1" t="s">
        <v>15</v>
      </c>
      <c r="H3" s="1" t="s">
        <v>16</v>
      </c>
      <c r="I3" s="5" t="s">
        <v>12</v>
      </c>
      <c r="J3" s="1"/>
      <c r="K3" s="1"/>
      <c r="L3" s="1"/>
    </row>
    <row r="4" spans="1:12" ht="28.8" x14ac:dyDescent="0.3">
      <c r="A4" s="1">
        <v>1</v>
      </c>
      <c r="B4" s="1">
        <v>1</v>
      </c>
      <c r="C4" s="1" t="s">
        <v>9</v>
      </c>
      <c r="D4" s="1" t="s">
        <v>14</v>
      </c>
      <c r="E4" s="1" t="str">
        <f>"01000394"</f>
        <v>01000394</v>
      </c>
      <c r="F4" s="1" t="str">
        <f>"FRAA04531"</f>
        <v>FRAA04531</v>
      </c>
      <c r="G4" s="1" t="s">
        <v>15</v>
      </c>
      <c r="H4" s="1" t="s">
        <v>13</v>
      </c>
      <c r="I4" s="5" t="s">
        <v>12</v>
      </c>
      <c r="J4" s="1"/>
      <c r="K4" s="1"/>
      <c r="L4" s="1"/>
    </row>
    <row r="5" spans="1:12" ht="28.8" x14ac:dyDescent="0.3">
      <c r="A5" s="1">
        <v>1</v>
      </c>
      <c r="B5" s="1">
        <v>1</v>
      </c>
      <c r="C5" s="1" t="s">
        <v>9</v>
      </c>
      <c r="D5" s="1" t="s">
        <v>14</v>
      </c>
      <c r="E5" s="1" t="str">
        <f>"01000395"</f>
        <v>01000395</v>
      </c>
      <c r="F5" s="1" t="str">
        <f>"FRAA04532"</f>
        <v>FRAA04532</v>
      </c>
      <c r="G5" s="1" t="s">
        <v>15</v>
      </c>
      <c r="H5" s="1" t="s">
        <v>17</v>
      </c>
      <c r="I5" s="5" t="s">
        <v>12</v>
      </c>
      <c r="J5" s="1"/>
      <c r="K5" s="1"/>
      <c r="L5" s="1"/>
    </row>
    <row r="6" spans="1:12" ht="28.8" x14ac:dyDescent="0.3">
      <c r="A6" s="1">
        <v>1</v>
      </c>
      <c r="B6" s="1">
        <v>1</v>
      </c>
      <c r="C6" s="1" t="s">
        <v>9</v>
      </c>
      <c r="D6" s="1" t="s">
        <v>14</v>
      </c>
      <c r="E6" s="1" t="str">
        <f>"01000683"</f>
        <v>01000683</v>
      </c>
      <c r="F6" s="1" t="str">
        <f>"FRAA05950"</f>
        <v>FRAA05950</v>
      </c>
      <c r="G6" s="1" t="s">
        <v>18</v>
      </c>
      <c r="H6" s="1" t="s">
        <v>19</v>
      </c>
      <c r="I6" s="5" t="s">
        <v>12</v>
      </c>
      <c r="J6" s="1"/>
      <c r="K6" s="1"/>
      <c r="L6" s="1"/>
    </row>
    <row r="7" spans="1:12" ht="28.8" x14ac:dyDescent="0.3">
      <c r="A7" s="1">
        <v>1</v>
      </c>
      <c r="B7" s="1">
        <v>2</v>
      </c>
      <c r="C7" s="1" t="s">
        <v>20</v>
      </c>
      <c r="D7" s="1" t="s">
        <v>14</v>
      </c>
      <c r="E7" s="1" t="str">
        <f>"01001372"</f>
        <v>01001372</v>
      </c>
      <c r="F7" s="1" t="str">
        <f>"FRAA01367"</f>
        <v>FRAA01367</v>
      </c>
      <c r="G7" s="1" t="s">
        <v>24</v>
      </c>
      <c r="H7" s="1" t="s">
        <v>25</v>
      </c>
      <c r="I7" s="5" t="s">
        <v>12</v>
      </c>
      <c r="J7" s="1"/>
      <c r="K7" s="1"/>
      <c r="L7" s="1"/>
    </row>
    <row r="8" spans="1:12" ht="28.8" x14ac:dyDescent="0.3">
      <c r="A8" s="1">
        <v>1</v>
      </c>
      <c r="B8" s="1">
        <v>2</v>
      </c>
      <c r="C8" s="1" t="s">
        <v>20</v>
      </c>
      <c r="D8" s="1" t="s">
        <v>14</v>
      </c>
      <c r="E8" s="1" t="str">
        <f>"01001363"</f>
        <v>01001363</v>
      </c>
      <c r="F8" s="1" t="str">
        <f>"FRAA02068"</f>
        <v>FRAA02068</v>
      </c>
      <c r="G8" s="1" t="s">
        <v>24</v>
      </c>
      <c r="H8" s="1" t="s">
        <v>28</v>
      </c>
      <c r="I8" s="5" t="s">
        <v>12</v>
      </c>
      <c r="J8" s="1"/>
      <c r="K8" s="1"/>
      <c r="L8" s="1"/>
    </row>
    <row r="9" spans="1:12" ht="28.8" x14ac:dyDescent="0.3">
      <c r="A9" s="1">
        <v>1</v>
      </c>
      <c r="B9" s="1">
        <v>2</v>
      </c>
      <c r="C9" s="1" t="s">
        <v>20</v>
      </c>
      <c r="D9" s="1" t="s">
        <v>14</v>
      </c>
      <c r="E9" s="1" t="str">
        <f>"01000361"</f>
        <v>01000361</v>
      </c>
      <c r="F9" s="1" t="str">
        <f>"FRAA01945"</f>
        <v>FRAA01945</v>
      </c>
      <c r="G9" s="1" t="s">
        <v>23</v>
      </c>
      <c r="H9" s="1" t="s">
        <v>29</v>
      </c>
      <c r="I9" s="5" t="s">
        <v>12</v>
      </c>
      <c r="J9" s="1"/>
      <c r="K9" s="1"/>
      <c r="L9" s="1"/>
    </row>
    <row r="10" spans="1:12" ht="28.8" x14ac:dyDescent="0.3">
      <c r="A10" s="1">
        <v>1</v>
      </c>
      <c r="B10" s="1">
        <v>2</v>
      </c>
      <c r="C10" s="1" t="s">
        <v>20</v>
      </c>
      <c r="D10" s="1" t="s">
        <v>14</v>
      </c>
      <c r="E10" s="1" t="str">
        <f>"01000354"</f>
        <v>01000354</v>
      </c>
      <c r="F10" s="1" t="str">
        <f>"FRAA04370"</f>
        <v>FRAA04370</v>
      </c>
      <c r="G10" s="1" t="s">
        <v>21</v>
      </c>
      <c r="H10" s="1" t="s">
        <v>22</v>
      </c>
      <c r="I10" s="5" t="s">
        <v>12</v>
      </c>
      <c r="J10" s="1"/>
      <c r="K10" s="1"/>
      <c r="L10" s="1"/>
    </row>
    <row r="11" spans="1:12" ht="28.8" x14ac:dyDescent="0.3">
      <c r="A11" s="1">
        <v>1</v>
      </c>
      <c r="B11" s="1">
        <v>2</v>
      </c>
      <c r="C11" s="1" t="s">
        <v>20</v>
      </c>
      <c r="D11" s="1" t="s">
        <v>14</v>
      </c>
      <c r="E11" s="1" t="str">
        <f>"01008274"</f>
        <v>01008274</v>
      </c>
      <c r="F11" s="1" t="str">
        <f>"FRAA08272"</f>
        <v>FRAA08272</v>
      </c>
      <c r="G11" s="1" t="s">
        <v>26</v>
      </c>
      <c r="H11" s="1" t="s">
        <v>27</v>
      </c>
      <c r="I11" s="5" t="s">
        <v>12</v>
      </c>
      <c r="J11" s="1"/>
      <c r="K11" s="1"/>
      <c r="L11" s="1"/>
    </row>
    <row r="12" spans="1:12" ht="28.8" x14ac:dyDescent="0.3">
      <c r="A12" s="1">
        <v>1</v>
      </c>
      <c r="B12" s="1">
        <v>3</v>
      </c>
      <c r="C12" s="1" t="s">
        <v>32</v>
      </c>
      <c r="D12" s="1" t="s">
        <v>14</v>
      </c>
      <c r="E12" s="1" t="str">
        <f>"01002054"</f>
        <v>01002054</v>
      </c>
      <c r="F12" s="1" t="str">
        <f>"FRAA01936"</f>
        <v>FRAA01936</v>
      </c>
      <c r="G12" s="1" t="s">
        <v>46</v>
      </c>
      <c r="H12" s="1" t="s">
        <v>31</v>
      </c>
      <c r="I12" s="5" t="s">
        <v>12</v>
      </c>
      <c r="J12" s="1"/>
      <c r="K12" s="1"/>
      <c r="L12" s="1"/>
    </row>
    <row r="13" spans="1:12" ht="28.8" x14ac:dyDescent="0.3">
      <c r="A13" s="1">
        <v>1</v>
      </c>
      <c r="B13" s="1">
        <v>3</v>
      </c>
      <c r="C13" s="1" t="s">
        <v>32</v>
      </c>
      <c r="D13" s="1" t="s">
        <v>14</v>
      </c>
      <c r="E13" s="1" t="str">
        <f>"01002255"</f>
        <v>01002255</v>
      </c>
      <c r="F13" s="1" t="str">
        <f>"FRAA02063"</f>
        <v>FRAA02063</v>
      </c>
      <c r="G13" s="1" t="s">
        <v>37</v>
      </c>
      <c r="H13" s="1" t="s">
        <v>41</v>
      </c>
      <c r="I13" s="5" t="s">
        <v>12</v>
      </c>
      <c r="J13" s="1"/>
      <c r="K13" s="1"/>
      <c r="L13" s="1"/>
    </row>
    <row r="14" spans="1:12" ht="28.8" x14ac:dyDescent="0.3">
      <c r="A14" s="1">
        <v>1</v>
      </c>
      <c r="B14" s="1">
        <v>3</v>
      </c>
      <c r="C14" s="1" t="s">
        <v>32</v>
      </c>
      <c r="D14" s="1" t="s">
        <v>14</v>
      </c>
      <c r="E14" s="1" t="str">
        <f>"01002633"</f>
        <v>01002633</v>
      </c>
      <c r="F14" s="1" t="str">
        <f>"FRAA02245"</f>
        <v>FRAA02245</v>
      </c>
      <c r="G14" s="1" t="s">
        <v>37</v>
      </c>
      <c r="H14" s="1" t="s">
        <v>42</v>
      </c>
      <c r="I14" s="5" t="s">
        <v>12</v>
      </c>
      <c r="J14" s="1"/>
      <c r="K14" s="1"/>
      <c r="L14" s="1"/>
    </row>
    <row r="15" spans="1:12" ht="28.8" x14ac:dyDescent="0.3">
      <c r="A15" s="1">
        <v>1</v>
      </c>
      <c r="B15" s="1">
        <v>3</v>
      </c>
      <c r="C15" s="1" t="s">
        <v>32</v>
      </c>
      <c r="D15" s="1" t="s">
        <v>14</v>
      </c>
      <c r="E15" s="1" t="str">
        <f>"01002436"</f>
        <v>01002436</v>
      </c>
      <c r="F15" s="1" t="str">
        <f>"FRAA02106"</f>
        <v>FRAA02106</v>
      </c>
      <c r="G15" s="1" t="s">
        <v>37</v>
      </c>
      <c r="H15" s="1" t="s">
        <v>38</v>
      </c>
      <c r="I15" s="5" t="s">
        <v>12</v>
      </c>
      <c r="J15" s="1"/>
      <c r="K15" s="1"/>
      <c r="L15" s="1"/>
    </row>
    <row r="16" spans="1:12" ht="28.8" x14ac:dyDescent="0.3">
      <c r="A16" s="1">
        <v>1</v>
      </c>
      <c r="B16" s="1">
        <v>3</v>
      </c>
      <c r="C16" s="1" t="s">
        <v>32</v>
      </c>
      <c r="D16" s="1" t="s">
        <v>14</v>
      </c>
      <c r="E16" s="1" t="str">
        <f>"01000046"</f>
        <v>01000046</v>
      </c>
      <c r="F16" s="1" t="str">
        <f>"FRAA02270"</f>
        <v>FRAA02270</v>
      </c>
      <c r="G16" s="1" t="s">
        <v>39</v>
      </c>
      <c r="H16" s="1" t="s">
        <v>40</v>
      </c>
      <c r="I16" s="5" t="s">
        <v>12</v>
      </c>
      <c r="J16" s="1"/>
      <c r="K16" s="1"/>
      <c r="L16" s="1"/>
    </row>
    <row r="17" spans="1:12" ht="28.8" x14ac:dyDescent="0.3">
      <c r="A17" s="1">
        <v>1</v>
      </c>
      <c r="B17" s="1">
        <v>3</v>
      </c>
      <c r="C17" s="1" t="s">
        <v>32</v>
      </c>
      <c r="D17" s="1" t="s">
        <v>14</v>
      </c>
      <c r="E17" s="1" t="str">
        <f>"01000050"</f>
        <v>01000050</v>
      </c>
      <c r="F17" s="1" t="str">
        <f>"FRAA02271"</f>
        <v>FRAA02271</v>
      </c>
      <c r="G17" s="1" t="s">
        <v>39</v>
      </c>
      <c r="H17" s="1" t="s">
        <v>47</v>
      </c>
      <c r="I17" s="5" t="s">
        <v>12</v>
      </c>
      <c r="J17" s="1"/>
      <c r="K17" s="1"/>
      <c r="L17" s="1"/>
    </row>
    <row r="18" spans="1:12" ht="28.8" x14ac:dyDescent="0.3">
      <c r="A18" s="1">
        <v>1</v>
      </c>
      <c r="B18" s="1">
        <v>3</v>
      </c>
      <c r="C18" s="1" t="s">
        <v>32</v>
      </c>
      <c r="D18" s="1" t="s">
        <v>14</v>
      </c>
      <c r="E18" s="1" t="str">
        <f>"01000011"</f>
        <v>01000011</v>
      </c>
      <c r="F18" s="1" t="str">
        <f>"FRAA01671"</f>
        <v>FRAA01671</v>
      </c>
      <c r="G18" s="1" t="s">
        <v>33</v>
      </c>
      <c r="H18" s="1" t="s">
        <v>34</v>
      </c>
      <c r="I18" s="5" t="s">
        <v>12</v>
      </c>
      <c r="J18" s="1"/>
      <c r="K18" s="1"/>
      <c r="L18" s="1"/>
    </row>
    <row r="19" spans="1:12" ht="28.8" x14ac:dyDescent="0.3">
      <c r="A19" s="1">
        <v>1</v>
      </c>
      <c r="B19" s="1">
        <v>3</v>
      </c>
      <c r="C19" s="1" t="s">
        <v>32</v>
      </c>
      <c r="D19" s="1" t="s">
        <v>14</v>
      </c>
      <c r="E19" s="1" t="str">
        <f>"01001353"</f>
        <v>01001353</v>
      </c>
      <c r="F19" s="1" t="str">
        <f>"FRAA06622"</f>
        <v>FRAA06622</v>
      </c>
      <c r="G19" s="1" t="s">
        <v>44</v>
      </c>
      <c r="H19" s="1" t="s">
        <v>45</v>
      </c>
      <c r="I19" s="5" t="s">
        <v>12</v>
      </c>
      <c r="J19" s="1"/>
      <c r="K19" s="1"/>
      <c r="L19" s="1"/>
    </row>
    <row r="20" spans="1:12" ht="28.8" x14ac:dyDescent="0.3">
      <c r="A20" s="1">
        <v>1</v>
      </c>
      <c r="B20" s="1">
        <v>3</v>
      </c>
      <c r="C20" s="1" t="s">
        <v>32</v>
      </c>
      <c r="D20" s="1" t="s">
        <v>14</v>
      </c>
      <c r="E20" s="1" t="str">
        <f>"01001968"</f>
        <v>01001968</v>
      </c>
      <c r="F20" s="1" t="str">
        <f>"FRAA01830"</f>
        <v>FRAA01830</v>
      </c>
      <c r="G20" s="1" t="s">
        <v>37</v>
      </c>
      <c r="H20" s="1" t="s">
        <v>43</v>
      </c>
      <c r="I20" s="5" t="s">
        <v>12</v>
      </c>
      <c r="J20" s="1"/>
      <c r="K20" s="1"/>
      <c r="L20" s="1"/>
    </row>
    <row r="21" spans="1:12" ht="28.8" x14ac:dyDescent="0.3">
      <c r="A21" s="1">
        <v>1</v>
      </c>
      <c r="B21" s="1">
        <v>3</v>
      </c>
      <c r="C21" s="1" t="s">
        <v>32</v>
      </c>
      <c r="D21" s="1" t="s">
        <v>14</v>
      </c>
      <c r="E21" s="1" t="str">
        <f>"01001942"</f>
        <v>01001942</v>
      </c>
      <c r="F21" s="1" t="str">
        <f>"FRAA01773"</f>
        <v>FRAA01773</v>
      </c>
      <c r="G21" s="1" t="s">
        <v>35</v>
      </c>
      <c r="H21" s="1" t="s">
        <v>36</v>
      </c>
      <c r="I21" s="5" t="s">
        <v>12</v>
      </c>
      <c r="J21" s="1"/>
      <c r="K21" s="1"/>
      <c r="L21" s="1"/>
    </row>
    <row r="22" spans="1:12" ht="28.8" x14ac:dyDescent="0.3">
      <c r="A22" s="1">
        <v>1</v>
      </c>
      <c r="B22" s="1">
        <v>4</v>
      </c>
      <c r="C22" s="1" t="s">
        <v>48</v>
      </c>
      <c r="D22" s="1" t="s">
        <v>14</v>
      </c>
      <c r="E22" s="1" t="str">
        <f>"01000263"</f>
        <v>01000263</v>
      </c>
      <c r="F22" s="1" t="str">
        <f>"FRAA01896"</f>
        <v>FRAA01896</v>
      </c>
      <c r="G22" s="1" t="s">
        <v>51</v>
      </c>
      <c r="H22" s="1" t="s">
        <v>52</v>
      </c>
      <c r="I22" s="5" t="s">
        <v>12</v>
      </c>
      <c r="J22" s="1"/>
      <c r="K22" s="1"/>
      <c r="L22" s="1"/>
    </row>
    <row r="23" spans="1:12" ht="28.8" x14ac:dyDescent="0.3">
      <c r="A23" s="1">
        <v>1</v>
      </c>
      <c r="B23" s="1">
        <v>4</v>
      </c>
      <c r="C23" s="1" t="s">
        <v>48</v>
      </c>
      <c r="D23" s="1" t="s">
        <v>14</v>
      </c>
      <c r="E23" s="1" t="str">
        <f>"01000113"</f>
        <v>01000113</v>
      </c>
      <c r="F23" s="1" t="str">
        <f>"FRAA02690"</f>
        <v>FRAA02690</v>
      </c>
      <c r="G23" s="1" t="s">
        <v>49</v>
      </c>
      <c r="H23" s="1" t="s">
        <v>50</v>
      </c>
      <c r="I23" s="5" t="s">
        <v>12</v>
      </c>
      <c r="J23" s="1"/>
      <c r="K23" s="1"/>
      <c r="L23" s="1"/>
    </row>
    <row r="24" spans="1:12" ht="28.8" x14ac:dyDescent="0.3">
      <c r="A24" s="1">
        <v>1</v>
      </c>
      <c r="B24" s="1">
        <v>4</v>
      </c>
      <c r="C24" s="1" t="s">
        <v>48</v>
      </c>
      <c r="D24" s="1" t="s">
        <v>14</v>
      </c>
      <c r="E24" s="1" t="str">
        <f>"01000110"</f>
        <v>01000110</v>
      </c>
      <c r="F24" s="1" t="str">
        <f>"FRAA02680"</f>
        <v>FRAA02680</v>
      </c>
      <c r="G24" s="1" t="s">
        <v>53</v>
      </c>
      <c r="H24" s="1" t="s">
        <v>54</v>
      </c>
      <c r="I24" s="5" t="s">
        <v>12</v>
      </c>
      <c r="J24" s="1"/>
      <c r="K24" s="1"/>
      <c r="L24" s="1"/>
    </row>
    <row r="25" spans="1:12" ht="28.8" x14ac:dyDescent="0.3">
      <c r="A25" s="1">
        <v>1</v>
      </c>
      <c r="B25" s="1">
        <v>4</v>
      </c>
      <c r="C25" s="1" t="s">
        <v>48</v>
      </c>
      <c r="D25" s="1" t="s">
        <v>14</v>
      </c>
      <c r="E25" s="1" t="str">
        <f>"01003232"</f>
        <v>01003232</v>
      </c>
      <c r="F25" s="1" t="str">
        <f>"FRAA02489"</f>
        <v>FRAA02489</v>
      </c>
      <c r="G25" s="1" t="s">
        <v>55</v>
      </c>
      <c r="H25" s="1" t="s">
        <v>56</v>
      </c>
      <c r="I25" s="5" t="s">
        <v>12</v>
      </c>
      <c r="J25" s="1"/>
      <c r="K25" s="1"/>
      <c r="L25" s="1"/>
    </row>
    <row r="26" spans="1:12" ht="28.8" x14ac:dyDescent="0.3">
      <c r="A26" s="1">
        <v>1</v>
      </c>
      <c r="B26" s="1">
        <v>4</v>
      </c>
      <c r="C26" s="1" t="s">
        <v>48</v>
      </c>
      <c r="D26" s="1" t="s">
        <v>14</v>
      </c>
      <c r="E26" s="1" t="str">
        <f>"01003540"</f>
        <v>01003540</v>
      </c>
      <c r="F26" s="1" t="str">
        <f>"FRAA02574"</f>
        <v>FRAA02574</v>
      </c>
      <c r="G26" s="1" t="s">
        <v>57</v>
      </c>
      <c r="H26" s="1" t="s">
        <v>58</v>
      </c>
      <c r="I26" s="5" t="s">
        <v>12</v>
      </c>
      <c r="J26" s="1"/>
      <c r="K26" s="1"/>
      <c r="L26" s="1"/>
    </row>
    <row r="27" spans="1:12" ht="28.8" x14ac:dyDescent="0.3">
      <c r="A27" s="1">
        <v>1</v>
      </c>
      <c r="B27" s="1">
        <v>4</v>
      </c>
      <c r="C27" s="1" t="s">
        <v>48</v>
      </c>
      <c r="D27" s="1" t="s">
        <v>14</v>
      </c>
      <c r="E27" s="1" t="str">
        <f>"01002877"</f>
        <v>01002877</v>
      </c>
      <c r="F27" s="1" t="str">
        <f>"FRAA02346"</f>
        <v>FRAA02346</v>
      </c>
      <c r="G27" s="1" t="s">
        <v>59</v>
      </c>
      <c r="H27" s="1" t="s">
        <v>60</v>
      </c>
      <c r="I27" s="5" t="s">
        <v>12</v>
      </c>
      <c r="J27" s="1"/>
      <c r="K27" s="1"/>
      <c r="L27" s="1"/>
    </row>
    <row r="28" spans="1:12" ht="28.8" x14ac:dyDescent="0.3">
      <c r="A28" s="1">
        <v>1</v>
      </c>
      <c r="B28" s="1">
        <v>5</v>
      </c>
      <c r="C28" s="1" t="s">
        <v>62</v>
      </c>
      <c r="D28" s="1" t="s">
        <v>14</v>
      </c>
      <c r="E28" s="1" t="str">
        <f>"01000158"</f>
        <v>01000158</v>
      </c>
      <c r="F28" s="1" t="str">
        <f>"FRAA01498"</f>
        <v>FRAA01498</v>
      </c>
      <c r="G28" s="1" t="s">
        <v>69</v>
      </c>
      <c r="H28" s="1" t="s">
        <v>66</v>
      </c>
      <c r="I28" s="5" t="s">
        <v>12</v>
      </c>
      <c r="J28" s="1"/>
      <c r="K28" s="1"/>
      <c r="L28" s="1"/>
    </row>
    <row r="29" spans="1:12" ht="28.8" x14ac:dyDescent="0.3">
      <c r="A29" s="1">
        <v>1</v>
      </c>
      <c r="B29" s="1">
        <v>5</v>
      </c>
      <c r="C29" s="1" t="s">
        <v>62</v>
      </c>
      <c r="D29" s="1" t="s">
        <v>14</v>
      </c>
      <c r="E29" s="1" t="str">
        <f>"01000305"</f>
        <v>01000305</v>
      </c>
      <c r="F29" s="1" t="str">
        <f>"FRAA03770"</f>
        <v>FRAA03770</v>
      </c>
      <c r="G29" s="1" t="s">
        <v>64</v>
      </c>
      <c r="H29" s="1" t="s">
        <v>65</v>
      </c>
      <c r="I29" s="5" t="s">
        <v>12</v>
      </c>
      <c r="J29" s="1"/>
      <c r="K29" s="1"/>
      <c r="L29" s="1"/>
    </row>
    <row r="30" spans="1:12" ht="28.8" x14ac:dyDescent="0.3">
      <c r="A30" s="1">
        <v>1</v>
      </c>
      <c r="B30" s="1">
        <v>5</v>
      </c>
      <c r="C30" s="1" t="s">
        <v>62</v>
      </c>
      <c r="D30" s="1" t="s">
        <v>14</v>
      </c>
      <c r="E30" s="1" t="str">
        <f>"01000290"</f>
        <v>01000290</v>
      </c>
      <c r="F30" s="1" t="str">
        <f>"FRAA03730"</f>
        <v>FRAA03730</v>
      </c>
      <c r="G30" s="1" t="s">
        <v>63</v>
      </c>
      <c r="H30" s="1" t="s">
        <v>61</v>
      </c>
      <c r="I30" s="5" t="s">
        <v>12</v>
      </c>
      <c r="J30" s="1"/>
      <c r="K30" s="1"/>
      <c r="L30" s="1"/>
    </row>
    <row r="31" spans="1:12" ht="28.8" x14ac:dyDescent="0.3">
      <c r="A31" s="1">
        <v>1</v>
      </c>
      <c r="B31" s="1">
        <v>6</v>
      </c>
      <c r="C31" s="1" t="s">
        <v>70</v>
      </c>
      <c r="D31" s="1" t="s">
        <v>14</v>
      </c>
      <c r="E31" s="1" t="str">
        <f>"01007776"</f>
        <v>01007776</v>
      </c>
      <c r="F31" s="1" t="str">
        <f>"FRAA05656"</f>
        <v>FRAA05656</v>
      </c>
      <c r="G31" s="1" t="s">
        <v>75</v>
      </c>
      <c r="H31" s="1" t="s">
        <v>76</v>
      </c>
      <c r="I31" s="5" t="s">
        <v>12</v>
      </c>
      <c r="J31" s="1"/>
      <c r="K31" s="1"/>
      <c r="L31" s="1"/>
    </row>
    <row r="32" spans="1:12" ht="28.8" x14ac:dyDescent="0.3">
      <c r="A32" s="1">
        <v>1</v>
      </c>
      <c r="B32" s="1">
        <v>6</v>
      </c>
      <c r="C32" s="1" t="s">
        <v>70</v>
      </c>
      <c r="D32" s="1" t="s">
        <v>14</v>
      </c>
      <c r="E32" s="1" t="str">
        <f>"01002888"</f>
        <v>01002888</v>
      </c>
      <c r="F32" s="1" t="str">
        <f>"FRAA02337"</f>
        <v>FRAA02337</v>
      </c>
      <c r="G32" s="1" t="s">
        <v>77</v>
      </c>
      <c r="H32" s="1" t="s">
        <v>78</v>
      </c>
      <c r="I32" s="5" t="s">
        <v>12</v>
      </c>
      <c r="J32" s="1"/>
      <c r="K32" s="1"/>
      <c r="L32" s="1"/>
    </row>
    <row r="33" spans="1:12" ht="28.8" x14ac:dyDescent="0.3">
      <c r="A33" s="1">
        <v>1</v>
      </c>
      <c r="B33" s="1">
        <v>6</v>
      </c>
      <c r="C33" s="1" t="s">
        <v>70</v>
      </c>
      <c r="D33" s="1" t="s">
        <v>14</v>
      </c>
      <c r="E33" s="1" t="str">
        <f>"01002935"</f>
        <v>01002935</v>
      </c>
      <c r="F33" s="1" t="str">
        <f>"FRAA02368"</f>
        <v>FRAA02368</v>
      </c>
      <c r="G33" s="1" t="s">
        <v>79</v>
      </c>
      <c r="H33" s="1" t="s">
        <v>80</v>
      </c>
      <c r="I33" s="5" t="s">
        <v>12</v>
      </c>
      <c r="J33" s="1"/>
      <c r="K33" s="1"/>
      <c r="L33" s="1"/>
    </row>
    <row r="34" spans="1:12" ht="28.8" x14ac:dyDescent="0.3">
      <c r="A34" s="1">
        <v>1</v>
      </c>
      <c r="B34" s="1">
        <v>6</v>
      </c>
      <c r="C34" s="1" t="s">
        <v>70</v>
      </c>
      <c r="D34" s="1" t="s">
        <v>14</v>
      </c>
      <c r="E34" s="1" t="str">
        <f>"01000728"</f>
        <v>01000728</v>
      </c>
      <c r="F34" s="1" t="str">
        <f>"FRAA06320"</f>
        <v>FRAA06320</v>
      </c>
      <c r="G34" s="1" t="s">
        <v>81</v>
      </c>
      <c r="H34" s="1" t="s">
        <v>56</v>
      </c>
      <c r="I34" s="5" t="s">
        <v>12</v>
      </c>
      <c r="J34" s="1"/>
      <c r="K34" s="1"/>
      <c r="L34" s="1"/>
    </row>
    <row r="35" spans="1:12" ht="28.8" x14ac:dyDescent="0.3">
      <c r="A35" s="1">
        <v>1</v>
      </c>
      <c r="B35" s="1">
        <v>6</v>
      </c>
      <c r="C35" s="1" t="s">
        <v>70</v>
      </c>
      <c r="D35" s="1" t="s">
        <v>14</v>
      </c>
      <c r="E35" s="1" t="str">
        <f>"01000729"</f>
        <v>01000729</v>
      </c>
      <c r="F35" s="1" t="str">
        <f>"FRAA06330"</f>
        <v>FRAA06330</v>
      </c>
      <c r="G35" s="1" t="s">
        <v>82</v>
      </c>
      <c r="H35" s="1" t="s">
        <v>83</v>
      </c>
      <c r="I35" s="5" t="s">
        <v>12</v>
      </c>
      <c r="J35" s="1"/>
      <c r="K35" s="1"/>
      <c r="L35" s="1"/>
    </row>
    <row r="36" spans="1:12" ht="28.8" x14ac:dyDescent="0.3">
      <c r="A36" s="1">
        <v>1</v>
      </c>
      <c r="B36" s="1">
        <v>6</v>
      </c>
      <c r="C36" s="1" t="s">
        <v>70</v>
      </c>
      <c r="D36" s="1" t="s">
        <v>14</v>
      </c>
      <c r="E36" s="1" t="str">
        <f>"01000406"</f>
        <v>01000406</v>
      </c>
      <c r="F36" s="1" t="str">
        <f>"FRAA04610"</f>
        <v>FRAA04610</v>
      </c>
      <c r="G36" s="1" t="s">
        <v>84</v>
      </c>
      <c r="H36" s="1" t="s">
        <v>67</v>
      </c>
      <c r="I36" s="5" t="s">
        <v>12</v>
      </c>
      <c r="J36" s="1"/>
      <c r="K36" s="1"/>
      <c r="L36" s="1"/>
    </row>
    <row r="37" spans="1:12" ht="28.8" x14ac:dyDescent="0.3">
      <c r="A37" s="1">
        <v>1</v>
      </c>
      <c r="B37" s="1">
        <v>6</v>
      </c>
      <c r="C37" s="1" t="s">
        <v>70</v>
      </c>
      <c r="D37" s="1" t="s">
        <v>14</v>
      </c>
      <c r="E37" s="1" t="str">
        <f>"01000984"</f>
        <v>01000984</v>
      </c>
      <c r="F37" s="1" t="str">
        <f>"FRAA07770"</f>
        <v>FRAA07770</v>
      </c>
      <c r="G37" s="1" t="s">
        <v>85</v>
      </c>
      <c r="H37" s="1" t="s">
        <v>74</v>
      </c>
      <c r="I37" s="5" t="s">
        <v>12</v>
      </c>
      <c r="J37" s="1"/>
      <c r="K37" s="1"/>
      <c r="L37" s="1"/>
    </row>
    <row r="38" spans="1:12" ht="28.8" x14ac:dyDescent="0.3">
      <c r="A38" s="1">
        <v>1</v>
      </c>
      <c r="B38" s="1">
        <v>6</v>
      </c>
      <c r="C38" s="1" t="s">
        <v>70</v>
      </c>
      <c r="D38" s="1" t="s">
        <v>14</v>
      </c>
      <c r="E38" s="1" t="str">
        <f>"01001607"</f>
        <v>01001607</v>
      </c>
      <c r="F38" s="1" t="str">
        <f>"FRAA01629"</f>
        <v>FRAA01629</v>
      </c>
      <c r="G38" s="1" t="s">
        <v>71</v>
      </c>
      <c r="H38" s="1" t="s">
        <v>72</v>
      </c>
      <c r="I38" s="5" t="s">
        <v>12</v>
      </c>
      <c r="J38" s="1"/>
      <c r="K38" s="1"/>
      <c r="L38" s="1"/>
    </row>
    <row r="39" spans="1:12" ht="28.8" x14ac:dyDescent="0.3">
      <c r="A39" s="1">
        <v>1</v>
      </c>
      <c r="B39" s="1">
        <v>6</v>
      </c>
      <c r="C39" s="1" t="s">
        <v>70</v>
      </c>
      <c r="D39" s="1" t="s">
        <v>14</v>
      </c>
      <c r="E39" s="1" t="str">
        <f>"01001517"</f>
        <v>01001517</v>
      </c>
      <c r="F39" s="1" t="str">
        <f>"FRAA01545"</f>
        <v>FRAA01545</v>
      </c>
      <c r="G39" s="1" t="s">
        <v>73</v>
      </c>
      <c r="H39" s="1" t="s">
        <v>56</v>
      </c>
      <c r="I39" s="5" t="s">
        <v>12</v>
      </c>
      <c r="J39" s="1"/>
      <c r="K39" s="1"/>
      <c r="L39" s="1"/>
    </row>
    <row r="40" spans="1:12" ht="28.8" x14ac:dyDescent="0.3">
      <c r="A40" s="1">
        <v>1</v>
      </c>
      <c r="B40" s="1">
        <v>7</v>
      </c>
      <c r="C40" s="1" t="s">
        <v>87</v>
      </c>
      <c r="D40" s="1" t="s">
        <v>14</v>
      </c>
      <c r="E40" s="1" t="str">
        <f>"01001990"</f>
        <v>01001990</v>
      </c>
      <c r="F40" s="1" t="str">
        <f>"FRAA01872"</f>
        <v>FRAA01872</v>
      </c>
      <c r="G40" s="1" t="s">
        <v>92</v>
      </c>
      <c r="H40" s="1" t="s">
        <v>89</v>
      </c>
      <c r="I40" s="5" t="s">
        <v>12</v>
      </c>
      <c r="J40" s="1"/>
      <c r="K40" s="1"/>
      <c r="L40" s="1"/>
    </row>
    <row r="41" spans="1:12" ht="28.8" x14ac:dyDescent="0.3">
      <c r="A41" s="1">
        <v>1</v>
      </c>
      <c r="B41" s="1">
        <v>7</v>
      </c>
      <c r="C41" s="1" t="s">
        <v>87</v>
      </c>
      <c r="D41" s="1" t="s">
        <v>14</v>
      </c>
      <c r="E41" s="1" t="str">
        <f>"01000075"</f>
        <v>01000075</v>
      </c>
      <c r="F41" s="1" t="str">
        <f>"FRAA02418"</f>
        <v>FRAA02418</v>
      </c>
      <c r="G41" s="1" t="s">
        <v>90</v>
      </c>
      <c r="H41" s="1" t="s">
        <v>91</v>
      </c>
      <c r="I41" s="5" t="s">
        <v>12</v>
      </c>
      <c r="J41" s="1"/>
      <c r="K41" s="1"/>
      <c r="L41" s="1"/>
    </row>
    <row r="42" spans="1:12" ht="28.8" x14ac:dyDescent="0.3">
      <c r="A42" s="1">
        <v>1</v>
      </c>
      <c r="B42" s="1">
        <v>7</v>
      </c>
      <c r="C42" s="1" t="s">
        <v>87</v>
      </c>
      <c r="D42" s="1" t="s">
        <v>14</v>
      </c>
      <c r="E42" s="1" t="str">
        <f>"01000067"</f>
        <v>01000067</v>
      </c>
      <c r="F42" s="1" t="str">
        <f>"FRAA02410"</f>
        <v>FRAA02410</v>
      </c>
      <c r="G42" s="1" t="s">
        <v>93</v>
      </c>
      <c r="H42" s="1" t="s">
        <v>88</v>
      </c>
      <c r="I42" s="5" t="s">
        <v>12</v>
      </c>
      <c r="J42" s="1"/>
      <c r="K42" s="1"/>
      <c r="L42" s="1"/>
    </row>
    <row r="43" spans="1:12" ht="28.8" x14ac:dyDescent="0.3">
      <c r="A43" s="1">
        <v>1</v>
      </c>
      <c r="B43" s="1">
        <v>8</v>
      </c>
      <c r="C43" s="1" t="s">
        <v>94</v>
      </c>
      <c r="D43" s="1" t="s">
        <v>14</v>
      </c>
      <c r="E43" s="1" t="str">
        <f>"01002123"</f>
        <v>01002123</v>
      </c>
      <c r="F43" s="1" t="str">
        <f>"FRAA02196"</f>
        <v>FRAA02196</v>
      </c>
      <c r="G43" s="1" t="s">
        <v>95</v>
      </c>
      <c r="H43" s="1" t="s">
        <v>96</v>
      </c>
      <c r="I43" s="3" t="s">
        <v>30</v>
      </c>
      <c r="J43" s="1"/>
      <c r="K43" s="1"/>
      <c r="L43" s="1"/>
    </row>
    <row r="44" spans="1:12" ht="28.8" x14ac:dyDescent="0.3">
      <c r="A44" s="1">
        <v>1</v>
      </c>
      <c r="B44" s="1">
        <v>8</v>
      </c>
      <c r="C44" s="1" t="s">
        <v>94</v>
      </c>
      <c r="D44" s="1" t="s">
        <v>14</v>
      </c>
      <c r="E44" s="1" t="str">
        <f>"01000705"</f>
        <v>01000705</v>
      </c>
      <c r="F44" s="1" t="str">
        <f>"FRAA01588"</f>
        <v>FRAA01588</v>
      </c>
      <c r="G44" s="1" t="s">
        <v>97</v>
      </c>
      <c r="H44" s="1" t="s">
        <v>98</v>
      </c>
      <c r="I44" s="3" t="s">
        <v>30</v>
      </c>
      <c r="J44" s="1"/>
      <c r="K44" s="1"/>
      <c r="L44" s="1"/>
    </row>
    <row r="45" spans="1:12" ht="28.8" x14ac:dyDescent="0.3">
      <c r="A45" s="1">
        <v>1</v>
      </c>
      <c r="B45" s="1">
        <v>8</v>
      </c>
      <c r="C45" s="1" t="s">
        <v>94</v>
      </c>
      <c r="D45" s="1" t="s">
        <v>14</v>
      </c>
      <c r="E45" s="1" t="str">
        <f>"01001102"</f>
        <v>01001102</v>
      </c>
      <c r="F45" s="1" t="str">
        <f>"FRAA08390"</f>
        <v>FRAA08390</v>
      </c>
      <c r="G45" s="1" t="s">
        <v>99</v>
      </c>
      <c r="H45" s="1" t="s">
        <v>100</v>
      </c>
      <c r="I45" s="3" t="s">
        <v>30</v>
      </c>
      <c r="J45" s="1"/>
      <c r="K45" s="1"/>
      <c r="L45" s="1"/>
    </row>
    <row r="46" spans="1:12" ht="28.8" x14ac:dyDescent="0.3">
      <c r="A46" s="1">
        <v>1</v>
      </c>
      <c r="B46" s="1">
        <v>8</v>
      </c>
      <c r="C46" s="1" t="s">
        <v>94</v>
      </c>
      <c r="D46" s="1" t="s">
        <v>14</v>
      </c>
      <c r="E46" s="1" t="str">
        <f>"01001963"</f>
        <v>01001963</v>
      </c>
      <c r="F46" s="1" t="str">
        <f>"FRAA01822"</f>
        <v>FRAA01822</v>
      </c>
      <c r="G46" s="1" t="s">
        <v>101</v>
      </c>
      <c r="H46" s="1" t="s">
        <v>56</v>
      </c>
      <c r="I46" s="3" t="s">
        <v>30</v>
      </c>
      <c r="J46" s="1"/>
      <c r="K46" s="1"/>
      <c r="L46" s="1"/>
    </row>
    <row r="47" spans="1:12" ht="28.8" x14ac:dyDescent="0.3">
      <c r="A47" s="1">
        <v>1</v>
      </c>
      <c r="B47" s="1">
        <v>9</v>
      </c>
      <c r="C47" s="1" t="s">
        <v>102</v>
      </c>
      <c r="D47" s="1" t="s">
        <v>14</v>
      </c>
      <c r="E47" s="1" t="str">
        <f>"01000453"</f>
        <v>01000453</v>
      </c>
      <c r="F47" s="1" t="str">
        <f>"FRAA04910"</f>
        <v>FRAA04910</v>
      </c>
      <c r="G47" s="1" t="s">
        <v>104</v>
      </c>
      <c r="H47" s="1" t="s">
        <v>105</v>
      </c>
      <c r="I47" s="5" t="s">
        <v>12</v>
      </c>
      <c r="J47" s="1"/>
      <c r="K47" s="1"/>
      <c r="L47" s="1"/>
    </row>
    <row r="48" spans="1:12" ht="28.8" x14ac:dyDescent="0.3">
      <c r="A48" s="1">
        <v>1</v>
      </c>
      <c r="B48" s="1">
        <v>9</v>
      </c>
      <c r="C48" s="1" t="s">
        <v>102</v>
      </c>
      <c r="D48" s="1" t="s">
        <v>14</v>
      </c>
      <c r="E48" s="1" t="str">
        <f>"01000781"</f>
        <v>01000781</v>
      </c>
      <c r="F48" s="1" t="str">
        <f>"FRAA01612"</f>
        <v>FRAA01612</v>
      </c>
      <c r="G48" s="1" t="s">
        <v>106</v>
      </c>
      <c r="H48" s="1" t="s">
        <v>103</v>
      </c>
      <c r="I48" s="5" t="s">
        <v>12</v>
      </c>
      <c r="J48" s="1"/>
      <c r="K48" s="1"/>
      <c r="L48" s="1"/>
    </row>
    <row r="49" spans="1:12" ht="28.8" x14ac:dyDescent="0.3">
      <c r="A49" s="1">
        <v>1</v>
      </c>
      <c r="B49" s="1">
        <v>9</v>
      </c>
      <c r="C49" s="1" t="s">
        <v>102</v>
      </c>
      <c r="D49" s="1" t="s">
        <v>14</v>
      </c>
      <c r="E49" s="1" t="str">
        <f>"01003107"</f>
        <v>01003107</v>
      </c>
      <c r="F49" s="1" t="str">
        <f>"FRAA02457"</f>
        <v>FRAA02457</v>
      </c>
      <c r="G49" s="1" t="s">
        <v>106</v>
      </c>
      <c r="H49" s="1" t="s">
        <v>68</v>
      </c>
      <c r="I49" s="5" t="s">
        <v>12</v>
      </c>
      <c r="J49" s="1"/>
      <c r="K49" s="1"/>
      <c r="L49" s="1"/>
    </row>
    <row r="50" spans="1:12" ht="28.8" x14ac:dyDescent="0.3">
      <c r="A50" s="1">
        <v>1</v>
      </c>
      <c r="B50" s="1">
        <v>10</v>
      </c>
      <c r="C50" s="1" t="s">
        <v>107</v>
      </c>
      <c r="D50" s="1" t="s">
        <v>14</v>
      </c>
      <c r="E50" s="1" t="str">
        <f>"01003004"</f>
        <v>01003004</v>
      </c>
      <c r="F50" s="1" t="str">
        <f>"FRAA00433"</f>
        <v>FRAA00433</v>
      </c>
      <c r="G50" s="1" t="s">
        <v>109</v>
      </c>
      <c r="H50" s="1" t="s">
        <v>110</v>
      </c>
      <c r="I50" s="5" t="s">
        <v>12</v>
      </c>
      <c r="J50" s="1"/>
      <c r="K50" s="1"/>
      <c r="L50" s="1"/>
    </row>
    <row r="51" spans="1:12" ht="28.8" x14ac:dyDescent="0.3">
      <c r="A51" s="1">
        <v>1</v>
      </c>
      <c r="B51" s="1">
        <v>10</v>
      </c>
      <c r="C51" s="1" t="s">
        <v>107</v>
      </c>
      <c r="D51" s="1" t="s">
        <v>14</v>
      </c>
      <c r="E51" s="1" t="str">
        <f>"01002591"</f>
        <v>01002591</v>
      </c>
      <c r="F51" s="1" t="str">
        <f>"FRAA02224"</f>
        <v>FRAA02224</v>
      </c>
      <c r="G51" s="1" t="s">
        <v>116</v>
      </c>
      <c r="H51" s="1" t="s">
        <v>108</v>
      </c>
      <c r="I51" s="5" t="s">
        <v>12</v>
      </c>
      <c r="J51" s="1"/>
      <c r="K51" s="1"/>
      <c r="L51" s="1"/>
    </row>
    <row r="52" spans="1:12" ht="28.8" x14ac:dyDescent="0.3">
      <c r="A52" s="1">
        <v>1</v>
      </c>
      <c r="B52" s="1">
        <v>10</v>
      </c>
      <c r="C52" s="1" t="s">
        <v>107</v>
      </c>
      <c r="D52" s="1" t="s">
        <v>14</v>
      </c>
      <c r="E52" s="1" t="str">
        <f>"01001560"</f>
        <v>01001560</v>
      </c>
      <c r="F52" s="1" t="str">
        <f>"FRAA01575"</f>
        <v>FRAA01575</v>
      </c>
      <c r="G52" s="1" t="s">
        <v>113</v>
      </c>
      <c r="H52" s="1" t="s">
        <v>114</v>
      </c>
      <c r="I52" s="5" t="s">
        <v>12</v>
      </c>
      <c r="J52" s="1"/>
      <c r="K52" s="1"/>
      <c r="L52" s="1"/>
    </row>
    <row r="53" spans="1:12" ht="28.8" x14ac:dyDescent="0.3">
      <c r="A53" s="1">
        <v>1</v>
      </c>
      <c r="B53" s="1">
        <v>10</v>
      </c>
      <c r="C53" s="1" t="s">
        <v>107</v>
      </c>
      <c r="D53" s="1" t="s">
        <v>14</v>
      </c>
      <c r="E53" s="1" t="str">
        <f>"01000326"</f>
        <v>01000326</v>
      </c>
      <c r="F53" s="1" t="str">
        <f>"FRAA04140"</f>
        <v>FRAA04140</v>
      </c>
      <c r="G53" s="1" t="s">
        <v>117</v>
      </c>
      <c r="H53" s="1" t="s">
        <v>115</v>
      </c>
      <c r="I53" s="5" t="s">
        <v>12</v>
      </c>
      <c r="J53" s="1"/>
      <c r="K53" s="1"/>
      <c r="L53" s="1"/>
    </row>
    <row r="54" spans="1:12" ht="28.8" x14ac:dyDescent="0.3">
      <c r="A54" s="1">
        <v>1</v>
      </c>
      <c r="B54" s="1">
        <v>10</v>
      </c>
      <c r="C54" s="1" t="s">
        <v>107</v>
      </c>
      <c r="D54" s="1" t="s">
        <v>14</v>
      </c>
      <c r="E54" s="1" t="str">
        <f>"01000376"</f>
        <v>01000376</v>
      </c>
      <c r="F54" s="1" t="str">
        <f>"FRAA04460"</f>
        <v>FRAA04460</v>
      </c>
      <c r="G54" s="1" t="s">
        <v>111</v>
      </c>
      <c r="H54" s="1" t="s">
        <v>112</v>
      </c>
      <c r="I54" s="5" t="s">
        <v>12</v>
      </c>
      <c r="J54" s="1"/>
      <c r="K54" s="1"/>
      <c r="L54" s="1"/>
    </row>
    <row r="55" spans="1:12" ht="28.8" x14ac:dyDescent="0.3">
      <c r="A55" s="1">
        <v>2</v>
      </c>
      <c r="B55" s="1">
        <v>1</v>
      </c>
      <c r="C55" s="1" t="s">
        <v>118</v>
      </c>
      <c r="D55" s="1" t="s">
        <v>14</v>
      </c>
      <c r="E55" s="1" t="str">
        <f>"01002518"</f>
        <v>01002518</v>
      </c>
      <c r="F55" s="1" t="str">
        <f>"FRAA02155"</f>
        <v>FRAA02155</v>
      </c>
      <c r="G55" s="1" t="s">
        <v>126</v>
      </c>
      <c r="H55" s="1" t="s">
        <v>127</v>
      </c>
      <c r="I55" s="5" t="s">
        <v>12</v>
      </c>
      <c r="J55" s="1"/>
      <c r="K55" s="1"/>
      <c r="L55" s="1"/>
    </row>
    <row r="56" spans="1:12" ht="28.8" x14ac:dyDescent="0.3">
      <c r="A56" s="1">
        <v>2</v>
      </c>
      <c r="B56" s="1">
        <v>1</v>
      </c>
      <c r="C56" s="1" t="s">
        <v>118</v>
      </c>
      <c r="D56" s="1" t="s">
        <v>14</v>
      </c>
      <c r="E56" s="1" t="str">
        <f>"01003187"</f>
        <v>01003187</v>
      </c>
      <c r="F56" s="1" t="str">
        <f>"FRAA02486"</f>
        <v>FRAA02486</v>
      </c>
      <c r="G56" s="1" t="s">
        <v>126</v>
      </c>
      <c r="H56" s="1" t="s">
        <v>125</v>
      </c>
      <c r="I56" s="5" t="s">
        <v>12</v>
      </c>
      <c r="J56" s="1"/>
      <c r="K56" s="1"/>
      <c r="L56" s="1"/>
    </row>
    <row r="57" spans="1:12" ht="28.8" x14ac:dyDescent="0.3">
      <c r="A57" s="1">
        <v>2</v>
      </c>
      <c r="B57" s="1">
        <v>1</v>
      </c>
      <c r="C57" s="1" t="s">
        <v>118</v>
      </c>
      <c r="D57" s="1" t="s">
        <v>14</v>
      </c>
      <c r="E57" s="1" t="str">
        <f>"01000514"</f>
        <v>01000514</v>
      </c>
      <c r="F57" s="1" t="str">
        <f>"FRAA05173"</f>
        <v>FRAA05173</v>
      </c>
      <c r="G57" s="1" t="s">
        <v>123</v>
      </c>
      <c r="H57" s="1" t="s">
        <v>124</v>
      </c>
      <c r="I57" s="5" t="s">
        <v>12</v>
      </c>
      <c r="J57" s="1"/>
      <c r="K57" s="1"/>
      <c r="L57" s="1"/>
    </row>
    <row r="58" spans="1:12" ht="28.8" x14ac:dyDescent="0.3">
      <c r="A58" s="1">
        <v>2</v>
      </c>
      <c r="B58" s="1">
        <v>1</v>
      </c>
      <c r="C58" s="1" t="s">
        <v>118</v>
      </c>
      <c r="D58" s="1" t="s">
        <v>14</v>
      </c>
      <c r="E58" s="1" t="str">
        <f>"01000538"</f>
        <v>01000538</v>
      </c>
      <c r="F58" s="1" t="str">
        <f>"FRAA05170"</f>
        <v>FRAA05170</v>
      </c>
      <c r="G58" s="1" t="s">
        <v>121</v>
      </c>
      <c r="H58" s="1" t="s">
        <v>122</v>
      </c>
      <c r="I58" s="5" t="s">
        <v>12</v>
      </c>
      <c r="J58" s="1"/>
      <c r="K58" s="1"/>
      <c r="L58" s="1"/>
    </row>
    <row r="59" spans="1:12" ht="28.8" x14ac:dyDescent="0.3">
      <c r="A59" s="1">
        <v>2</v>
      </c>
      <c r="B59" s="1">
        <v>1</v>
      </c>
      <c r="C59" s="1" t="s">
        <v>118</v>
      </c>
      <c r="D59" s="1" t="s">
        <v>14</v>
      </c>
      <c r="E59" s="1" t="str">
        <f>"01000175"</f>
        <v>01000175</v>
      </c>
      <c r="F59" s="1" t="str">
        <f>"FRAA03120"</f>
        <v>FRAA03120</v>
      </c>
      <c r="G59" s="1" t="s">
        <v>119</v>
      </c>
      <c r="H59" s="1" t="s">
        <v>120</v>
      </c>
      <c r="I59" s="5" t="s">
        <v>12</v>
      </c>
      <c r="J59" s="1"/>
      <c r="K59" s="1"/>
      <c r="L59" s="1"/>
    </row>
    <row r="60" spans="1:12" ht="28.8" x14ac:dyDescent="0.3">
      <c r="A60" s="1">
        <v>2</v>
      </c>
      <c r="B60" s="1">
        <v>2</v>
      </c>
      <c r="C60" s="1" t="s">
        <v>128</v>
      </c>
      <c r="D60" s="1" t="s">
        <v>14</v>
      </c>
      <c r="E60" s="1" t="str">
        <f>"01002704"</f>
        <v>01002704</v>
      </c>
      <c r="F60" s="1" t="str">
        <f>"FRAA02303"</f>
        <v>FRAA02303</v>
      </c>
      <c r="G60" s="1" t="s">
        <v>136</v>
      </c>
      <c r="H60" s="1" t="s">
        <v>135</v>
      </c>
      <c r="I60" s="5" t="s">
        <v>12</v>
      </c>
      <c r="J60" s="1"/>
      <c r="K60" s="1"/>
      <c r="L60" s="1"/>
    </row>
    <row r="61" spans="1:12" ht="28.8" x14ac:dyDescent="0.3">
      <c r="A61" s="1">
        <v>2</v>
      </c>
      <c r="B61" s="1">
        <v>2</v>
      </c>
      <c r="C61" s="1" t="s">
        <v>128</v>
      </c>
      <c r="D61" s="1" t="s">
        <v>14</v>
      </c>
      <c r="E61" s="1" t="str">
        <f>"01001982"</f>
        <v>01001982</v>
      </c>
      <c r="F61" s="1" t="str">
        <f>"FRAA01846"</f>
        <v>FRAA01846</v>
      </c>
      <c r="G61" s="1" t="s">
        <v>137</v>
      </c>
      <c r="H61" s="1" t="s">
        <v>134</v>
      </c>
      <c r="I61" s="5" t="s">
        <v>12</v>
      </c>
      <c r="J61" s="1"/>
      <c r="K61" s="1"/>
      <c r="L61" s="1"/>
    </row>
    <row r="62" spans="1:12" ht="28.8" x14ac:dyDescent="0.3">
      <c r="A62" s="1">
        <v>2</v>
      </c>
      <c r="B62" s="1">
        <v>2</v>
      </c>
      <c r="C62" s="1" t="s">
        <v>128</v>
      </c>
      <c r="D62" s="1" t="s">
        <v>14</v>
      </c>
      <c r="E62" s="1" t="str">
        <f>"01000796"</f>
        <v>01000796</v>
      </c>
      <c r="F62" s="1" t="str">
        <f>"FRAA06579"</f>
        <v>FRAA06579</v>
      </c>
      <c r="G62" s="1" t="s">
        <v>132</v>
      </c>
      <c r="H62" s="1" t="s">
        <v>133</v>
      </c>
      <c r="I62" s="5" t="s">
        <v>12</v>
      </c>
      <c r="J62" s="1"/>
      <c r="K62" s="1"/>
      <c r="L62" s="1"/>
    </row>
    <row r="63" spans="1:12" ht="28.8" x14ac:dyDescent="0.3">
      <c r="A63" s="1">
        <v>2</v>
      </c>
      <c r="B63" s="1">
        <v>2</v>
      </c>
      <c r="C63" s="1" t="s">
        <v>128</v>
      </c>
      <c r="D63" s="1" t="s">
        <v>14</v>
      </c>
      <c r="E63" s="1" t="str">
        <f>"01000700"</f>
        <v>01000700</v>
      </c>
      <c r="F63" s="1" t="str">
        <f>"FRAA06181"</f>
        <v>FRAA06181</v>
      </c>
      <c r="G63" s="1" t="s">
        <v>129</v>
      </c>
      <c r="H63" s="1" t="s">
        <v>130</v>
      </c>
      <c r="I63" s="5" t="s">
        <v>12</v>
      </c>
      <c r="J63" s="1"/>
      <c r="K63" s="1"/>
      <c r="L63" s="1"/>
    </row>
    <row r="64" spans="1:12" ht="28.8" x14ac:dyDescent="0.3">
      <c r="A64" s="1">
        <v>2</v>
      </c>
      <c r="B64" s="1">
        <v>2</v>
      </c>
      <c r="C64" s="1" t="s">
        <v>128</v>
      </c>
      <c r="D64" s="1" t="s">
        <v>14</v>
      </c>
      <c r="E64" s="1" t="str">
        <f>"01000614"</f>
        <v>01000614</v>
      </c>
      <c r="F64" s="1" t="str">
        <f>"FRAA05630"</f>
        <v>FRAA05630</v>
      </c>
      <c r="G64" s="1" t="s">
        <v>138</v>
      </c>
      <c r="H64" s="1" t="s">
        <v>139</v>
      </c>
      <c r="I64" s="5" t="s">
        <v>12</v>
      </c>
      <c r="J64" s="1"/>
      <c r="K64" s="1"/>
      <c r="L64" s="1"/>
    </row>
    <row r="65" spans="1:12" ht="28.8" x14ac:dyDescent="0.3">
      <c r="A65" s="1">
        <v>2</v>
      </c>
      <c r="B65" s="1">
        <v>2</v>
      </c>
      <c r="C65" s="1" t="s">
        <v>128</v>
      </c>
      <c r="D65" s="1" t="s">
        <v>14</v>
      </c>
      <c r="E65" s="1" t="str">
        <f>"01000599"</f>
        <v>01000599</v>
      </c>
      <c r="F65" s="1" t="str">
        <f>"FRAA06180"</f>
        <v>FRAA06180</v>
      </c>
      <c r="G65" s="1" t="s">
        <v>140</v>
      </c>
      <c r="H65" s="1" t="s">
        <v>131</v>
      </c>
      <c r="I65" s="5" t="s">
        <v>12</v>
      </c>
      <c r="J65" s="1"/>
      <c r="K65" s="1"/>
      <c r="L65" s="1"/>
    </row>
    <row r="66" spans="1:12" ht="28.8" x14ac:dyDescent="0.3">
      <c r="A66" s="1">
        <v>2</v>
      </c>
      <c r="B66" s="1">
        <v>3</v>
      </c>
      <c r="C66" s="1" t="s">
        <v>141</v>
      </c>
      <c r="D66" s="1" t="s">
        <v>14</v>
      </c>
      <c r="E66" s="1" t="str">
        <f>"01002576"</f>
        <v>01002576</v>
      </c>
      <c r="F66" s="1" t="str">
        <f>"FRAA02161"</f>
        <v>FRAA02161</v>
      </c>
      <c r="G66" s="1" t="s">
        <v>145</v>
      </c>
      <c r="H66" s="1" t="s">
        <v>146</v>
      </c>
      <c r="I66" s="5" t="s">
        <v>12</v>
      </c>
      <c r="J66" s="1"/>
      <c r="K66" s="1"/>
      <c r="L66" s="1"/>
    </row>
    <row r="67" spans="1:12" ht="28.8" x14ac:dyDescent="0.3">
      <c r="A67" s="1">
        <v>2</v>
      </c>
      <c r="B67" s="1">
        <v>3</v>
      </c>
      <c r="C67" s="1" t="s">
        <v>141</v>
      </c>
      <c r="D67" s="1" t="s">
        <v>14</v>
      </c>
      <c r="E67" s="1" t="str">
        <f>"01003429"</f>
        <v>01003429</v>
      </c>
      <c r="F67" s="1" t="str">
        <f>"FRAA02563"</f>
        <v>FRAA02563</v>
      </c>
      <c r="G67" s="1" t="s">
        <v>143</v>
      </c>
      <c r="H67" s="1" t="s">
        <v>144</v>
      </c>
      <c r="I67" s="3" t="s">
        <v>30</v>
      </c>
      <c r="J67" s="1"/>
      <c r="K67" s="1"/>
      <c r="L67" s="1"/>
    </row>
    <row r="68" spans="1:12" ht="28.8" x14ac:dyDescent="0.3">
      <c r="A68" s="1">
        <v>2</v>
      </c>
      <c r="B68" s="1">
        <v>3</v>
      </c>
      <c r="C68" s="1" t="s">
        <v>141</v>
      </c>
      <c r="D68" s="1" t="s">
        <v>14</v>
      </c>
      <c r="E68" s="1" t="str">
        <f>"01001165"</f>
        <v>01001165</v>
      </c>
      <c r="F68" s="1" t="str">
        <f>"FRAA02474"</f>
        <v>FRAA02474</v>
      </c>
      <c r="G68" s="1" t="s">
        <v>142</v>
      </c>
      <c r="H68" s="1" t="s">
        <v>147</v>
      </c>
      <c r="I68" s="5" t="s">
        <v>12</v>
      </c>
      <c r="J68" s="1"/>
      <c r="K68" s="1"/>
      <c r="L68" s="1"/>
    </row>
    <row r="69" spans="1:12" ht="28.8" x14ac:dyDescent="0.3">
      <c r="A69" s="1">
        <v>2</v>
      </c>
      <c r="B69" s="1">
        <v>3</v>
      </c>
      <c r="C69" s="1" t="s">
        <v>141</v>
      </c>
      <c r="D69" s="1" t="s">
        <v>14</v>
      </c>
      <c r="E69" s="1" t="str">
        <f>"01000830"</f>
        <v>01000830</v>
      </c>
      <c r="F69" s="1" t="str">
        <f>"FRAA06820"</f>
        <v>FRAA06820</v>
      </c>
      <c r="G69" s="1" t="s">
        <v>148</v>
      </c>
      <c r="H69" s="1" t="s">
        <v>149</v>
      </c>
      <c r="I69" s="5" t="s">
        <v>12</v>
      </c>
      <c r="J69" s="1"/>
      <c r="K69" s="1"/>
      <c r="L69" s="1"/>
    </row>
    <row r="70" spans="1:12" ht="28.8" x14ac:dyDescent="0.3">
      <c r="A70" s="1">
        <v>2</v>
      </c>
      <c r="B70" s="1">
        <v>4</v>
      </c>
      <c r="C70" s="1" t="s">
        <v>150</v>
      </c>
      <c r="D70" s="1" t="s">
        <v>14</v>
      </c>
      <c r="E70" s="1" t="str">
        <f>"01008081"</f>
        <v>01008081</v>
      </c>
      <c r="F70" s="1" t="str">
        <f>"FRAA08028"</f>
        <v>FRAA08028</v>
      </c>
      <c r="G70" s="1" t="s">
        <v>151</v>
      </c>
      <c r="H70" s="1" t="s">
        <v>153</v>
      </c>
      <c r="I70" s="5" t="s">
        <v>12</v>
      </c>
      <c r="J70" s="1"/>
      <c r="K70" s="1"/>
      <c r="L70" s="1"/>
    </row>
    <row r="71" spans="1:12" ht="28.8" x14ac:dyDescent="0.3">
      <c r="A71" s="1">
        <v>2</v>
      </c>
      <c r="B71" s="1">
        <v>4</v>
      </c>
      <c r="C71" s="1" t="s">
        <v>150</v>
      </c>
      <c r="D71" s="1" t="s">
        <v>14</v>
      </c>
      <c r="E71" s="1" t="str">
        <f>"01002933"</f>
        <v>01002933</v>
      </c>
      <c r="F71" s="1" t="str">
        <f>"FRAA02365"</f>
        <v>FRAA02365</v>
      </c>
      <c r="G71" s="1" t="s">
        <v>154</v>
      </c>
      <c r="H71" s="1" t="s">
        <v>152</v>
      </c>
      <c r="I71" s="5" t="s">
        <v>12</v>
      </c>
      <c r="J71" s="1"/>
      <c r="K71" s="1"/>
      <c r="L71" s="1"/>
    </row>
    <row r="72" spans="1:12" ht="28.8" x14ac:dyDescent="0.3">
      <c r="A72" s="1">
        <v>2</v>
      </c>
      <c r="B72" s="1">
        <v>4</v>
      </c>
      <c r="C72" s="1" t="s">
        <v>150</v>
      </c>
      <c r="D72" s="1" t="s">
        <v>14</v>
      </c>
      <c r="E72" s="1" t="str">
        <f>"01000151"</f>
        <v>01000151</v>
      </c>
      <c r="F72" s="1" t="str">
        <f>"FRAA01708"</f>
        <v>FRAA01708</v>
      </c>
      <c r="G72" s="1" t="s">
        <v>155</v>
      </c>
      <c r="H72" s="1" t="s">
        <v>86</v>
      </c>
      <c r="I72" s="5" t="s">
        <v>12</v>
      </c>
      <c r="J72" s="1"/>
      <c r="K72" s="1"/>
      <c r="L72" s="1"/>
    </row>
    <row r="73" spans="1:12" ht="28.8" x14ac:dyDescent="0.3">
      <c r="A73" s="1">
        <v>2</v>
      </c>
      <c r="B73" s="1">
        <v>4</v>
      </c>
      <c r="C73" s="1" t="s">
        <v>150</v>
      </c>
      <c r="D73" s="1" t="s">
        <v>14</v>
      </c>
      <c r="E73" s="1" t="str">
        <f>"01001050"</f>
        <v>01001050</v>
      </c>
      <c r="F73" s="1" t="str">
        <f>"FRAA01654"</f>
        <v>FRAA01654</v>
      </c>
      <c r="G73" s="1" t="s">
        <v>156</v>
      </c>
      <c r="H73" s="1" t="s">
        <v>157</v>
      </c>
      <c r="I73" s="5" t="s">
        <v>12</v>
      </c>
      <c r="J73" s="1"/>
      <c r="K73" s="1"/>
      <c r="L73" s="1"/>
    </row>
    <row r="74" spans="1:12" ht="28.8" x14ac:dyDescent="0.3">
      <c r="A74" s="1">
        <v>2</v>
      </c>
      <c r="B74" s="1">
        <v>5</v>
      </c>
      <c r="C74" s="1" t="s">
        <v>159</v>
      </c>
      <c r="D74" s="1" t="s">
        <v>14</v>
      </c>
      <c r="E74" s="1" t="str">
        <f>"01000914"</f>
        <v>01000914</v>
      </c>
      <c r="F74" s="1" t="str">
        <f>"FRAA02067"</f>
        <v>FRAA02067</v>
      </c>
      <c r="G74" s="1" t="s">
        <v>164</v>
      </c>
      <c r="H74" s="1" t="s">
        <v>170</v>
      </c>
      <c r="I74" s="5" t="s">
        <v>12</v>
      </c>
      <c r="J74" s="1"/>
      <c r="K74" s="1"/>
      <c r="L74" s="1"/>
    </row>
    <row r="75" spans="1:12" ht="28.8" x14ac:dyDescent="0.3">
      <c r="A75" s="1">
        <v>2</v>
      </c>
      <c r="B75" s="1">
        <v>5</v>
      </c>
      <c r="C75" s="1" t="s">
        <v>159</v>
      </c>
      <c r="D75" s="1" t="s">
        <v>14</v>
      </c>
      <c r="E75" s="1" t="str">
        <f>"01001110"</f>
        <v>01001110</v>
      </c>
      <c r="F75" s="1" t="str">
        <f>"FRAA08450"</f>
        <v>FRAA08450</v>
      </c>
      <c r="G75" s="1" t="s">
        <v>166</v>
      </c>
      <c r="H75" s="1" t="s">
        <v>167</v>
      </c>
      <c r="I75" s="5" t="s">
        <v>12</v>
      </c>
      <c r="J75" s="1"/>
      <c r="K75" s="1"/>
      <c r="L75" s="1"/>
    </row>
    <row r="76" spans="1:12" ht="28.8" x14ac:dyDescent="0.3">
      <c r="A76" s="1">
        <v>2</v>
      </c>
      <c r="B76" s="1">
        <v>5</v>
      </c>
      <c r="C76" s="1" t="s">
        <v>159</v>
      </c>
      <c r="D76" s="1" t="s">
        <v>14</v>
      </c>
      <c r="E76" s="1" t="str">
        <f>"01001475"</f>
        <v>01001475</v>
      </c>
      <c r="F76" s="1" t="str">
        <f>"FRAA01469"</f>
        <v>FRAA01469</v>
      </c>
      <c r="G76" s="1" t="s">
        <v>164</v>
      </c>
      <c r="H76" s="1" t="s">
        <v>165</v>
      </c>
      <c r="I76" s="5" t="s">
        <v>12</v>
      </c>
      <c r="J76" s="1"/>
      <c r="K76" s="1"/>
      <c r="L76" s="1"/>
    </row>
    <row r="77" spans="1:12" ht="28.8" x14ac:dyDescent="0.3">
      <c r="A77" s="1">
        <v>2</v>
      </c>
      <c r="B77" s="1">
        <v>5</v>
      </c>
      <c r="C77" s="1" t="s">
        <v>159</v>
      </c>
      <c r="D77" s="1" t="s">
        <v>14</v>
      </c>
      <c r="E77" s="1" t="str">
        <f>"01001121"</f>
        <v>01001121</v>
      </c>
      <c r="F77" s="1" t="str">
        <f>"FRAA08470"</f>
        <v>FRAA08470</v>
      </c>
      <c r="G77" s="1" t="s">
        <v>168</v>
      </c>
      <c r="H77" s="1" t="s">
        <v>169</v>
      </c>
      <c r="I77" s="5" t="s">
        <v>12</v>
      </c>
      <c r="J77" s="1"/>
      <c r="K77" s="1"/>
      <c r="L77" s="1"/>
    </row>
    <row r="78" spans="1:12" ht="28.8" x14ac:dyDescent="0.3">
      <c r="A78" s="1">
        <v>2</v>
      </c>
      <c r="B78" s="1">
        <v>5</v>
      </c>
      <c r="C78" s="1" t="s">
        <v>159</v>
      </c>
      <c r="D78" s="1" t="s">
        <v>14</v>
      </c>
      <c r="E78" s="1" t="str">
        <f>"01000230"</f>
        <v>01000230</v>
      </c>
      <c r="F78" s="1" t="str">
        <f>"FRAA03342"</f>
        <v>FRAA03342</v>
      </c>
      <c r="G78" s="1" t="s">
        <v>162</v>
      </c>
      <c r="H78" s="1" t="s">
        <v>163</v>
      </c>
      <c r="I78" s="5" t="s">
        <v>12</v>
      </c>
      <c r="J78" s="1"/>
      <c r="K78" s="1"/>
      <c r="L78" s="1"/>
    </row>
    <row r="79" spans="1:12" ht="28.8" x14ac:dyDescent="0.3">
      <c r="A79" s="1">
        <v>2</v>
      </c>
      <c r="B79" s="1">
        <v>5</v>
      </c>
      <c r="C79" s="1" t="s">
        <v>159</v>
      </c>
      <c r="D79" s="1" t="s">
        <v>14</v>
      </c>
      <c r="E79" s="1" t="str">
        <f>"01000227"</f>
        <v>01000227</v>
      </c>
      <c r="F79" s="1" t="str">
        <f>"FRAA03340"</f>
        <v>FRAA03340</v>
      </c>
      <c r="G79" s="1" t="s">
        <v>160</v>
      </c>
      <c r="H79" s="1" t="s">
        <v>161</v>
      </c>
      <c r="I79" s="5" t="s">
        <v>12</v>
      </c>
      <c r="J79" s="1"/>
      <c r="K79" s="1"/>
      <c r="L79" s="1"/>
    </row>
    <row r="80" spans="1:12" ht="28.8" x14ac:dyDescent="0.3">
      <c r="A80" s="1">
        <v>2</v>
      </c>
      <c r="B80" s="1">
        <v>6</v>
      </c>
      <c r="C80" s="1" t="s">
        <v>171</v>
      </c>
      <c r="D80" s="1" t="s">
        <v>14</v>
      </c>
      <c r="E80" s="1" t="str">
        <f>"01002937"</f>
        <v>01002937</v>
      </c>
      <c r="F80" s="1" t="str">
        <f>"FRAA02374"</f>
        <v>FRAA02374</v>
      </c>
      <c r="G80" s="1" t="s">
        <v>181</v>
      </c>
      <c r="H80" s="1" t="s">
        <v>182</v>
      </c>
      <c r="I80" s="5" t="s">
        <v>12</v>
      </c>
      <c r="J80" s="1"/>
      <c r="K80" s="1"/>
      <c r="L80" s="1"/>
    </row>
    <row r="81" spans="1:12" ht="28.8" x14ac:dyDescent="0.3">
      <c r="A81" s="1">
        <v>2</v>
      </c>
      <c r="B81" s="1">
        <v>6</v>
      </c>
      <c r="C81" s="1" t="s">
        <v>171</v>
      </c>
      <c r="D81" s="1" t="s">
        <v>14</v>
      </c>
      <c r="E81" s="1" t="str">
        <f>"01002939"</f>
        <v>01002939</v>
      </c>
      <c r="F81" s="1" t="str">
        <f>"FRAA02375"</f>
        <v>FRAA02375</v>
      </c>
      <c r="G81" s="1" t="s">
        <v>177</v>
      </c>
      <c r="H81" s="1" t="s">
        <v>178</v>
      </c>
      <c r="I81" s="5" t="s">
        <v>12</v>
      </c>
      <c r="J81" s="1"/>
      <c r="K81" s="1"/>
      <c r="L81" s="1"/>
    </row>
    <row r="82" spans="1:12" ht="28.8" x14ac:dyDescent="0.3">
      <c r="A82" s="1">
        <v>2</v>
      </c>
      <c r="B82" s="1">
        <v>6</v>
      </c>
      <c r="C82" s="1" t="s">
        <v>171</v>
      </c>
      <c r="D82" s="1" t="s">
        <v>14</v>
      </c>
      <c r="E82" s="1" t="str">
        <f>"01002943"</f>
        <v>01002943</v>
      </c>
      <c r="F82" s="1" t="str">
        <f>"FRAA02373"</f>
        <v>FRAA02373</v>
      </c>
      <c r="G82" s="1" t="s">
        <v>175</v>
      </c>
      <c r="H82" s="1" t="s">
        <v>176</v>
      </c>
      <c r="I82" s="5" t="s">
        <v>12</v>
      </c>
      <c r="J82" s="1"/>
      <c r="K82" s="1"/>
      <c r="L82" s="1"/>
    </row>
    <row r="83" spans="1:12" ht="28.8" x14ac:dyDescent="0.3">
      <c r="A83" s="1">
        <v>2</v>
      </c>
      <c r="B83" s="1">
        <v>6</v>
      </c>
      <c r="C83" s="1" t="s">
        <v>171</v>
      </c>
      <c r="D83" s="1" t="s">
        <v>14</v>
      </c>
      <c r="E83" s="1" t="str">
        <f>"01000135"</f>
        <v>01000135</v>
      </c>
      <c r="F83" s="1" t="str">
        <f>"FRAA02860"</f>
        <v>FRAA02860</v>
      </c>
      <c r="G83" s="1" t="s">
        <v>179</v>
      </c>
      <c r="H83" s="1" t="s">
        <v>180</v>
      </c>
      <c r="I83" s="5" t="s">
        <v>12</v>
      </c>
      <c r="J83" s="1"/>
      <c r="K83" s="1"/>
      <c r="L83" s="1"/>
    </row>
    <row r="84" spans="1:12" ht="28.8" x14ac:dyDescent="0.3">
      <c r="A84" s="1">
        <v>2</v>
      </c>
      <c r="B84" s="1">
        <v>6</v>
      </c>
      <c r="C84" s="1" t="s">
        <v>171</v>
      </c>
      <c r="D84" s="1" t="s">
        <v>14</v>
      </c>
      <c r="E84" s="1" t="str">
        <f>"01000890"</f>
        <v>01000890</v>
      </c>
      <c r="F84" s="1" t="str">
        <f>"FRAA07104"</f>
        <v>FRAA07104</v>
      </c>
      <c r="G84" s="1" t="s">
        <v>173</v>
      </c>
      <c r="H84" s="1" t="s">
        <v>174</v>
      </c>
      <c r="I84" s="5" t="s">
        <v>12</v>
      </c>
      <c r="J84" s="1"/>
      <c r="K84" s="1"/>
      <c r="L84" s="1"/>
    </row>
    <row r="85" spans="1:12" ht="28.8" x14ac:dyDescent="0.3">
      <c r="A85" s="1">
        <v>2</v>
      </c>
      <c r="B85" s="1">
        <v>6</v>
      </c>
      <c r="C85" s="1" t="s">
        <v>171</v>
      </c>
      <c r="D85" s="1" t="s">
        <v>14</v>
      </c>
      <c r="E85" s="1" t="str">
        <f>"01000882"</f>
        <v>01000882</v>
      </c>
      <c r="F85" s="1" t="str">
        <f>"FRAA02435"</f>
        <v>FRAA02435</v>
      </c>
      <c r="G85" s="1" t="s">
        <v>172</v>
      </c>
      <c r="H85" s="1" t="s">
        <v>183</v>
      </c>
      <c r="I85" s="5" t="s">
        <v>12</v>
      </c>
      <c r="J85" s="1"/>
      <c r="K85" s="1"/>
      <c r="L85" s="1"/>
    </row>
    <row r="86" spans="1:12" ht="28.8" x14ac:dyDescent="0.3">
      <c r="A86" s="1">
        <v>2</v>
      </c>
      <c r="B86" s="1">
        <v>7</v>
      </c>
      <c r="C86" s="1" t="s">
        <v>184</v>
      </c>
      <c r="D86" s="1" t="s">
        <v>14</v>
      </c>
      <c r="E86" s="1" t="str">
        <f>"01007743"</f>
        <v>01007743</v>
      </c>
      <c r="F86" s="1" t="str">
        <f>"FRAA07741"</f>
        <v>FRAA07741</v>
      </c>
      <c r="G86" s="1" t="s">
        <v>197</v>
      </c>
      <c r="H86" s="1" t="s">
        <v>198</v>
      </c>
      <c r="I86" s="5" t="s">
        <v>12</v>
      </c>
      <c r="J86" s="1"/>
      <c r="K86" s="1"/>
      <c r="L86" s="1"/>
    </row>
    <row r="87" spans="1:12" ht="28.8" x14ac:dyDescent="0.3">
      <c r="A87" s="1">
        <v>2</v>
      </c>
      <c r="B87" s="1">
        <v>7</v>
      </c>
      <c r="C87" s="1" t="s">
        <v>184</v>
      </c>
      <c r="D87" s="1" t="s">
        <v>14</v>
      </c>
      <c r="E87" s="1" t="str">
        <f>"01002712"</f>
        <v>01002712</v>
      </c>
      <c r="F87" s="1" t="str">
        <f>"FRAA02308"</f>
        <v>FRAA02308</v>
      </c>
      <c r="G87" s="1" t="s">
        <v>203</v>
      </c>
      <c r="H87" s="1" t="s">
        <v>204</v>
      </c>
      <c r="I87" s="5" t="s">
        <v>12</v>
      </c>
      <c r="J87" s="1"/>
      <c r="K87" s="1"/>
      <c r="L87" s="1"/>
    </row>
    <row r="88" spans="1:12" ht="28.8" x14ac:dyDescent="0.3">
      <c r="A88" s="1">
        <v>2</v>
      </c>
      <c r="B88" s="1">
        <v>7</v>
      </c>
      <c r="C88" s="1" t="s">
        <v>184</v>
      </c>
      <c r="D88" s="1" t="s">
        <v>14</v>
      </c>
      <c r="E88" s="1" t="str">
        <f>"01003267"</f>
        <v>01003267</v>
      </c>
      <c r="F88" s="1" t="str">
        <f>"FRAA02498"</f>
        <v>FRAA02498</v>
      </c>
      <c r="G88" s="1" t="s">
        <v>201</v>
      </c>
      <c r="H88" s="1" t="s">
        <v>202</v>
      </c>
      <c r="I88" s="5" t="s">
        <v>12</v>
      </c>
      <c r="J88" s="1"/>
      <c r="K88" s="1"/>
      <c r="L88" s="1"/>
    </row>
    <row r="89" spans="1:12" ht="28.8" x14ac:dyDescent="0.3">
      <c r="A89" s="1">
        <v>2</v>
      </c>
      <c r="B89" s="1">
        <v>7</v>
      </c>
      <c r="C89" s="1" t="s">
        <v>184</v>
      </c>
      <c r="D89" s="1" t="s">
        <v>14</v>
      </c>
      <c r="E89" s="1" t="str">
        <f>"01000981"</f>
        <v>01000981</v>
      </c>
      <c r="F89" s="1" t="str">
        <f>"FRAA07747"</f>
        <v>FRAA07747</v>
      </c>
      <c r="G89" s="1" t="s">
        <v>199</v>
      </c>
      <c r="H89" s="1" t="s">
        <v>200</v>
      </c>
      <c r="I89" s="5" t="s">
        <v>12</v>
      </c>
      <c r="J89" s="1"/>
      <c r="K89" s="1"/>
      <c r="L89" s="1"/>
    </row>
    <row r="90" spans="1:12" ht="28.8" x14ac:dyDescent="0.3">
      <c r="A90" s="1">
        <v>2</v>
      </c>
      <c r="B90" s="1">
        <v>7</v>
      </c>
      <c r="C90" s="1" t="s">
        <v>184</v>
      </c>
      <c r="D90" s="1" t="s">
        <v>14</v>
      </c>
      <c r="E90" s="1" t="str">
        <f>"01000975"</f>
        <v>01000975</v>
      </c>
      <c r="F90" s="1" t="str">
        <f>"FRAA01805"</f>
        <v>FRAA01805</v>
      </c>
      <c r="G90" s="1" t="s">
        <v>196</v>
      </c>
      <c r="H90" s="1" t="s">
        <v>205</v>
      </c>
      <c r="I90" s="5" t="s">
        <v>12</v>
      </c>
      <c r="J90" s="1"/>
      <c r="K90" s="1"/>
      <c r="L90" s="1"/>
    </row>
    <row r="91" spans="1:12" ht="28.8" x14ac:dyDescent="0.3">
      <c r="A91" s="1">
        <v>2</v>
      </c>
      <c r="B91" s="1">
        <v>7</v>
      </c>
      <c r="C91" s="1" t="s">
        <v>184</v>
      </c>
      <c r="D91" s="1" t="s">
        <v>14</v>
      </c>
      <c r="E91" s="1" t="str">
        <f>"01000913"</f>
        <v>01000913</v>
      </c>
      <c r="F91" s="1" t="str">
        <f>"FRAA07380"</f>
        <v>FRAA07380</v>
      </c>
      <c r="G91" s="1" t="s">
        <v>206</v>
      </c>
      <c r="H91" s="1" t="s">
        <v>207</v>
      </c>
      <c r="I91" s="5" t="s">
        <v>12</v>
      </c>
      <c r="J91" s="1"/>
      <c r="K91" s="1"/>
      <c r="L91" s="1"/>
    </row>
    <row r="92" spans="1:12" ht="28.8" x14ac:dyDescent="0.3">
      <c r="A92" s="1">
        <v>2</v>
      </c>
      <c r="B92" s="1">
        <v>7</v>
      </c>
      <c r="C92" s="1" t="s">
        <v>184</v>
      </c>
      <c r="D92" s="1" t="s">
        <v>14</v>
      </c>
      <c r="E92" s="1" t="str">
        <f>"01001533"</f>
        <v>01001533</v>
      </c>
      <c r="F92" s="1" t="str">
        <f>"FRAA01532"</f>
        <v>FRAA01532</v>
      </c>
      <c r="G92" s="1" t="s">
        <v>208</v>
      </c>
      <c r="H92" s="1" t="s">
        <v>195</v>
      </c>
      <c r="I92" s="5" t="s">
        <v>12</v>
      </c>
      <c r="J92" s="1"/>
      <c r="K92" s="1"/>
      <c r="L92" s="1"/>
    </row>
    <row r="93" spans="1:12" ht="28.8" x14ac:dyDescent="0.3">
      <c r="A93" s="1">
        <v>2</v>
      </c>
      <c r="B93" s="1">
        <v>7</v>
      </c>
      <c r="C93" s="1" t="s">
        <v>184</v>
      </c>
      <c r="D93" s="1" t="s">
        <v>14</v>
      </c>
      <c r="E93" s="1" t="str">
        <f>"01000357"</f>
        <v>01000357</v>
      </c>
      <c r="F93" s="1" t="str">
        <f>"FRAA04380"</f>
        <v>FRAA04380</v>
      </c>
      <c r="G93" s="1" t="s">
        <v>193</v>
      </c>
      <c r="H93" s="1" t="s">
        <v>194</v>
      </c>
      <c r="I93" s="5" t="s">
        <v>12</v>
      </c>
      <c r="J93" s="1"/>
      <c r="K93" s="1"/>
      <c r="L93" s="1"/>
    </row>
    <row r="94" spans="1:12" ht="28.8" x14ac:dyDescent="0.3">
      <c r="A94" s="1">
        <v>2</v>
      </c>
      <c r="B94" s="1">
        <v>7</v>
      </c>
      <c r="C94" s="1" t="s">
        <v>184</v>
      </c>
      <c r="D94" s="1" t="s">
        <v>14</v>
      </c>
      <c r="E94" s="1" t="str">
        <f>"01000004"</f>
        <v>01000004</v>
      </c>
      <c r="F94" s="1" t="str">
        <f>"FRAA01300"</f>
        <v>FRAA01300</v>
      </c>
      <c r="G94" s="1" t="s">
        <v>191</v>
      </c>
      <c r="H94" s="1" t="s">
        <v>192</v>
      </c>
      <c r="I94" s="5" t="s">
        <v>12</v>
      </c>
      <c r="J94" s="1"/>
      <c r="K94" s="1"/>
      <c r="L94" s="1"/>
    </row>
    <row r="95" spans="1:12" ht="28.8" x14ac:dyDescent="0.3">
      <c r="A95" s="1">
        <v>2</v>
      </c>
      <c r="B95" s="1">
        <v>7</v>
      </c>
      <c r="C95" s="1" t="s">
        <v>184</v>
      </c>
      <c r="D95" s="1" t="s">
        <v>14</v>
      </c>
      <c r="E95" s="1" t="str">
        <f>"01000628"</f>
        <v>01000628</v>
      </c>
      <c r="F95" s="1" t="str">
        <f>"FRAA05720"</f>
        <v>FRAA05720</v>
      </c>
      <c r="G95" s="1" t="s">
        <v>185</v>
      </c>
      <c r="H95" s="1" t="s">
        <v>186</v>
      </c>
      <c r="I95" s="5" t="s">
        <v>12</v>
      </c>
      <c r="J95" s="1"/>
      <c r="K95" s="1"/>
      <c r="L95" s="1"/>
    </row>
    <row r="96" spans="1:12" ht="28.8" x14ac:dyDescent="0.3">
      <c r="A96" s="1">
        <v>2</v>
      </c>
      <c r="B96" s="1">
        <v>7</v>
      </c>
      <c r="C96" s="1" t="s">
        <v>184</v>
      </c>
      <c r="D96" s="1" t="s">
        <v>14</v>
      </c>
      <c r="E96" s="1" t="str">
        <f>"01000626"</f>
        <v>01000626</v>
      </c>
      <c r="F96" s="1" t="str">
        <f>"FRAA05688"</f>
        <v>FRAA05688</v>
      </c>
      <c r="G96" s="1" t="s">
        <v>189</v>
      </c>
      <c r="H96" s="1" t="s">
        <v>190</v>
      </c>
      <c r="I96" s="5" t="s">
        <v>12</v>
      </c>
      <c r="J96" s="1"/>
      <c r="K96" s="1"/>
      <c r="L96" s="1"/>
    </row>
    <row r="97" spans="1:12" ht="28.8" x14ac:dyDescent="0.3">
      <c r="A97" s="1">
        <v>2</v>
      </c>
      <c r="B97" s="1">
        <v>7</v>
      </c>
      <c r="C97" s="1" t="s">
        <v>184</v>
      </c>
      <c r="D97" s="1" t="s">
        <v>14</v>
      </c>
      <c r="E97" s="1" t="str">
        <f>"01000620"</f>
        <v>01000620</v>
      </c>
      <c r="F97" s="1" t="str">
        <f>"FRAA05683"</f>
        <v>FRAA05683</v>
      </c>
      <c r="G97" s="1" t="s">
        <v>187</v>
      </c>
      <c r="H97" s="1" t="s">
        <v>188</v>
      </c>
      <c r="I97" s="5" t="s">
        <v>12</v>
      </c>
      <c r="J97" s="1"/>
      <c r="K97" s="1"/>
      <c r="L97" s="1"/>
    </row>
    <row r="98" spans="1:12" ht="28.8" x14ac:dyDescent="0.3">
      <c r="A98" s="1">
        <v>2</v>
      </c>
      <c r="B98" s="1">
        <v>8</v>
      </c>
      <c r="C98" s="1" t="s">
        <v>209</v>
      </c>
      <c r="D98" s="1" t="s">
        <v>14</v>
      </c>
      <c r="E98" s="1" t="str">
        <f>"01001445"</f>
        <v>01001445</v>
      </c>
      <c r="F98" s="1" t="str">
        <f>"FRAA08623"</f>
        <v>FRAA08623</v>
      </c>
      <c r="G98" s="1" t="s">
        <v>214</v>
      </c>
      <c r="H98" s="1" t="s">
        <v>215</v>
      </c>
      <c r="I98" s="5" t="s">
        <v>12</v>
      </c>
      <c r="J98" s="1"/>
      <c r="K98" s="1"/>
      <c r="L98" s="1"/>
    </row>
    <row r="99" spans="1:12" ht="28.8" x14ac:dyDescent="0.3">
      <c r="A99" s="1">
        <v>2</v>
      </c>
      <c r="B99" s="1">
        <v>8</v>
      </c>
      <c r="C99" s="1" t="s">
        <v>209</v>
      </c>
      <c r="D99" s="1" t="s">
        <v>14</v>
      </c>
      <c r="E99" s="1" t="str">
        <f>"01000854"</f>
        <v>01000854</v>
      </c>
      <c r="F99" s="1" t="str">
        <f>"FRAA06960"</f>
        <v>FRAA06960</v>
      </c>
      <c r="G99" s="1" t="s">
        <v>210</v>
      </c>
      <c r="H99" s="1" t="s">
        <v>211</v>
      </c>
      <c r="I99" s="5" t="s">
        <v>12</v>
      </c>
      <c r="J99" s="1"/>
      <c r="K99" s="1"/>
      <c r="L99" s="1"/>
    </row>
    <row r="100" spans="1:12" ht="28.8" x14ac:dyDescent="0.3">
      <c r="A100" s="1">
        <v>2</v>
      </c>
      <c r="B100" s="1">
        <v>8</v>
      </c>
      <c r="C100" s="1" t="s">
        <v>209</v>
      </c>
      <c r="D100" s="1" t="s">
        <v>14</v>
      </c>
      <c r="E100" s="1" t="str">
        <f>"01000855"</f>
        <v>01000855</v>
      </c>
      <c r="F100" s="1" t="str">
        <f>"FRAA03214"</f>
        <v>FRAA03214</v>
      </c>
      <c r="G100" s="1" t="s">
        <v>210</v>
      </c>
      <c r="H100" s="1" t="s">
        <v>212</v>
      </c>
      <c r="I100" s="5" t="s">
        <v>12</v>
      </c>
      <c r="J100" s="1"/>
      <c r="K100" s="1"/>
      <c r="L100" s="1"/>
    </row>
    <row r="101" spans="1:12" ht="28.8" x14ac:dyDescent="0.3">
      <c r="A101" s="1">
        <v>2</v>
      </c>
      <c r="B101" s="1">
        <v>9</v>
      </c>
      <c r="C101" s="1" t="s">
        <v>217</v>
      </c>
      <c r="D101" s="1" t="s">
        <v>14</v>
      </c>
      <c r="E101" s="1" t="str">
        <f>"01003563"</f>
        <v>01003563</v>
      </c>
      <c r="F101" s="1" t="str">
        <f>"FRAA02586"</f>
        <v>FRAA02586</v>
      </c>
      <c r="G101" s="1" t="s">
        <v>225</v>
      </c>
      <c r="H101" s="1" t="s">
        <v>223</v>
      </c>
      <c r="I101" s="5" t="s">
        <v>12</v>
      </c>
      <c r="J101" s="1"/>
      <c r="K101" s="1"/>
      <c r="L101" s="1"/>
    </row>
    <row r="102" spans="1:12" ht="28.8" x14ac:dyDescent="0.3">
      <c r="A102" s="1">
        <v>2</v>
      </c>
      <c r="B102" s="1">
        <v>9</v>
      </c>
      <c r="C102" s="1" t="s">
        <v>217</v>
      </c>
      <c r="D102" s="1" t="s">
        <v>14</v>
      </c>
      <c r="E102" s="1" t="str">
        <f>"01003558"</f>
        <v>01003558</v>
      </c>
      <c r="F102" s="1" t="str">
        <f>"FRAA02593"</f>
        <v>FRAA02593</v>
      </c>
      <c r="G102" s="1" t="s">
        <v>226</v>
      </c>
      <c r="H102" s="1" t="s">
        <v>158</v>
      </c>
      <c r="I102" s="5" t="s">
        <v>12</v>
      </c>
      <c r="J102" s="1"/>
      <c r="K102" s="1"/>
      <c r="L102" s="1"/>
    </row>
    <row r="103" spans="1:12" ht="28.8" x14ac:dyDescent="0.3">
      <c r="A103" s="1">
        <v>2</v>
      </c>
      <c r="B103" s="1">
        <v>9</v>
      </c>
      <c r="C103" s="1" t="s">
        <v>217</v>
      </c>
      <c r="D103" s="1" t="s">
        <v>14</v>
      </c>
      <c r="E103" s="1" t="str">
        <f>"01003619"</f>
        <v>01003619</v>
      </c>
      <c r="F103" s="1" t="str">
        <f>"FRAA02589"</f>
        <v>FRAA02589</v>
      </c>
      <c r="G103" s="1" t="s">
        <v>220</v>
      </c>
      <c r="H103" s="1" t="s">
        <v>222</v>
      </c>
      <c r="I103" s="5" t="s">
        <v>12</v>
      </c>
      <c r="J103" s="1"/>
      <c r="K103" s="1"/>
      <c r="L103" s="1"/>
    </row>
    <row r="104" spans="1:12" ht="28.8" x14ac:dyDescent="0.3">
      <c r="A104" s="1">
        <v>2</v>
      </c>
      <c r="B104" s="1">
        <v>9</v>
      </c>
      <c r="C104" s="1" t="s">
        <v>217</v>
      </c>
      <c r="D104" s="1" t="s">
        <v>14</v>
      </c>
      <c r="E104" s="1" t="str">
        <f>"01003605"</f>
        <v>01003605</v>
      </c>
      <c r="F104" s="1" t="str">
        <f>"FRAA02590"</f>
        <v>FRAA02590</v>
      </c>
      <c r="G104" s="1" t="s">
        <v>220</v>
      </c>
      <c r="H104" s="1" t="s">
        <v>216</v>
      </c>
      <c r="I104" s="5" t="s">
        <v>12</v>
      </c>
      <c r="J104" s="1"/>
      <c r="K104" s="1"/>
      <c r="L104" s="1"/>
    </row>
    <row r="105" spans="1:12" ht="28.8" x14ac:dyDescent="0.3">
      <c r="A105" s="1">
        <v>2</v>
      </c>
      <c r="B105" s="1">
        <v>9</v>
      </c>
      <c r="C105" s="1" t="s">
        <v>217</v>
      </c>
      <c r="D105" s="1" t="s">
        <v>14</v>
      </c>
      <c r="E105" s="1" t="str">
        <f>"01002931"</f>
        <v>01002931</v>
      </c>
      <c r="F105" s="1" t="str">
        <f>"FRAA02366"</f>
        <v>FRAA02366</v>
      </c>
      <c r="G105" s="1" t="s">
        <v>227</v>
      </c>
      <c r="H105" s="1" t="s">
        <v>224</v>
      </c>
      <c r="I105" s="5" t="s">
        <v>12</v>
      </c>
      <c r="J105" s="1"/>
      <c r="K105" s="1"/>
      <c r="L105" s="1"/>
    </row>
    <row r="106" spans="1:12" ht="28.8" x14ac:dyDescent="0.3">
      <c r="A106" s="1">
        <v>2</v>
      </c>
      <c r="B106" s="1">
        <v>9</v>
      </c>
      <c r="C106" s="1" t="s">
        <v>217</v>
      </c>
      <c r="D106" s="1" t="s">
        <v>14</v>
      </c>
      <c r="E106" s="1" t="str">
        <f>"01000640"</f>
        <v>01000640</v>
      </c>
      <c r="F106" s="1" t="str">
        <f>"FRAA02408"</f>
        <v>FRAA02408</v>
      </c>
      <c r="G106" s="1" t="s">
        <v>218</v>
      </c>
      <c r="H106" s="1" t="s">
        <v>228</v>
      </c>
      <c r="I106" s="5" t="s">
        <v>12</v>
      </c>
      <c r="J106" s="1"/>
      <c r="K106" s="1"/>
      <c r="L106" s="1"/>
    </row>
    <row r="107" spans="1:12" ht="28.8" x14ac:dyDescent="0.3">
      <c r="A107" s="1">
        <v>2</v>
      </c>
      <c r="B107" s="1">
        <v>9</v>
      </c>
      <c r="C107" s="1" t="s">
        <v>217</v>
      </c>
      <c r="D107" s="1" t="s">
        <v>14</v>
      </c>
      <c r="E107" s="1" t="str">
        <f>"01000643"</f>
        <v>01000643</v>
      </c>
      <c r="F107" s="1" t="str">
        <f>"FRAA05804"</f>
        <v>FRAA05804</v>
      </c>
      <c r="G107" s="1" t="s">
        <v>218</v>
      </c>
      <c r="H107" s="1" t="s">
        <v>219</v>
      </c>
      <c r="I107" s="5" t="s">
        <v>12</v>
      </c>
      <c r="J107" s="1"/>
      <c r="K107" s="1"/>
      <c r="L107" s="1"/>
    </row>
    <row r="108" spans="1:12" ht="28.8" x14ac:dyDescent="0.3">
      <c r="A108" s="1">
        <v>2</v>
      </c>
      <c r="B108" s="1">
        <v>9</v>
      </c>
      <c r="C108" s="1" t="s">
        <v>217</v>
      </c>
      <c r="D108" s="1" t="s">
        <v>14</v>
      </c>
      <c r="E108" s="1" t="str">
        <f>"01000425"</f>
        <v>01000425</v>
      </c>
      <c r="F108" s="1" t="str">
        <f>"FRAA02235"</f>
        <v>FRAA02235</v>
      </c>
      <c r="G108" s="1" t="s">
        <v>229</v>
      </c>
      <c r="H108" s="1" t="s">
        <v>230</v>
      </c>
      <c r="I108" s="5" t="s">
        <v>12</v>
      </c>
      <c r="J108" s="1"/>
      <c r="K108" s="1"/>
      <c r="L108" s="1"/>
    </row>
    <row r="109" spans="1:12" ht="28.8" x14ac:dyDescent="0.3">
      <c r="A109" s="1">
        <v>2</v>
      </c>
      <c r="B109" s="1">
        <v>9</v>
      </c>
      <c r="C109" s="1" t="s">
        <v>217</v>
      </c>
      <c r="D109" s="1" t="s">
        <v>14</v>
      </c>
      <c r="E109" s="1" t="str">
        <f>"01000426"</f>
        <v>01000426</v>
      </c>
      <c r="F109" s="1" t="str">
        <f>"FRAA07981"</f>
        <v>FRAA07981</v>
      </c>
      <c r="G109" s="1" t="s">
        <v>220</v>
      </c>
      <c r="H109" s="1" t="s">
        <v>213</v>
      </c>
      <c r="I109" s="5" t="s">
        <v>12</v>
      </c>
      <c r="J109" s="1"/>
      <c r="K109" s="1"/>
      <c r="L109" s="1"/>
    </row>
    <row r="110" spans="1:12" ht="28.8" x14ac:dyDescent="0.3">
      <c r="A110" s="1">
        <v>2</v>
      </c>
      <c r="B110" s="1">
        <v>9</v>
      </c>
      <c r="C110" s="1" t="s">
        <v>217</v>
      </c>
      <c r="D110" s="1" t="s">
        <v>14</v>
      </c>
      <c r="E110" s="1" t="str">
        <f>"01000427"</f>
        <v>01000427</v>
      </c>
      <c r="F110" s="1" t="str">
        <f>"FRAA07982"</f>
        <v>FRAA07982</v>
      </c>
      <c r="G110" s="1" t="s">
        <v>220</v>
      </c>
      <c r="H110" s="1" t="s">
        <v>221</v>
      </c>
      <c r="I110" s="5" t="s">
        <v>12</v>
      </c>
      <c r="J110" s="1"/>
      <c r="K110" s="1"/>
      <c r="L110" s="1"/>
    </row>
    <row r="111" spans="1:12" ht="28.8" x14ac:dyDescent="0.3">
      <c r="A111" s="1">
        <v>2</v>
      </c>
      <c r="B111" s="1">
        <v>10</v>
      </c>
      <c r="C111" s="1" t="s">
        <v>231</v>
      </c>
      <c r="D111" s="1" t="s">
        <v>14</v>
      </c>
      <c r="E111" s="1" t="str">
        <f>"01000691"</f>
        <v>01000691</v>
      </c>
      <c r="F111" s="1" t="str">
        <f>"FRAA06080"</f>
        <v>FRAA06080</v>
      </c>
      <c r="G111" s="1" t="s">
        <v>232</v>
      </c>
      <c r="H111" s="1" t="s">
        <v>233</v>
      </c>
      <c r="I111" s="5" t="s">
        <v>12</v>
      </c>
      <c r="J111" s="1"/>
      <c r="K111" s="1"/>
      <c r="L111" s="1"/>
    </row>
    <row r="112" spans="1:12" ht="28.8" x14ac:dyDescent="0.3">
      <c r="A112" s="1">
        <v>2</v>
      </c>
      <c r="B112" s="1">
        <v>10</v>
      </c>
      <c r="C112" s="1" t="s">
        <v>231</v>
      </c>
      <c r="D112" s="1" t="s">
        <v>14</v>
      </c>
      <c r="E112" s="1" t="str">
        <f>"01000507"</f>
        <v>01000507</v>
      </c>
      <c r="F112" s="1" t="str">
        <f>"FRAA05120"</f>
        <v>FRAA05120</v>
      </c>
      <c r="G112" s="1" t="s">
        <v>235</v>
      </c>
      <c r="H112" s="1" t="s">
        <v>234</v>
      </c>
      <c r="I112" s="5" t="s">
        <v>12</v>
      </c>
      <c r="J112" s="1"/>
      <c r="K112" s="1"/>
      <c r="L112" s="1"/>
    </row>
    <row r="113" spans="1:12" ht="28.8" x14ac:dyDescent="0.3">
      <c r="A113" s="1">
        <v>2</v>
      </c>
      <c r="B113" s="1">
        <v>10</v>
      </c>
      <c r="C113" s="1" t="s">
        <v>231</v>
      </c>
      <c r="D113" s="1" t="s">
        <v>14</v>
      </c>
      <c r="E113" s="1" t="str">
        <f>"01000924"</f>
        <v>01000924</v>
      </c>
      <c r="F113" s="1" t="str">
        <f>"FRAA02246"</f>
        <v>FRAA02246</v>
      </c>
      <c r="G113" s="1" t="s">
        <v>236</v>
      </c>
      <c r="H113" s="1" t="s">
        <v>237</v>
      </c>
      <c r="I113" s="5" t="s">
        <v>12</v>
      </c>
      <c r="J113" s="1"/>
      <c r="K113" s="1"/>
      <c r="L113" s="1"/>
    </row>
    <row r="114" spans="1:12" ht="28.8" x14ac:dyDescent="0.3">
      <c r="A114" s="1">
        <v>3</v>
      </c>
      <c r="B114" s="1">
        <v>1</v>
      </c>
      <c r="C114" s="1" t="s">
        <v>238</v>
      </c>
      <c r="D114" s="1" t="s">
        <v>14</v>
      </c>
      <c r="E114" s="1" t="str">
        <f>"01002641"</f>
        <v>01002641</v>
      </c>
      <c r="F114" s="1" t="str">
        <f>"FRAA02252"</f>
        <v>FRAA02252</v>
      </c>
      <c r="G114" s="1" t="s">
        <v>240</v>
      </c>
      <c r="H114" s="1" t="s">
        <v>241</v>
      </c>
      <c r="I114" s="5" t="s">
        <v>12</v>
      </c>
      <c r="J114" s="1"/>
      <c r="K114" s="1"/>
      <c r="L114" s="1"/>
    </row>
    <row r="115" spans="1:12" ht="28.8" x14ac:dyDescent="0.3">
      <c r="A115" s="1">
        <v>3</v>
      </c>
      <c r="B115" s="1">
        <v>1</v>
      </c>
      <c r="C115" s="1" t="s">
        <v>238</v>
      </c>
      <c r="D115" s="1" t="s">
        <v>14</v>
      </c>
      <c r="E115" s="1" t="str">
        <f>"01002425"</f>
        <v>01002425</v>
      </c>
      <c r="F115" s="1" t="str">
        <f>"FRAA02104"</f>
        <v>FRAA02104</v>
      </c>
      <c r="G115" s="1" t="s">
        <v>245</v>
      </c>
      <c r="H115" s="1" t="s">
        <v>239</v>
      </c>
      <c r="I115" s="5" t="s">
        <v>12</v>
      </c>
      <c r="J115" s="1"/>
      <c r="K115" s="1"/>
      <c r="L115" s="1"/>
    </row>
    <row r="116" spans="1:12" ht="28.8" x14ac:dyDescent="0.3">
      <c r="A116" s="1">
        <v>3</v>
      </c>
      <c r="B116" s="1">
        <v>1</v>
      </c>
      <c r="C116" s="1" t="s">
        <v>238</v>
      </c>
      <c r="D116" s="1" t="s">
        <v>14</v>
      </c>
      <c r="E116" s="1" t="str">
        <f>"01000131"</f>
        <v>01000131</v>
      </c>
      <c r="F116" s="1" t="str">
        <f>"FRAA02808"</f>
        <v>FRAA02808</v>
      </c>
      <c r="G116" s="1" t="s">
        <v>243</v>
      </c>
      <c r="H116" s="1" t="s">
        <v>244</v>
      </c>
      <c r="I116" s="5" t="s">
        <v>12</v>
      </c>
      <c r="J116" s="1"/>
      <c r="K116" s="1"/>
      <c r="L116" s="1"/>
    </row>
    <row r="117" spans="1:12" ht="28.8" x14ac:dyDescent="0.3">
      <c r="A117" s="1">
        <v>3</v>
      </c>
      <c r="B117" s="1">
        <v>2</v>
      </c>
      <c r="C117" s="1" t="s">
        <v>246</v>
      </c>
      <c r="D117" s="1" t="s">
        <v>14</v>
      </c>
      <c r="E117" s="1" t="str">
        <f>"01002528"</f>
        <v>01002528</v>
      </c>
      <c r="F117" s="1" t="str">
        <f>"FRAA02163"</f>
        <v>FRAA02163</v>
      </c>
      <c r="G117" s="1" t="s">
        <v>256</v>
      </c>
      <c r="H117" s="1" t="s">
        <v>257</v>
      </c>
      <c r="I117" s="5" t="s">
        <v>12</v>
      </c>
      <c r="J117" s="1"/>
      <c r="K117" s="1"/>
      <c r="L117" s="1"/>
    </row>
    <row r="118" spans="1:12" ht="28.8" x14ac:dyDescent="0.3">
      <c r="A118" s="1">
        <v>3</v>
      </c>
      <c r="B118" s="1">
        <v>2</v>
      </c>
      <c r="C118" s="1" t="s">
        <v>246</v>
      </c>
      <c r="D118" s="1" t="s">
        <v>14</v>
      </c>
      <c r="E118" s="1" t="str">
        <f>"01002371"</f>
        <v>01002371</v>
      </c>
      <c r="F118" s="1" t="str">
        <f>"FRAA02079"</f>
        <v>FRAA02079</v>
      </c>
      <c r="G118" s="1" t="s">
        <v>258</v>
      </c>
      <c r="H118" s="1" t="s">
        <v>259</v>
      </c>
      <c r="I118" s="5" t="s">
        <v>12</v>
      </c>
      <c r="J118" s="1"/>
      <c r="K118" s="1"/>
      <c r="L118" s="1"/>
    </row>
    <row r="119" spans="1:12" ht="28.8" x14ac:dyDescent="0.3">
      <c r="A119" s="1">
        <v>3</v>
      </c>
      <c r="B119" s="1">
        <v>2</v>
      </c>
      <c r="C119" s="1" t="s">
        <v>246</v>
      </c>
      <c r="D119" s="1" t="s">
        <v>14</v>
      </c>
      <c r="E119" s="1" t="str">
        <f>"01001988"</f>
        <v>01001988</v>
      </c>
      <c r="F119" s="1" t="str">
        <f>"FRAA01866"</f>
        <v>FRAA01866</v>
      </c>
      <c r="G119" s="1" t="s">
        <v>260</v>
      </c>
      <c r="H119" s="1" t="s">
        <v>242</v>
      </c>
      <c r="I119" s="5" t="s">
        <v>12</v>
      </c>
      <c r="J119" s="1"/>
      <c r="K119" s="1"/>
      <c r="L119" s="1"/>
    </row>
    <row r="120" spans="1:12" ht="28.8" x14ac:dyDescent="0.3">
      <c r="A120" s="1">
        <v>3</v>
      </c>
      <c r="B120" s="1">
        <v>2</v>
      </c>
      <c r="C120" s="1" t="s">
        <v>246</v>
      </c>
      <c r="D120" s="1" t="s">
        <v>14</v>
      </c>
      <c r="E120" s="1" t="str">
        <f>"01002804"</f>
        <v>01002804</v>
      </c>
      <c r="F120" s="1" t="str">
        <f>"FRAA02802"</f>
        <v>FRAA02802</v>
      </c>
      <c r="G120" s="1" t="s">
        <v>254</v>
      </c>
      <c r="H120" s="1" t="s">
        <v>255</v>
      </c>
      <c r="I120" s="5" t="s">
        <v>12</v>
      </c>
      <c r="J120" s="1"/>
      <c r="K120" s="1"/>
      <c r="L120" s="1"/>
    </row>
    <row r="121" spans="1:12" ht="28.8" x14ac:dyDescent="0.3">
      <c r="A121" s="1">
        <v>3</v>
      </c>
      <c r="B121" s="1">
        <v>2</v>
      </c>
      <c r="C121" s="1" t="s">
        <v>246</v>
      </c>
      <c r="D121" s="1" t="s">
        <v>14</v>
      </c>
      <c r="E121" s="1" t="str">
        <f>"01000254"</f>
        <v>01000254</v>
      </c>
      <c r="F121" s="1" t="str">
        <f>"FRAA03500"</f>
        <v>FRAA03500</v>
      </c>
      <c r="G121" s="1" t="s">
        <v>252</v>
      </c>
      <c r="H121" s="1" t="s">
        <v>253</v>
      </c>
      <c r="I121" s="5" t="s">
        <v>12</v>
      </c>
      <c r="J121" s="1"/>
      <c r="K121" s="1"/>
      <c r="L121" s="1"/>
    </row>
    <row r="122" spans="1:12" ht="28.8" x14ac:dyDescent="0.3">
      <c r="A122" s="1">
        <v>3</v>
      </c>
      <c r="B122" s="1">
        <v>2</v>
      </c>
      <c r="C122" s="1" t="s">
        <v>246</v>
      </c>
      <c r="D122" s="1" t="s">
        <v>14</v>
      </c>
      <c r="E122" s="1" t="str">
        <f>"01000571"</f>
        <v>01000571</v>
      </c>
      <c r="F122" s="1" t="str">
        <f>"FRAA05440"</f>
        <v>FRAA05440</v>
      </c>
      <c r="G122" s="1" t="s">
        <v>261</v>
      </c>
      <c r="H122" s="1" t="s">
        <v>251</v>
      </c>
      <c r="I122" s="5" t="s">
        <v>12</v>
      </c>
      <c r="J122" s="1"/>
      <c r="K122" s="1"/>
      <c r="L122" s="1"/>
    </row>
    <row r="123" spans="1:12" ht="28.8" x14ac:dyDescent="0.3">
      <c r="A123" s="1">
        <v>3</v>
      </c>
      <c r="B123" s="1">
        <v>2</v>
      </c>
      <c r="C123" s="1" t="s">
        <v>246</v>
      </c>
      <c r="D123" s="1" t="s">
        <v>14</v>
      </c>
      <c r="E123" s="1" t="str">
        <f>"01000422"</f>
        <v>01000422</v>
      </c>
      <c r="F123" s="1" t="str">
        <f>"FRAA04652"</f>
        <v>FRAA04652</v>
      </c>
      <c r="G123" s="1" t="s">
        <v>249</v>
      </c>
      <c r="H123" s="1" t="s">
        <v>250</v>
      </c>
      <c r="I123" s="5" t="s">
        <v>12</v>
      </c>
      <c r="J123" s="1"/>
      <c r="K123" s="1"/>
      <c r="L123" s="1"/>
    </row>
    <row r="124" spans="1:12" ht="28.8" x14ac:dyDescent="0.3">
      <c r="A124" s="1">
        <v>3</v>
      </c>
      <c r="B124" s="1">
        <v>2</v>
      </c>
      <c r="C124" s="1" t="s">
        <v>246</v>
      </c>
      <c r="D124" s="1" t="s">
        <v>14</v>
      </c>
      <c r="E124" s="1" t="str">
        <f>"01000540"</f>
        <v>01000540</v>
      </c>
      <c r="F124" s="1" t="str">
        <f>"FRAA05320"</f>
        <v>FRAA05320</v>
      </c>
      <c r="G124" s="1" t="s">
        <v>247</v>
      </c>
      <c r="H124" s="1" t="s">
        <v>248</v>
      </c>
      <c r="I124" s="5" t="s">
        <v>12</v>
      </c>
      <c r="J124" s="1"/>
      <c r="K124" s="1"/>
      <c r="L124" s="1"/>
    </row>
    <row r="125" spans="1:12" ht="28.8" x14ac:dyDescent="0.3">
      <c r="A125" s="1">
        <v>3</v>
      </c>
      <c r="B125" s="1">
        <v>2</v>
      </c>
      <c r="C125" s="1" t="s">
        <v>246</v>
      </c>
      <c r="D125" s="1" t="s">
        <v>14</v>
      </c>
      <c r="E125" s="1" t="str">
        <f>"01001116"</f>
        <v>01001116</v>
      </c>
      <c r="F125" s="1" t="str">
        <f>"FRAA08460"</f>
        <v>FRAA08460</v>
      </c>
      <c r="G125" s="1" t="s">
        <v>256</v>
      </c>
      <c r="H125" s="1" t="s">
        <v>262</v>
      </c>
      <c r="I125" s="5" t="s">
        <v>12</v>
      </c>
      <c r="J125" s="1"/>
      <c r="K125" s="1"/>
      <c r="L125" s="1"/>
    </row>
    <row r="126" spans="1:12" ht="28.8" x14ac:dyDescent="0.3">
      <c r="A126" s="1">
        <v>3</v>
      </c>
      <c r="B126" s="1">
        <v>3</v>
      </c>
      <c r="C126" s="1" t="s">
        <v>263</v>
      </c>
      <c r="D126" s="1" t="s">
        <v>14</v>
      </c>
      <c r="E126" s="1" t="str">
        <f>"01002558"</f>
        <v>01002558</v>
      </c>
      <c r="F126" s="1" t="str">
        <f>"FRAA02182"</f>
        <v>FRAA02182</v>
      </c>
      <c r="G126" s="1" t="s">
        <v>266</v>
      </c>
      <c r="H126" s="1" t="s">
        <v>265</v>
      </c>
      <c r="I126" s="5" t="s">
        <v>12</v>
      </c>
      <c r="J126" s="1"/>
      <c r="K126" s="1"/>
      <c r="L126" s="1"/>
    </row>
    <row r="127" spans="1:12" ht="28.8" x14ac:dyDescent="0.3">
      <c r="A127" s="1">
        <v>3</v>
      </c>
      <c r="B127" s="1">
        <v>3</v>
      </c>
      <c r="C127" s="1" t="s">
        <v>263</v>
      </c>
      <c r="D127" s="1" t="s">
        <v>14</v>
      </c>
      <c r="E127" s="1" t="str">
        <f>"01002475"</f>
        <v>01002475</v>
      </c>
      <c r="F127" s="1" t="str">
        <f>"FRAA02126"</f>
        <v>FRAA02126</v>
      </c>
      <c r="G127" s="1" t="s">
        <v>266</v>
      </c>
      <c r="H127" s="1" t="s">
        <v>267</v>
      </c>
      <c r="I127" s="5" t="s">
        <v>12</v>
      </c>
      <c r="J127" s="1"/>
      <c r="K127" s="1"/>
      <c r="L127" s="1"/>
    </row>
    <row r="128" spans="1:12" ht="28.8" x14ac:dyDescent="0.3">
      <c r="A128" s="1">
        <v>3</v>
      </c>
      <c r="B128" s="1">
        <v>3</v>
      </c>
      <c r="C128" s="1" t="s">
        <v>263</v>
      </c>
      <c r="D128" s="1" t="s">
        <v>14</v>
      </c>
      <c r="E128" s="1" t="str">
        <f>"01003313"</f>
        <v>01003313</v>
      </c>
      <c r="F128" s="1" t="str">
        <f>"FRAA02494"</f>
        <v>FRAA02494</v>
      </c>
      <c r="G128" s="1" t="s">
        <v>264</v>
      </c>
      <c r="H128" s="1" t="s">
        <v>268</v>
      </c>
      <c r="I128" s="5" t="s">
        <v>12</v>
      </c>
      <c r="J128" s="1"/>
      <c r="K128" s="1"/>
      <c r="L128" s="1"/>
    </row>
    <row r="129" spans="1:12" ht="28.8" x14ac:dyDescent="0.3">
      <c r="A129" s="1">
        <v>3</v>
      </c>
      <c r="B129" s="1">
        <v>3</v>
      </c>
      <c r="C129" s="1" t="s">
        <v>263</v>
      </c>
      <c r="D129" s="1" t="s">
        <v>14</v>
      </c>
      <c r="E129" s="1" t="str">
        <f>"01001082"</f>
        <v>01001082</v>
      </c>
      <c r="F129" s="1" t="str">
        <f>"FRAA08330"</f>
        <v>FRAA08330</v>
      </c>
      <c r="G129" s="1" t="s">
        <v>269</v>
      </c>
      <c r="H129" s="1" t="s">
        <v>270</v>
      </c>
      <c r="I129" s="3" t="s">
        <v>30</v>
      </c>
      <c r="J129" s="1"/>
      <c r="K129" s="1"/>
      <c r="L129" s="1"/>
    </row>
    <row r="130" spans="1:12" ht="28.8" x14ac:dyDescent="0.3">
      <c r="A130" s="1">
        <v>3</v>
      </c>
      <c r="B130" s="1">
        <v>3</v>
      </c>
      <c r="C130" s="1" t="s">
        <v>263</v>
      </c>
      <c r="D130" s="1" t="s">
        <v>14</v>
      </c>
      <c r="E130" s="1" t="str">
        <f>"01001083"</f>
        <v>01001083</v>
      </c>
      <c r="F130" s="1" t="str">
        <f>"FRAA08336"</f>
        <v>FRAA08336</v>
      </c>
      <c r="G130" s="1" t="s">
        <v>271</v>
      </c>
      <c r="H130" s="1" t="s">
        <v>272</v>
      </c>
      <c r="I130" s="3" t="s">
        <v>30</v>
      </c>
      <c r="J130" s="1"/>
      <c r="K130" s="1"/>
      <c r="L130" s="1"/>
    </row>
    <row r="131" spans="1:12" ht="28.8" x14ac:dyDescent="0.3">
      <c r="A131" s="1">
        <v>3</v>
      </c>
      <c r="B131" s="1">
        <v>3</v>
      </c>
      <c r="C131" s="1" t="s">
        <v>263</v>
      </c>
      <c r="D131" s="1" t="s">
        <v>14</v>
      </c>
      <c r="E131" s="1" t="str">
        <f>"01001085"</f>
        <v>01001085</v>
      </c>
      <c r="F131" s="1" t="str">
        <f>"FRAA01085"</f>
        <v>FRAA01085</v>
      </c>
      <c r="G131" s="1" t="s">
        <v>273</v>
      </c>
      <c r="H131" s="1" t="s">
        <v>274</v>
      </c>
      <c r="I131" s="3" t="s">
        <v>30</v>
      </c>
      <c r="J131" s="1"/>
      <c r="K131" s="1"/>
      <c r="L131" s="1"/>
    </row>
    <row r="132" spans="1:12" ht="28.8" x14ac:dyDescent="0.3">
      <c r="A132" s="1">
        <v>3</v>
      </c>
      <c r="B132" s="1">
        <v>3</v>
      </c>
      <c r="C132" s="1" t="s">
        <v>263</v>
      </c>
      <c r="D132" s="1" t="s">
        <v>14</v>
      </c>
      <c r="E132" s="1" t="str">
        <f>"01000560"</f>
        <v>01000560</v>
      </c>
      <c r="F132" s="1" t="str">
        <f>"FRAA05340"</f>
        <v>FRAA05340</v>
      </c>
      <c r="G132" s="1" t="s">
        <v>264</v>
      </c>
      <c r="H132" s="1" t="s">
        <v>275</v>
      </c>
      <c r="I132" s="5" t="s">
        <v>12</v>
      </c>
      <c r="J132" s="1"/>
      <c r="K132" s="1"/>
      <c r="L132" s="1"/>
    </row>
    <row r="133" spans="1:12" ht="28.8" x14ac:dyDescent="0.3">
      <c r="A133" s="1">
        <v>3</v>
      </c>
      <c r="B133" s="1">
        <v>4</v>
      </c>
      <c r="C133" s="1" t="s">
        <v>276</v>
      </c>
      <c r="D133" s="1" t="s">
        <v>14</v>
      </c>
      <c r="E133" s="1" t="str">
        <f>"01002467"</f>
        <v>01002467</v>
      </c>
      <c r="F133" s="1" t="str">
        <f>"FRAA07875"</f>
        <v>FRAA07875</v>
      </c>
      <c r="G133" s="1" t="s">
        <v>281</v>
      </c>
      <c r="H133" s="1" t="s">
        <v>282</v>
      </c>
      <c r="I133" s="5" t="s">
        <v>12</v>
      </c>
      <c r="J133" s="1"/>
      <c r="K133" s="1"/>
      <c r="L133" s="1"/>
    </row>
    <row r="134" spans="1:12" ht="28.8" x14ac:dyDescent="0.3">
      <c r="A134" s="1">
        <v>3</v>
      </c>
      <c r="B134" s="1">
        <v>4</v>
      </c>
      <c r="C134" s="1" t="s">
        <v>276</v>
      </c>
      <c r="D134" s="1" t="s">
        <v>14</v>
      </c>
      <c r="E134" s="1" t="str">
        <f>"01001028"</f>
        <v>01001028</v>
      </c>
      <c r="F134" s="1" t="str">
        <f>"FRAA07870"</f>
        <v>FRAA07870</v>
      </c>
      <c r="G134" s="1" t="s">
        <v>278</v>
      </c>
      <c r="H134" s="1" t="s">
        <v>279</v>
      </c>
      <c r="I134" s="5" t="s">
        <v>12</v>
      </c>
      <c r="J134" s="1"/>
      <c r="K134" s="1"/>
      <c r="L134" s="1"/>
    </row>
    <row r="135" spans="1:12" ht="28.8" x14ac:dyDescent="0.3">
      <c r="A135" s="1">
        <v>3</v>
      </c>
      <c r="B135" s="1">
        <v>4</v>
      </c>
      <c r="C135" s="1" t="s">
        <v>276</v>
      </c>
      <c r="D135" s="1" t="s">
        <v>14</v>
      </c>
      <c r="E135" s="1" t="str">
        <f>"01001037"</f>
        <v>01001037</v>
      </c>
      <c r="F135" s="1" t="str">
        <f>"FRAA07873"</f>
        <v>FRAA07873</v>
      </c>
      <c r="G135" s="1" t="s">
        <v>283</v>
      </c>
      <c r="H135" s="1" t="s">
        <v>280</v>
      </c>
      <c r="I135" s="5" t="s">
        <v>12</v>
      </c>
      <c r="J135" s="1"/>
      <c r="K135" s="1"/>
      <c r="L135" s="1"/>
    </row>
    <row r="136" spans="1:12" ht="28.8" x14ac:dyDescent="0.3">
      <c r="A136" s="1">
        <v>3</v>
      </c>
      <c r="B136" s="1">
        <v>4</v>
      </c>
      <c r="C136" s="1" t="s">
        <v>276</v>
      </c>
      <c r="D136" s="1" t="s">
        <v>14</v>
      </c>
      <c r="E136" s="1" t="str">
        <f>"01000748"</f>
        <v>01000748</v>
      </c>
      <c r="F136" s="1" t="str">
        <f>"FRAA01905"</f>
        <v>FRAA01905</v>
      </c>
      <c r="G136" s="1" t="s">
        <v>284</v>
      </c>
      <c r="H136" s="1" t="s">
        <v>277</v>
      </c>
      <c r="I136" s="5" t="s">
        <v>12</v>
      </c>
      <c r="J136" s="1"/>
      <c r="K136" s="1"/>
      <c r="L136" s="1"/>
    </row>
    <row r="137" spans="1:12" ht="28.8" x14ac:dyDescent="0.3">
      <c r="A137" s="1">
        <v>3</v>
      </c>
      <c r="B137" s="1">
        <v>5</v>
      </c>
      <c r="C137" s="1" t="s">
        <v>285</v>
      </c>
      <c r="D137" s="1" t="s">
        <v>14</v>
      </c>
      <c r="E137" s="1" t="str">
        <f>"01000312"</f>
        <v>01000312</v>
      </c>
      <c r="F137" s="1" t="str">
        <f>"FRAA04030"</f>
        <v>FRAA04030</v>
      </c>
      <c r="G137" s="1" t="s">
        <v>289</v>
      </c>
      <c r="H137" s="1" t="s">
        <v>290</v>
      </c>
      <c r="I137" s="5" t="s">
        <v>12</v>
      </c>
      <c r="J137" s="1"/>
      <c r="K137" s="1"/>
      <c r="L137" s="1"/>
    </row>
    <row r="138" spans="1:12" ht="28.8" x14ac:dyDescent="0.3">
      <c r="A138" s="1">
        <v>3</v>
      </c>
      <c r="B138" s="1">
        <v>5</v>
      </c>
      <c r="C138" s="1" t="s">
        <v>285</v>
      </c>
      <c r="D138" s="1" t="s">
        <v>14</v>
      </c>
      <c r="E138" s="1" t="str">
        <f>"01000279"</f>
        <v>01000279</v>
      </c>
      <c r="F138" s="1" t="str">
        <f>"FRAA03630"</f>
        <v>FRAA03630</v>
      </c>
      <c r="G138" s="1" t="s">
        <v>291</v>
      </c>
      <c r="H138" s="1" t="s">
        <v>288</v>
      </c>
      <c r="I138" s="5" t="s">
        <v>12</v>
      </c>
      <c r="J138" s="1"/>
      <c r="K138" s="1"/>
      <c r="L138" s="1"/>
    </row>
    <row r="139" spans="1:12" ht="28.8" x14ac:dyDescent="0.3">
      <c r="A139" s="1">
        <v>3</v>
      </c>
      <c r="B139" s="1">
        <v>5</v>
      </c>
      <c r="C139" s="1" t="s">
        <v>285</v>
      </c>
      <c r="D139" s="1" t="s">
        <v>14</v>
      </c>
      <c r="E139" s="1" t="str">
        <f>"01000970"</f>
        <v>01000970</v>
      </c>
      <c r="F139" s="1" t="str">
        <f>"FRAA07710"</f>
        <v>FRAA07710</v>
      </c>
      <c r="G139" s="1" t="s">
        <v>286</v>
      </c>
      <c r="H139" s="1" t="s">
        <v>287</v>
      </c>
      <c r="I139" s="5" t="s">
        <v>12</v>
      </c>
      <c r="J139" s="1"/>
      <c r="K139" s="1"/>
      <c r="L139" s="1"/>
    </row>
    <row r="140" spans="1:12" ht="28.8" x14ac:dyDescent="0.3">
      <c r="A140" s="1">
        <v>3</v>
      </c>
      <c r="B140" s="1">
        <v>6</v>
      </c>
      <c r="C140" s="1" t="s">
        <v>292</v>
      </c>
      <c r="D140" s="1" t="s">
        <v>14</v>
      </c>
      <c r="E140" s="1" t="str">
        <f>"01001584"</f>
        <v>01001584</v>
      </c>
      <c r="F140" s="1" t="str">
        <f>"FRAA01604"</f>
        <v>FRAA01604</v>
      </c>
      <c r="G140" s="1" t="s">
        <v>300</v>
      </c>
      <c r="H140" s="1" t="s">
        <v>301</v>
      </c>
      <c r="I140" s="5" t="s">
        <v>12</v>
      </c>
      <c r="J140" s="1"/>
      <c r="K140" s="1"/>
      <c r="L140" s="1"/>
    </row>
    <row r="141" spans="1:12" ht="28.8" x14ac:dyDescent="0.3">
      <c r="A141" s="1">
        <v>3</v>
      </c>
      <c r="B141" s="1">
        <v>6</v>
      </c>
      <c r="C141" s="1" t="s">
        <v>292</v>
      </c>
      <c r="D141" s="1" t="s">
        <v>14</v>
      </c>
      <c r="E141" s="1" t="str">
        <f>"01000893"</f>
        <v>01000893</v>
      </c>
      <c r="F141" s="1" t="str">
        <f>"FRAA07130"</f>
        <v>FRAA07130</v>
      </c>
      <c r="G141" s="1" t="s">
        <v>302</v>
      </c>
      <c r="H141" s="1" t="s">
        <v>299</v>
      </c>
      <c r="I141" s="5" t="s">
        <v>12</v>
      </c>
      <c r="J141" s="1"/>
      <c r="K141" s="1"/>
      <c r="L141" s="1"/>
    </row>
    <row r="142" spans="1:12" ht="28.8" x14ac:dyDescent="0.3">
      <c r="A142" s="1">
        <v>3</v>
      </c>
      <c r="B142" s="1">
        <v>6</v>
      </c>
      <c r="C142" s="1" t="s">
        <v>292</v>
      </c>
      <c r="D142" s="1" t="s">
        <v>14</v>
      </c>
      <c r="E142" s="1" t="str">
        <f>"01000960"</f>
        <v>01000960</v>
      </c>
      <c r="F142" s="1" t="str">
        <f>"FRAA07660"</f>
        <v>FRAA07660</v>
      </c>
      <c r="G142" s="1" t="s">
        <v>297</v>
      </c>
      <c r="H142" s="1" t="s">
        <v>298</v>
      </c>
      <c r="I142" s="5" t="s">
        <v>12</v>
      </c>
      <c r="J142" s="1"/>
      <c r="K142" s="1"/>
      <c r="L142" s="1"/>
    </row>
    <row r="143" spans="1:12" ht="28.8" x14ac:dyDescent="0.3">
      <c r="A143" s="1">
        <v>3</v>
      </c>
      <c r="B143" s="1">
        <v>6</v>
      </c>
      <c r="C143" s="1" t="s">
        <v>292</v>
      </c>
      <c r="D143" s="1" t="s">
        <v>14</v>
      </c>
      <c r="E143" s="1" t="str">
        <f>"01000150"</f>
        <v>01000150</v>
      </c>
      <c r="F143" s="1" t="str">
        <f>"FRAA99949"</f>
        <v>FRAA99949</v>
      </c>
      <c r="G143" s="1" t="s">
        <v>295</v>
      </c>
      <c r="H143" s="1" t="s">
        <v>296</v>
      </c>
      <c r="I143" s="5" t="s">
        <v>12</v>
      </c>
      <c r="J143" s="1"/>
      <c r="K143" s="1"/>
      <c r="L143" s="1"/>
    </row>
    <row r="144" spans="1:12" ht="28.8" x14ac:dyDescent="0.3">
      <c r="A144" s="1">
        <v>3</v>
      </c>
      <c r="B144" s="1">
        <v>6</v>
      </c>
      <c r="C144" s="1" t="s">
        <v>292</v>
      </c>
      <c r="D144" s="1" t="s">
        <v>14</v>
      </c>
      <c r="E144" s="1" t="str">
        <f>"01000411"</f>
        <v>01000411</v>
      </c>
      <c r="F144" s="1" t="str">
        <f>"FRAA04620"</f>
        <v>FRAA04620</v>
      </c>
      <c r="G144" s="1" t="s">
        <v>293</v>
      </c>
      <c r="H144" s="1" t="s">
        <v>294</v>
      </c>
      <c r="I144" s="5" t="s">
        <v>12</v>
      </c>
      <c r="J144" s="1"/>
      <c r="K144" s="1"/>
      <c r="L144" s="1"/>
    </row>
    <row r="145" spans="1:12" ht="28.8" x14ac:dyDescent="0.3">
      <c r="A145" s="1">
        <v>3</v>
      </c>
      <c r="B145" s="1">
        <v>7</v>
      </c>
      <c r="C145" s="1" t="s">
        <v>303</v>
      </c>
      <c r="D145" s="1" t="s">
        <v>14</v>
      </c>
      <c r="E145" s="1" t="str">
        <f>"01003024"</f>
        <v>01003024</v>
      </c>
      <c r="F145" s="1" t="str">
        <f>"FRAA02384"</f>
        <v>FRAA02384</v>
      </c>
      <c r="G145" s="1" t="s">
        <v>306</v>
      </c>
      <c r="H145" s="1" t="s">
        <v>307</v>
      </c>
      <c r="I145" s="5" t="s">
        <v>12</v>
      </c>
      <c r="J145" s="1"/>
      <c r="K145" s="1"/>
      <c r="L145" s="1"/>
    </row>
    <row r="146" spans="1:12" ht="28.8" x14ac:dyDescent="0.3">
      <c r="A146" s="1">
        <v>3</v>
      </c>
      <c r="B146" s="1">
        <v>7</v>
      </c>
      <c r="C146" s="1" t="s">
        <v>303</v>
      </c>
      <c r="D146" s="1" t="s">
        <v>14</v>
      </c>
      <c r="E146" s="1" t="str">
        <f>"01000727"</f>
        <v>01000727</v>
      </c>
      <c r="F146" s="1" t="str">
        <f>"FRAA01536"</f>
        <v>FRAA01536</v>
      </c>
      <c r="G146" s="1" t="s">
        <v>308</v>
      </c>
      <c r="H146" s="1" t="s">
        <v>305</v>
      </c>
      <c r="I146" s="5" t="s">
        <v>12</v>
      </c>
      <c r="J146" s="1"/>
      <c r="K146" s="1"/>
      <c r="L146" s="1"/>
    </row>
    <row r="147" spans="1:12" ht="28.8" x14ac:dyDescent="0.3">
      <c r="A147" s="1">
        <v>3</v>
      </c>
      <c r="B147" s="1">
        <v>7</v>
      </c>
      <c r="C147" s="1" t="s">
        <v>303</v>
      </c>
      <c r="D147" s="1" t="s">
        <v>14</v>
      </c>
      <c r="E147" s="1" t="str">
        <f>"01001898"</f>
        <v>01001898</v>
      </c>
      <c r="F147" s="1" t="str">
        <f>"FRAA01722"</f>
        <v>FRAA01722</v>
      </c>
      <c r="G147" s="1" t="s">
        <v>309</v>
      </c>
      <c r="H147" s="1" t="s">
        <v>304</v>
      </c>
      <c r="I147" s="5" t="s">
        <v>12</v>
      </c>
      <c r="J147" s="1"/>
      <c r="K147" s="1"/>
      <c r="L147" s="1"/>
    </row>
    <row r="148" spans="1:12" ht="28.8" x14ac:dyDescent="0.3">
      <c r="A148" s="1">
        <v>3</v>
      </c>
      <c r="B148" s="1">
        <v>8</v>
      </c>
      <c r="C148" s="1" t="s">
        <v>310</v>
      </c>
      <c r="D148" s="1" t="s">
        <v>14</v>
      </c>
      <c r="E148" s="1" t="str">
        <f>"01002795"</f>
        <v>01002795</v>
      </c>
      <c r="F148" s="1" t="str">
        <f>"FRAA02338"</f>
        <v>FRAA02338</v>
      </c>
      <c r="G148" s="1" t="s">
        <v>313</v>
      </c>
      <c r="H148" s="1" t="s">
        <v>315</v>
      </c>
      <c r="I148" s="5" t="s">
        <v>12</v>
      </c>
      <c r="J148" s="1"/>
      <c r="K148" s="1"/>
      <c r="L148" s="1"/>
    </row>
    <row r="149" spans="1:12" ht="28.8" x14ac:dyDescent="0.3">
      <c r="A149" s="1">
        <v>3</v>
      </c>
      <c r="B149" s="1">
        <v>8</v>
      </c>
      <c r="C149" s="1" t="s">
        <v>310</v>
      </c>
      <c r="D149" s="1" t="s">
        <v>14</v>
      </c>
      <c r="E149" s="1" t="str">
        <f>"01003006"</f>
        <v>01003006</v>
      </c>
      <c r="F149" s="1" t="str">
        <f>"FRAA02423"</f>
        <v>FRAA02423</v>
      </c>
      <c r="G149" s="1" t="s">
        <v>316</v>
      </c>
      <c r="H149" s="1" t="s">
        <v>317</v>
      </c>
      <c r="I149" s="5" t="s">
        <v>12</v>
      </c>
      <c r="J149" s="1"/>
      <c r="K149" s="1"/>
      <c r="L149" s="1"/>
    </row>
    <row r="150" spans="1:12" ht="28.8" x14ac:dyDescent="0.3">
      <c r="A150" s="1">
        <v>3</v>
      </c>
      <c r="B150" s="1">
        <v>8</v>
      </c>
      <c r="C150" s="1" t="s">
        <v>310</v>
      </c>
      <c r="D150" s="1" t="s">
        <v>14</v>
      </c>
      <c r="E150" s="1" t="str">
        <f>"01002813"</f>
        <v>01002813</v>
      </c>
      <c r="F150" s="1" t="str">
        <f>"FRAA02339"</f>
        <v>FRAA02339</v>
      </c>
      <c r="G150" s="1" t="s">
        <v>313</v>
      </c>
      <c r="H150" s="1" t="s">
        <v>314</v>
      </c>
      <c r="I150" s="5" t="s">
        <v>12</v>
      </c>
      <c r="J150" s="1"/>
      <c r="K150" s="1"/>
      <c r="L150" s="1"/>
    </row>
    <row r="151" spans="1:12" ht="28.8" x14ac:dyDescent="0.3">
      <c r="A151" s="1">
        <v>3</v>
      </c>
      <c r="B151" s="1">
        <v>8</v>
      </c>
      <c r="C151" s="1" t="s">
        <v>310</v>
      </c>
      <c r="D151" s="1" t="s">
        <v>14</v>
      </c>
      <c r="E151" s="1" t="str">
        <f>"01001019"</f>
        <v>01001019</v>
      </c>
      <c r="F151" s="1" t="str">
        <f>"FRAA01525"</f>
        <v>FRAA01525</v>
      </c>
      <c r="G151" s="1" t="s">
        <v>318</v>
      </c>
      <c r="H151" s="1" t="s">
        <v>312</v>
      </c>
      <c r="I151" s="5" t="s">
        <v>12</v>
      </c>
      <c r="J151" s="1"/>
      <c r="K151" s="1"/>
      <c r="L151" s="1"/>
    </row>
    <row r="152" spans="1:12" ht="28.8" x14ac:dyDescent="0.3">
      <c r="A152" s="1">
        <v>3</v>
      </c>
      <c r="B152" s="1">
        <v>8</v>
      </c>
      <c r="C152" s="1" t="s">
        <v>310</v>
      </c>
      <c r="D152" s="1" t="s">
        <v>14</v>
      </c>
      <c r="E152" s="1" t="str">
        <f>"01000295"</f>
        <v>01000295</v>
      </c>
      <c r="F152" s="1" t="str">
        <f>"FRAA03750"</f>
        <v>FRAA03750</v>
      </c>
      <c r="G152" s="1" t="s">
        <v>319</v>
      </c>
      <c r="H152" s="1" t="s">
        <v>311</v>
      </c>
      <c r="I152" s="5" t="s">
        <v>12</v>
      </c>
      <c r="J152" s="1"/>
      <c r="K152" s="1"/>
      <c r="L152" s="1"/>
    </row>
    <row r="153" spans="1:12" ht="28.8" x14ac:dyDescent="0.3">
      <c r="A153" s="1">
        <v>3</v>
      </c>
      <c r="B153" s="1">
        <v>9</v>
      </c>
      <c r="C153" s="1" t="s">
        <v>320</v>
      </c>
      <c r="D153" s="1" t="s">
        <v>14</v>
      </c>
      <c r="E153" s="1" t="str">
        <f>"01000184"</f>
        <v>01000184</v>
      </c>
      <c r="F153" s="1" t="str">
        <f>"FRAA02353"</f>
        <v>FRAA02353</v>
      </c>
      <c r="G153" s="1" t="s">
        <v>327</v>
      </c>
      <c r="H153" s="1" t="s">
        <v>328</v>
      </c>
      <c r="I153" s="5" t="s">
        <v>12</v>
      </c>
      <c r="J153" s="1"/>
      <c r="K153" s="1"/>
      <c r="L153" s="1"/>
    </row>
    <row r="154" spans="1:12" ht="28.8" x14ac:dyDescent="0.3">
      <c r="A154" s="1">
        <v>3</v>
      </c>
      <c r="B154" s="1">
        <v>9</v>
      </c>
      <c r="C154" s="1" t="s">
        <v>320</v>
      </c>
      <c r="D154" s="1" t="s">
        <v>14</v>
      </c>
      <c r="E154" s="1" t="str">
        <f>"01000385"</f>
        <v>01000385</v>
      </c>
      <c r="F154" s="1" t="str">
        <f>"FRAA04500"</f>
        <v>FRAA04500</v>
      </c>
      <c r="G154" s="1" t="s">
        <v>329</v>
      </c>
      <c r="H154" s="1" t="s">
        <v>326</v>
      </c>
      <c r="I154" s="5" t="s">
        <v>12</v>
      </c>
      <c r="J154" s="1"/>
      <c r="K154" s="1"/>
      <c r="L154" s="1"/>
    </row>
    <row r="155" spans="1:12" ht="28.8" x14ac:dyDescent="0.3">
      <c r="A155" s="1">
        <v>3</v>
      </c>
      <c r="B155" s="1">
        <v>9</v>
      </c>
      <c r="C155" s="1" t="s">
        <v>320</v>
      </c>
      <c r="D155" s="1" t="s">
        <v>14</v>
      </c>
      <c r="E155" s="1" t="str">
        <f>"01000839"</f>
        <v>01000839</v>
      </c>
      <c r="F155" s="1" t="str">
        <f>"FRAA06920"</f>
        <v>FRAA06920</v>
      </c>
      <c r="G155" s="1" t="s">
        <v>330</v>
      </c>
      <c r="H155" s="1" t="s">
        <v>325</v>
      </c>
      <c r="I155" s="5" t="s">
        <v>12</v>
      </c>
      <c r="J155" s="1"/>
      <c r="K155" s="1"/>
      <c r="L155" s="1"/>
    </row>
    <row r="156" spans="1:12" ht="28.8" x14ac:dyDescent="0.3">
      <c r="A156" s="1">
        <v>3</v>
      </c>
      <c r="B156" s="1">
        <v>9</v>
      </c>
      <c r="C156" s="1" t="s">
        <v>320</v>
      </c>
      <c r="D156" s="1" t="s">
        <v>14</v>
      </c>
      <c r="E156" s="1" t="str">
        <f>"01000837"</f>
        <v>01000837</v>
      </c>
      <c r="F156" s="1" t="str">
        <f>"FRAA06890"</f>
        <v>FRAA06890</v>
      </c>
      <c r="G156" s="1" t="s">
        <v>323</v>
      </c>
      <c r="H156" s="1" t="s">
        <v>324</v>
      </c>
      <c r="I156" s="5" t="s">
        <v>12</v>
      </c>
      <c r="J156" s="1"/>
      <c r="K156" s="1"/>
      <c r="L156" s="1"/>
    </row>
    <row r="157" spans="1:12" ht="28.8" x14ac:dyDescent="0.3">
      <c r="A157" s="1">
        <v>3</v>
      </c>
      <c r="B157" s="1">
        <v>9</v>
      </c>
      <c r="C157" s="1" t="s">
        <v>320</v>
      </c>
      <c r="D157" s="1" t="s">
        <v>14</v>
      </c>
      <c r="E157" s="1" t="str">
        <f>"01000881"</f>
        <v>01000881</v>
      </c>
      <c r="F157" s="1" t="str">
        <f>"FRAA07090"</f>
        <v>FRAA07090</v>
      </c>
      <c r="G157" s="1" t="s">
        <v>321</v>
      </c>
      <c r="H157" s="1" t="s">
        <v>322</v>
      </c>
      <c r="I157" s="5" t="s">
        <v>12</v>
      </c>
      <c r="J157" s="1"/>
      <c r="K157" s="1"/>
      <c r="L157" s="1"/>
    </row>
    <row r="158" spans="1:12" ht="28.8" x14ac:dyDescent="0.3">
      <c r="A158" s="1">
        <v>3</v>
      </c>
      <c r="B158" s="1">
        <v>10</v>
      </c>
      <c r="C158" s="1" t="s">
        <v>331</v>
      </c>
      <c r="D158" s="1" t="s">
        <v>14</v>
      </c>
      <c r="E158" s="1" t="str">
        <f>"01003321"</f>
        <v>01003321</v>
      </c>
      <c r="F158" s="1" t="str">
        <f>"FRAA02523"</f>
        <v>FRAA02523</v>
      </c>
      <c r="G158" s="1" t="s">
        <v>332</v>
      </c>
      <c r="H158" s="1" t="s">
        <v>333</v>
      </c>
      <c r="I158" s="5" t="s">
        <v>12</v>
      </c>
      <c r="J158" s="1"/>
      <c r="K158" s="1"/>
      <c r="L158" s="1"/>
    </row>
    <row r="159" spans="1:12" ht="28.8" x14ac:dyDescent="0.3">
      <c r="A159" s="1">
        <v>3</v>
      </c>
      <c r="B159" s="1">
        <v>10</v>
      </c>
      <c r="C159" s="1" t="s">
        <v>331</v>
      </c>
      <c r="D159" s="1" t="s">
        <v>14</v>
      </c>
      <c r="E159" s="1" t="str">
        <f>"01002063"</f>
        <v>01002063</v>
      </c>
      <c r="F159" s="1" t="str">
        <f>"FRAA01940"</f>
        <v>FRAA01940</v>
      </c>
      <c r="G159" s="1" t="s">
        <v>339</v>
      </c>
      <c r="H159" s="1" t="s">
        <v>336</v>
      </c>
      <c r="I159" s="5" t="s">
        <v>12</v>
      </c>
      <c r="J159" s="1"/>
      <c r="K159" s="1"/>
      <c r="L159" s="1"/>
    </row>
    <row r="160" spans="1:12" ht="28.8" x14ac:dyDescent="0.3">
      <c r="A160" s="1">
        <v>3</v>
      </c>
      <c r="B160" s="1">
        <v>10</v>
      </c>
      <c r="C160" s="1" t="s">
        <v>331</v>
      </c>
      <c r="D160" s="1" t="s">
        <v>14</v>
      </c>
      <c r="E160" s="1" t="str">
        <f>"01000872"</f>
        <v>01000872</v>
      </c>
      <c r="F160" s="1" t="str">
        <f>"FRAA02401"</f>
        <v>FRAA02401</v>
      </c>
      <c r="G160" s="1" t="s">
        <v>337</v>
      </c>
      <c r="H160" s="1" t="s">
        <v>338</v>
      </c>
      <c r="I160" s="5" t="s">
        <v>12</v>
      </c>
      <c r="J160" s="1"/>
      <c r="K160" s="1"/>
      <c r="L160" s="1"/>
    </row>
    <row r="161" spans="1:12" ht="28.8" x14ac:dyDescent="0.3">
      <c r="A161" s="1">
        <v>3</v>
      </c>
      <c r="B161" s="1">
        <v>10</v>
      </c>
      <c r="C161" s="1" t="s">
        <v>331</v>
      </c>
      <c r="D161" s="1" t="s">
        <v>14</v>
      </c>
      <c r="E161" s="1" t="str">
        <f>"01002034"</f>
        <v>01002034</v>
      </c>
      <c r="F161" s="1" t="str">
        <f>"FRAA01904"</f>
        <v>FRAA01904</v>
      </c>
      <c r="G161" s="1" t="s">
        <v>340</v>
      </c>
      <c r="H161" s="1" t="s">
        <v>341</v>
      </c>
      <c r="I161" s="5" t="s">
        <v>12</v>
      </c>
      <c r="J161" s="1"/>
      <c r="K161" s="1"/>
      <c r="L161" s="1"/>
    </row>
    <row r="162" spans="1:12" ht="28.8" x14ac:dyDescent="0.3">
      <c r="A162" s="1">
        <v>3</v>
      </c>
      <c r="B162" s="1">
        <v>10</v>
      </c>
      <c r="C162" s="1" t="s">
        <v>331</v>
      </c>
      <c r="D162" s="1" t="s">
        <v>14</v>
      </c>
      <c r="E162" s="1" t="str">
        <f>"01000325"</f>
        <v>01000325</v>
      </c>
      <c r="F162" s="1" t="str">
        <f>"FRAA04060"</f>
        <v>FRAA04060</v>
      </c>
      <c r="G162" s="1" t="s">
        <v>334</v>
      </c>
      <c r="H162" s="1" t="s">
        <v>335</v>
      </c>
      <c r="I162" s="5" t="s">
        <v>12</v>
      </c>
      <c r="J162" s="1"/>
      <c r="K162" s="1"/>
      <c r="L162" s="1"/>
    </row>
    <row r="163" spans="1:12" ht="28.8" x14ac:dyDescent="0.3">
      <c r="A163" s="1">
        <v>3</v>
      </c>
      <c r="B163" s="1">
        <v>10</v>
      </c>
      <c r="C163" s="1" t="s">
        <v>331</v>
      </c>
      <c r="D163" s="1" t="s">
        <v>14</v>
      </c>
      <c r="E163" s="1" t="str">
        <f>"01000078"</f>
        <v>01000078</v>
      </c>
      <c r="F163" s="1" t="str">
        <f>"FRAA02430"</f>
        <v>FRAA02430</v>
      </c>
      <c r="G163" s="1" t="s">
        <v>332</v>
      </c>
      <c r="H163" s="1" t="s">
        <v>333</v>
      </c>
      <c r="I163" s="5" t="s">
        <v>12</v>
      </c>
      <c r="J163" s="1"/>
      <c r="K163" s="1"/>
      <c r="L163" s="1"/>
    </row>
    <row r="164" spans="1:12" ht="28.8" x14ac:dyDescent="0.3">
      <c r="A164" s="1">
        <v>4</v>
      </c>
      <c r="B164" s="1">
        <v>1</v>
      </c>
      <c r="C164" s="1" t="s">
        <v>342</v>
      </c>
      <c r="D164" s="1" t="s">
        <v>14</v>
      </c>
      <c r="E164" s="1" t="str">
        <f>"01002363"</f>
        <v>01002363</v>
      </c>
      <c r="F164" s="1" t="str">
        <f>"FRAA02076"</f>
        <v>FRAA02076</v>
      </c>
      <c r="G164" s="1" t="s">
        <v>355</v>
      </c>
      <c r="H164" s="1" t="s">
        <v>356</v>
      </c>
      <c r="I164" s="5" t="s">
        <v>12</v>
      </c>
      <c r="J164" s="1"/>
      <c r="K164" s="1"/>
      <c r="L164" s="1"/>
    </row>
    <row r="165" spans="1:12" ht="28.8" x14ac:dyDescent="0.3">
      <c r="A165" s="1">
        <v>4</v>
      </c>
      <c r="B165" s="1">
        <v>1</v>
      </c>
      <c r="C165" s="1" t="s">
        <v>342</v>
      </c>
      <c r="D165" s="1" t="s">
        <v>14</v>
      </c>
      <c r="E165" s="1" t="str">
        <f>"01002046"</f>
        <v>01002046</v>
      </c>
      <c r="F165" s="1" t="str">
        <f>"FRAA01931"</f>
        <v>FRAA01931</v>
      </c>
      <c r="G165" s="1" t="s">
        <v>357</v>
      </c>
      <c r="H165" s="1" t="s">
        <v>352</v>
      </c>
      <c r="I165" s="5" t="s">
        <v>12</v>
      </c>
      <c r="J165" s="1"/>
      <c r="K165" s="1"/>
      <c r="L165" s="1"/>
    </row>
    <row r="166" spans="1:12" ht="28.8" x14ac:dyDescent="0.3">
      <c r="A166" s="1">
        <v>4</v>
      </c>
      <c r="B166" s="1">
        <v>1</v>
      </c>
      <c r="C166" s="1" t="s">
        <v>342</v>
      </c>
      <c r="D166" s="1" t="s">
        <v>14</v>
      </c>
      <c r="E166" s="1" t="str">
        <f>"01002477"</f>
        <v>01002477</v>
      </c>
      <c r="F166" s="1" t="str">
        <f>"FRAA02141"</f>
        <v>FRAA02141</v>
      </c>
      <c r="G166" s="1" t="s">
        <v>358</v>
      </c>
      <c r="H166" s="1" t="s">
        <v>347</v>
      </c>
      <c r="I166" s="5" t="s">
        <v>12</v>
      </c>
      <c r="J166" s="1"/>
      <c r="K166" s="1"/>
      <c r="L166" s="1"/>
    </row>
    <row r="167" spans="1:12" ht="28.8" x14ac:dyDescent="0.3">
      <c r="A167" s="1">
        <v>4</v>
      </c>
      <c r="B167" s="1">
        <v>1</v>
      </c>
      <c r="C167" s="1" t="s">
        <v>342</v>
      </c>
      <c r="D167" s="1" t="s">
        <v>14</v>
      </c>
      <c r="E167" s="1" t="str">
        <f>"01000583"</f>
        <v>01000583</v>
      </c>
      <c r="F167" s="1" t="str">
        <f>"FRAA05484"</f>
        <v>FRAA05484</v>
      </c>
      <c r="G167" s="1" t="s">
        <v>353</v>
      </c>
      <c r="H167" s="1" t="s">
        <v>354</v>
      </c>
      <c r="I167" s="5" t="s">
        <v>12</v>
      </c>
      <c r="J167" s="1"/>
      <c r="K167" s="1"/>
      <c r="L167" s="1"/>
    </row>
    <row r="168" spans="1:12" ht="28.8" x14ac:dyDescent="0.3">
      <c r="A168" s="1">
        <v>4</v>
      </c>
      <c r="B168" s="1">
        <v>1</v>
      </c>
      <c r="C168" s="1" t="s">
        <v>342</v>
      </c>
      <c r="D168" s="1" t="s">
        <v>14</v>
      </c>
      <c r="E168" s="1" t="str">
        <f>"01000726"</f>
        <v>01000726</v>
      </c>
      <c r="F168" s="1" t="str">
        <f>"FRAA02290"</f>
        <v>FRAA02290</v>
      </c>
      <c r="G168" s="1" t="s">
        <v>350</v>
      </c>
      <c r="H168" s="1" t="s">
        <v>351</v>
      </c>
      <c r="I168" s="5" t="s">
        <v>12</v>
      </c>
      <c r="J168" s="1"/>
      <c r="K168" s="1"/>
      <c r="L168" s="1"/>
    </row>
    <row r="169" spans="1:12" ht="28.8" x14ac:dyDescent="0.3">
      <c r="A169" s="1">
        <v>4</v>
      </c>
      <c r="B169" s="1">
        <v>1</v>
      </c>
      <c r="C169" s="1" t="s">
        <v>342</v>
      </c>
      <c r="D169" s="1" t="s">
        <v>14</v>
      </c>
      <c r="E169" s="1" t="str">
        <f>"01000904"</f>
        <v>01000904</v>
      </c>
      <c r="F169" s="1" t="str">
        <f>"FRAA07292"</f>
        <v>FRAA07292</v>
      </c>
      <c r="G169" s="1" t="s">
        <v>346</v>
      </c>
      <c r="H169" s="1" t="s">
        <v>349</v>
      </c>
      <c r="I169" s="5" t="s">
        <v>12</v>
      </c>
      <c r="J169" s="1"/>
      <c r="K169" s="1"/>
      <c r="L169" s="1"/>
    </row>
    <row r="170" spans="1:12" ht="28.8" x14ac:dyDescent="0.3">
      <c r="A170" s="1">
        <v>4</v>
      </c>
      <c r="B170" s="1">
        <v>1</v>
      </c>
      <c r="C170" s="1" t="s">
        <v>342</v>
      </c>
      <c r="D170" s="1" t="s">
        <v>14</v>
      </c>
      <c r="E170" s="1" t="str">
        <f>"01000902"</f>
        <v>01000902</v>
      </c>
      <c r="F170" s="1" t="str">
        <f>"FRAA07291"</f>
        <v>FRAA07291</v>
      </c>
      <c r="G170" s="1" t="s">
        <v>346</v>
      </c>
      <c r="H170" s="1" t="s">
        <v>348</v>
      </c>
      <c r="I170" s="5" t="s">
        <v>12</v>
      </c>
      <c r="J170" s="1"/>
      <c r="K170" s="1"/>
      <c r="L170" s="1"/>
    </row>
    <row r="171" spans="1:12" ht="28.8" x14ac:dyDescent="0.3">
      <c r="A171" s="1">
        <v>4</v>
      </c>
      <c r="B171" s="1">
        <v>1</v>
      </c>
      <c r="C171" s="1" t="s">
        <v>342</v>
      </c>
      <c r="D171" s="1" t="s">
        <v>14</v>
      </c>
      <c r="E171" s="1" t="str">
        <f>"01000865"</f>
        <v>01000865</v>
      </c>
      <c r="F171" s="1" t="str">
        <f>"FRAA02527"</f>
        <v>FRAA02527</v>
      </c>
      <c r="G171" s="1" t="s">
        <v>359</v>
      </c>
      <c r="H171" s="1" t="s">
        <v>345</v>
      </c>
      <c r="I171" s="5" t="s">
        <v>12</v>
      </c>
      <c r="J171" s="1"/>
      <c r="K171" s="1"/>
      <c r="L171" s="1"/>
    </row>
    <row r="172" spans="1:12" ht="28.8" x14ac:dyDescent="0.3">
      <c r="A172" s="1">
        <v>4</v>
      </c>
      <c r="B172" s="1">
        <v>1</v>
      </c>
      <c r="C172" s="1" t="s">
        <v>342</v>
      </c>
      <c r="D172" s="1" t="s">
        <v>14</v>
      </c>
      <c r="E172" s="1" t="str">
        <f>"01001349"</f>
        <v>01001349</v>
      </c>
      <c r="F172" s="1" t="str">
        <f>"FRAA01346"</f>
        <v>FRAA01346</v>
      </c>
      <c r="G172" s="1" t="s">
        <v>343</v>
      </c>
      <c r="H172" s="1" t="s">
        <v>344</v>
      </c>
      <c r="I172" s="5" t="s">
        <v>12</v>
      </c>
      <c r="J172" s="1"/>
      <c r="K172" s="1"/>
      <c r="L172" s="1"/>
    </row>
    <row r="173" spans="1:12" ht="28.8" x14ac:dyDescent="0.3">
      <c r="A173" s="1">
        <v>4</v>
      </c>
      <c r="B173" s="1">
        <v>2</v>
      </c>
      <c r="C173" s="1" t="s">
        <v>360</v>
      </c>
      <c r="D173" s="1" t="s">
        <v>14</v>
      </c>
      <c r="E173" s="1" t="str">
        <f>"01000403"</f>
        <v>01000403</v>
      </c>
      <c r="F173" s="1" t="str">
        <f>"FRAA04590"</f>
        <v>FRAA04590</v>
      </c>
      <c r="G173" s="1" t="s">
        <v>363</v>
      </c>
      <c r="H173" s="1" t="s">
        <v>362</v>
      </c>
      <c r="I173" s="5" t="s">
        <v>12</v>
      </c>
      <c r="J173" s="1"/>
      <c r="K173" s="1"/>
      <c r="L173" s="1"/>
    </row>
    <row r="174" spans="1:12" ht="28.8" x14ac:dyDescent="0.3">
      <c r="A174" s="1">
        <v>4</v>
      </c>
      <c r="B174" s="1">
        <v>2</v>
      </c>
      <c r="C174" s="1" t="s">
        <v>360</v>
      </c>
      <c r="D174" s="1" t="s">
        <v>14</v>
      </c>
      <c r="E174" s="1" t="str">
        <f>"01000087"</f>
        <v>01000087</v>
      </c>
      <c r="F174" s="1" t="str">
        <f>"FRAA02440"</f>
        <v>FRAA02440</v>
      </c>
      <c r="G174" s="1" t="s">
        <v>364</v>
      </c>
      <c r="H174" s="1" t="s">
        <v>361</v>
      </c>
      <c r="I174" s="5" t="s">
        <v>12</v>
      </c>
      <c r="J174" s="1"/>
      <c r="K174" s="1"/>
      <c r="L174" s="1"/>
    </row>
    <row r="175" spans="1:12" ht="28.8" x14ac:dyDescent="0.3">
      <c r="A175" s="1">
        <v>4</v>
      </c>
      <c r="B175" s="1">
        <v>2</v>
      </c>
      <c r="C175" s="1" t="s">
        <v>360</v>
      </c>
      <c r="D175" s="1" t="s">
        <v>14</v>
      </c>
      <c r="E175" s="1" t="str">
        <f>"01002099"</f>
        <v>01002099</v>
      </c>
      <c r="F175" s="1" t="str">
        <f>"FRAA02024"</f>
        <v>FRAA02024</v>
      </c>
      <c r="G175" s="1" t="s">
        <v>364</v>
      </c>
      <c r="H175" s="1" t="s">
        <v>365</v>
      </c>
      <c r="I175" s="5" t="s">
        <v>12</v>
      </c>
      <c r="J175" s="1"/>
      <c r="K175" s="1"/>
      <c r="L175" s="1"/>
    </row>
    <row r="176" spans="1:12" ht="28.8" x14ac:dyDescent="0.3">
      <c r="A176" s="1">
        <v>4</v>
      </c>
      <c r="B176" s="1">
        <v>3</v>
      </c>
      <c r="C176" s="1" t="s">
        <v>367</v>
      </c>
      <c r="D176" s="1" t="s">
        <v>14</v>
      </c>
      <c r="E176" s="1" t="str">
        <f>"01003543"</f>
        <v>01003543</v>
      </c>
      <c r="F176" s="1" t="str">
        <f>"FRAA02576"</f>
        <v>FRAA02576</v>
      </c>
      <c r="G176" s="1" t="s">
        <v>81</v>
      </c>
      <c r="H176" s="1" t="s">
        <v>374</v>
      </c>
      <c r="I176" s="5" t="s">
        <v>12</v>
      </c>
      <c r="J176" s="1"/>
      <c r="K176" s="1"/>
      <c r="L176" s="1"/>
    </row>
    <row r="177" spans="1:12" ht="28.8" x14ac:dyDescent="0.3">
      <c r="A177" s="1">
        <v>4</v>
      </c>
      <c r="B177" s="1">
        <v>3</v>
      </c>
      <c r="C177" s="1" t="s">
        <v>367</v>
      </c>
      <c r="D177" s="1" t="s">
        <v>14</v>
      </c>
      <c r="E177" s="1" t="str">
        <f>"01002626"</f>
        <v>01002626</v>
      </c>
      <c r="F177" s="1" t="str">
        <f>"FRAA02243"</f>
        <v>FRAA02243</v>
      </c>
      <c r="G177" s="1" t="s">
        <v>375</v>
      </c>
      <c r="H177" s="1" t="s">
        <v>369</v>
      </c>
      <c r="I177" s="5" t="s">
        <v>12</v>
      </c>
      <c r="J177" s="1"/>
      <c r="K177" s="1"/>
      <c r="L177" s="1"/>
    </row>
    <row r="178" spans="1:12" ht="28.8" x14ac:dyDescent="0.3">
      <c r="A178" s="1">
        <v>4</v>
      </c>
      <c r="B178" s="1">
        <v>3</v>
      </c>
      <c r="C178" s="1" t="s">
        <v>367</v>
      </c>
      <c r="D178" s="1" t="s">
        <v>14</v>
      </c>
      <c r="E178" s="1" t="str">
        <f>"01000235"</f>
        <v>01000235</v>
      </c>
      <c r="F178" s="1" t="str">
        <f>"FRAA03360"</f>
        <v>FRAA03360</v>
      </c>
      <c r="G178" s="1" t="s">
        <v>372</v>
      </c>
      <c r="H178" s="1" t="s">
        <v>373</v>
      </c>
      <c r="I178" s="5" t="s">
        <v>12</v>
      </c>
      <c r="J178" s="1"/>
      <c r="K178" s="1"/>
      <c r="L178" s="1"/>
    </row>
    <row r="179" spans="1:12" ht="28.8" x14ac:dyDescent="0.3">
      <c r="A179" s="1">
        <v>4</v>
      </c>
      <c r="B179" s="1">
        <v>3</v>
      </c>
      <c r="C179" s="1" t="s">
        <v>367</v>
      </c>
      <c r="D179" s="1" t="s">
        <v>14</v>
      </c>
      <c r="E179" s="1" t="str">
        <f>"01000061"</f>
        <v>01000061</v>
      </c>
      <c r="F179" s="1" t="str">
        <f>"FRAA02350"</f>
        <v>FRAA02350</v>
      </c>
      <c r="G179" s="1" t="s">
        <v>370</v>
      </c>
      <c r="H179" s="1" t="s">
        <v>371</v>
      </c>
      <c r="I179" s="5" t="s">
        <v>12</v>
      </c>
      <c r="J179" s="1"/>
      <c r="K179" s="1"/>
      <c r="L179" s="1"/>
    </row>
    <row r="180" spans="1:12" ht="28.8" x14ac:dyDescent="0.3">
      <c r="A180" s="1">
        <v>4</v>
      </c>
      <c r="B180" s="1">
        <v>3</v>
      </c>
      <c r="C180" s="1" t="s">
        <v>367</v>
      </c>
      <c r="D180" s="1" t="s">
        <v>14</v>
      </c>
      <c r="E180" s="1" t="str">
        <f>"01001335"</f>
        <v>01001335</v>
      </c>
      <c r="F180" s="1" t="str">
        <f>"FRAA01329"</f>
        <v>FRAA01329</v>
      </c>
      <c r="G180" s="1" t="s">
        <v>368</v>
      </c>
      <c r="H180" s="1" t="s">
        <v>366</v>
      </c>
      <c r="I180" s="5" t="s">
        <v>12</v>
      </c>
      <c r="J180" s="1"/>
      <c r="K180" s="1"/>
      <c r="L180" s="1"/>
    </row>
    <row r="181" spans="1:12" ht="28.8" x14ac:dyDescent="0.3">
      <c r="A181" s="1">
        <v>4</v>
      </c>
      <c r="B181" s="1">
        <v>4</v>
      </c>
      <c r="C181" s="1" t="s">
        <v>376</v>
      </c>
      <c r="D181" s="1" t="s">
        <v>14</v>
      </c>
      <c r="E181" s="1" t="str">
        <f>"01003487"</f>
        <v>01003487</v>
      </c>
      <c r="F181" s="1" t="str">
        <f>"FRAA02572"</f>
        <v>FRAA02572</v>
      </c>
      <c r="G181" s="1" t="s">
        <v>377</v>
      </c>
      <c r="H181" s="1" t="s">
        <v>385</v>
      </c>
      <c r="I181" s="5" t="s">
        <v>12</v>
      </c>
      <c r="J181" s="1"/>
      <c r="K181" s="1"/>
      <c r="L181" s="1"/>
    </row>
    <row r="182" spans="1:12" ht="28.8" x14ac:dyDescent="0.3">
      <c r="A182" s="1">
        <v>4</v>
      </c>
      <c r="B182" s="1">
        <v>4</v>
      </c>
      <c r="C182" s="1" t="s">
        <v>376</v>
      </c>
      <c r="D182" s="1" t="s">
        <v>14</v>
      </c>
      <c r="E182" s="1" t="str">
        <f>"01000940"</f>
        <v>01000940</v>
      </c>
      <c r="F182" s="1" t="str">
        <f>"FRAA07570"</f>
        <v>FRAA07570</v>
      </c>
      <c r="G182" s="1" t="s">
        <v>383</v>
      </c>
      <c r="H182" s="1" t="s">
        <v>384</v>
      </c>
      <c r="I182" s="5" t="s">
        <v>12</v>
      </c>
      <c r="J182" s="1"/>
      <c r="K182" s="1"/>
      <c r="L182" s="1"/>
    </row>
    <row r="183" spans="1:12" ht="28.8" x14ac:dyDescent="0.3">
      <c r="A183" s="1">
        <v>4</v>
      </c>
      <c r="B183" s="1">
        <v>4</v>
      </c>
      <c r="C183" s="1" t="s">
        <v>376</v>
      </c>
      <c r="D183" s="1" t="s">
        <v>14</v>
      </c>
      <c r="E183" s="1" t="str">
        <f>"01000770"</f>
        <v>01000770</v>
      </c>
      <c r="F183" s="1" t="str">
        <f>"FRAA06492"</f>
        <v>FRAA06492</v>
      </c>
      <c r="G183" s="1" t="s">
        <v>381</v>
      </c>
      <c r="H183" s="1" t="s">
        <v>382</v>
      </c>
      <c r="I183" s="5" t="s">
        <v>12</v>
      </c>
      <c r="J183" s="1"/>
      <c r="K183" s="1"/>
      <c r="L183" s="1"/>
    </row>
    <row r="184" spans="1:12" ht="28.8" x14ac:dyDescent="0.3">
      <c r="A184" s="1">
        <v>4</v>
      </c>
      <c r="B184" s="1">
        <v>4</v>
      </c>
      <c r="C184" s="1" t="s">
        <v>376</v>
      </c>
      <c r="D184" s="1" t="s">
        <v>14</v>
      </c>
      <c r="E184" s="1" t="str">
        <f>"01000367"</f>
        <v>01000367</v>
      </c>
      <c r="F184" s="1" t="str">
        <f>"FRAA04430"</f>
        <v>FRAA04430</v>
      </c>
      <c r="G184" s="1" t="s">
        <v>377</v>
      </c>
      <c r="H184" s="1" t="s">
        <v>378</v>
      </c>
      <c r="I184" s="5" t="s">
        <v>12</v>
      </c>
      <c r="J184" s="1"/>
      <c r="K184" s="1"/>
      <c r="L184" s="1"/>
    </row>
    <row r="185" spans="1:12" ht="28.8" x14ac:dyDescent="0.3">
      <c r="A185" s="1">
        <v>4</v>
      </c>
      <c r="B185" s="1">
        <v>4</v>
      </c>
      <c r="C185" s="1" t="s">
        <v>376</v>
      </c>
      <c r="D185" s="1" t="s">
        <v>14</v>
      </c>
      <c r="E185" s="1" t="str">
        <f>"01000371"</f>
        <v>01000371</v>
      </c>
      <c r="F185" s="1" t="str">
        <f>"FRAA04437"</f>
        <v>FRAA04437</v>
      </c>
      <c r="G185" s="1" t="s">
        <v>377</v>
      </c>
      <c r="H185" s="1" t="s">
        <v>386</v>
      </c>
      <c r="I185" s="5" t="s">
        <v>12</v>
      </c>
      <c r="J185" s="1"/>
      <c r="K185" s="1"/>
      <c r="L185" s="1"/>
    </row>
    <row r="186" spans="1:12" ht="28.8" x14ac:dyDescent="0.3">
      <c r="A186" s="1">
        <v>4</v>
      </c>
      <c r="B186" s="1">
        <v>4</v>
      </c>
      <c r="C186" s="1" t="s">
        <v>376</v>
      </c>
      <c r="D186" s="1" t="s">
        <v>14</v>
      </c>
      <c r="E186" s="1" t="str">
        <f>"01000763"</f>
        <v>01000763</v>
      </c>
      <c r="F186" s="1" t="str">
        <f>"FRAA06490"</f>
        <v>FRAA06490</v>
      </c>
      <c r="G186" s="1" t="s">
        <v>379</v>
      </c>
      <c r="H186" s="1" t="s">
        <v>380</v>
      </c>
      <c r="I186" s="5" t="s">
        <v>12</v>
      </c>
      <c r="J186" s="1"/>
      <c r="K186" s="1"/>
      <c r="L186" s="1"/>
    </row>
    <row r="187" spans="1:12" ht="28.8" x14ac:dyDescent="0.3">
      <c r="A187" s="1">
        <v>4</v>
      </c>
      <c r="B187" s="1">
        <v>5</v>
      </c>
      <c r="C187" s="1" t="s">
        <v>387</v>
      </c>
      <c r="D187" s="1" t="s">
        <v>14</v>
      </c>
      <c r="E187" s="1" t="str">
        <f>"01002112"</f>
        <v>01002112</v>
      </c>
      <c r="F187" s="1" t="str">
        <f>"FRAA02034"</f>
        <v>FRAA02034</v>
      </c>
      <c r="G187" s="1" t="s">
        <v>390</v>
      </c>
      <c r="H187" s="1" t="s">
        <v>391</v>
      </c>
      <c r="I187" s="5" t="s">
        <v>12</v>
      </c>
      <c r="J187" s="1"/>
      <c r="K187" s="1"/>
      <c r="L187" s="1"/>
    </row>
    <row r="188" spans="1:12" ht="28.8" x14ac:dyDescent="0.3">
      <c r="A188" s="1">
        <v>4</v>
      </c>
      <c r="B188" s="1">
        <v>5</v>
      </c>
      <c r="C188" s="1" t="s">
        <v>387</v>
      </c>
      <c r="D188" s="1" t="s">
        <v>14</v>
      </c>
      <c r="E188" s="1" t="str">
        <f>"01002104"</f>
        <v>01002104</v>
      </c>
      <c r="F188" s="1" t="str">
        <f>"FRAA02032"</f>
        <v>FRAA02032</v>
      </c>
      <c r="G188" s="1" t="s">
        <v>393</v>
      </c>
      <c r="H188" s="1" t="s">
        <v>392</v>
      </c>
      <c r="I188" s="5" t="s">
        <v>12</v>
      </c>
      <c r="J188" s="1"/>
      <c r="K188" s="1"/>
      <c r="L188" s="1"/>
    </row>
    <row r="189" spans="1:12" ht="28.8" x14ac:dyDescent="0.3">
      <c r="A189" s="1">
        <v>4</v>
      </c>
      <c r="B189" s="1">
        <v>5</v>
      </c>
      <c r="C189" s="1" t="s">
        <v>387</v>
      </c>
      <c r="D189" s="1" t="s">
        <v>14</v>
      </c>
      <c r="E189" s="1" t="str">
        <f>"01000934"</f>
        <v>01000934</v>
      </c>
      <c r="F189" s="1" t="str">
        <f>"FRAA07560"</f>
        <v>FRAA07560</v>
      </c>
      <c r="G189" s="1" t="s">
        <v>388</v>
      </c>
      <c r="H189" s="1" t="s">
        <v>389</v>
      </c>
      <c r="I189" s="5" t="s">
        <v>12</v>
      </c>
      <c r="J189" s="1"/>
      <c r="K189" s="1"/>
      <c r="L189" s="1"/>
    </row>
    <row r="190" spans="1:12" ht="28.8" x14ac:dyDescent="0.3">
      <c r="A190" s="1">
        <v>4</v>
      </c>
      <c r="B190" s="1">
        <v>5</v>
      </c>
      <c r="C190" s="1" t="s">
        <v>387</v>
      </c>
      <c r="D190" s="1" t="s">
        <v>14</v>
      </c>
      <c r="E190" s="1" t="str">
        <f>"01000452"</f>
        <v>01000452</v>
      </c>
      <c r="F190" s="1" t="str">
        <f>"FRAA04900"</f>
        <v>FRAA04900</v>
      </c>
      <c r="G190" s="1" t="s">
        <v>394</v>
      </c>
      <c r="H190" s="1" t="s">
        <v>395</v>
      </c>
      <c r="I190" s="5" t="s">
        <v>12</v>
      </c>
      <c r="J190" s="1"/>
      <c r="K190" s="1"/>
      <c r="L190" s="1"/>
    </row>
    <row r="191" spans="1:12" ht="28.8" x14ac:dyDescent="0.3">
      <c r="A191" s="1">
        <v>4</v>
      </c>
      <c r="B191" s="1">
        <v>6</v>
      </c>
      <c r="C191" s="1" t="s">
        <v>396</v>
      </c>
      <c r="D191" s="1" t="s">
        <v>14</v>
      </c>
      <c r="E191" s="1" t="str">
        <f>"01000690"</f>
        <v>01000690</v>
      </c>
      <c r="F191" s="1" t="str">
        <f>"FRAA02370"</f>
        <v>FRAA02370</v>
      </c>
      <c r="G191" s="1" t="s">
        <v>399</v>
      </c>
      <c r="H191" s="1" t="s">
        <v>400</v>
      </c>
      <c r="I191" s="5" t="s">
        <v>12</v>
      </c>
      <c r="J191" s="1"/>
      <c r="K191" s="1"/>
      <c r="L191" s="1"/>
    </row>
    <row r="192" spans="1:12" ht="28.8" x14ac:dyDescent="0.3">
      <c r="A192" s="1">
        <v>4</v>
      </c>
      <c r="B192" s="1">
        <v>6</v>
      </c>
      <c r="C192" s="1" t="s">
        <v>396</v>
      </c>
      <c r="D192" s="1" t="s">
        <v>14</v>
      </c>
      <c r="E192" s="1" t="str">
        <f>"01000720"</f>
        <v>01000720</v>
      </c>
      <c r="F192" s="1" t="str">
        <f>"FRAA02454"</f>
        <v>FRAA02454</v>
      </c>
      <c r="G192" s="1" t="s">
        <v>402</v>
      </c>
      <c r="H192" s="1" t="s">
        <v>403</v>
      </c>
      <c r="I192" s="5" t="s">
        <v>12</v>
      </c>
      <c r="J192" s="1"/>
      <c r="K192" s="1"/>
      <c r="L192" s="1"/>
    </row>
    <row r="193" spans="1:12" ht="28.8" x14ac:dyDescent="0.3">
      <c r="A193" s="1">
        <v>4</v>
      </c>
      <c r="B193" s="1">
        <v>6</v>
      </c>
      <c r="C193" s="1" t="s">
        <v>396</v>
      </c>
      <c r="D193" s="1" t="s">
        <v>14</v>
      </c>
      <c r="E193" s="1" t="str">
        <f>"01000002"</f>
        <v>01000002</v>
      </c>
      <c r="F193" s="1" t="str">
        <f>"FRAA01051"</f>
        <v>FRAA01051</v>
      </c>
      <c r="G193" s="1" t="s">
        <v>397</v>
      </c>
      <c r="H193" s="1" t="s">
        <v>398</v>
      </c>
      <c r="I193" s="5" t="s">
        <v>12</v>
      </c>
      <c r="J193" s="1"/>
      <c r="K193" s="1"/>
      <c r="L193" s="1"/>
    </row>
    <row r="194" spans="1:12" ht="28.8" x14ac:dyDescent="0.3">
      <c r="A194" s="1">
        <v>4</v>
      </c>
      <c r="B194" s="1">
        <v>6</v>
      </c>
      <c r="C194" s="1" t="s">
        <v>396</v>
      </c>
      <c r="D194" s="1" t="s">
        <v>14</v>
      </c>
      <c r="E194" s="1" t="str">
        <f>"01001268"</f>
        <v>01001268</v>
      </c>
      <c r="F194" s="1" t="str">
        <f>"FRAA02059"</f>
        <v>FRAA02059</v>
      </c>
      <c r="G194" s="1" t="s">
        <v>404</v>
      </c>
      <c r="H194" s="1" t="s">
        <v>405</v>
      </c>
      <c r="I194" s="5" t="s">
        <v>12</v>
      </c>
      <c r="J194" s="1"/>
      <c r="K194" s="1"/>
      <c r="L194" s="1"/>
    </row>
    <row r="195" spans="1:12" ht="28.8" x14ac:dyDescent="0.3">
      <c r="A195" s="1">
        <v>4</v>
      </c>
      <c r="B195" s="1">
        <v>6</v>
      </c>
      <c r="C195" s="1" t="s">
        <v>396</v>
      </c>
      <c r="D195" s="1" t="s">
        <v>14</v>
      </c>
      <c r="E195" s="1" t="str">
        <f>"01001980"</f>
        <v>01001980</v>
      </c>
      <c r="F195" s="1" t="str">
        <f>"FRAA01842"</f>
        <v>FRAA01842</v>
      </c>
      <c r="G195" s="1" t="s">
        <v>401</v>
      </c>
      <c r="H195" s="1" t="s">
        <v>406</v>
      </c>
      <c r="I195" s="5" t="s">
        <v>12</v>
      </c>
      <c r="J195" s="1"/>
      <c r="K195" s="1"/>
      <c r="L195" s="1"/>
    </row>
    <row r="196" spans="1:12" ht="28.8" x14ac:dyDescent="0.3">
      <c r="A196" s="1">
        <v>4</v>
      </c>
      <c r="B196" s="1">
        <v>7</v>
      </c>
      <c r="C196" s="1" t="s">
        <v>407</v>
      </c>
      <c r="D196" s="1" t="s">
        <v>14</v>
      </c>
      <c r="E196" s="1" t="str">
        <f>"01003050"</f>
        <v>01003050</v>
      </c>
      <c r="F196" s="1" t="str">
        <f>"FRAA02283"</f>
        <v>FRAA02283</v>
      </c>
      <c r="G196" s="1" t="s">
        <v>410</v>
      </c>
      <c r="H196" s="1" t="s">
        <v>418</v>
      </c>
      <c r="I196" s="5" t="s">
        <v>12</v>
      </c>
      <c r="J196" s="1"/>
      <c r="K196" s="1"/>
      <c r="L196" s="1"/>
    </row>
    <row r="197" spans="1:12" ht="28.8" x14ac:dyDescent="0.3">
      <c r="A197" s="1">
        <v>4</v>
      </c>
      <c r="B197" s="1">
        <v>7</v>
      </c>
      <c r="C197" s="1" t="s">
        <v>407</v>
      </c>
      <c r="D197" s="1" t="s">
        <v>14</v>
      </c>
      <c r="E197" s="1" t="str">
        <f>"01003383"</f>
        <v>01003383</v>
      </c>
      <c r="F197" s="1" t="str">
        <f>"FRAA02282"</f>
        <v>FRAA02282</v>
      </c>
      <c r="G197" s="1" t="s">
        <v>410</v>
      </c>
      <c r="H197" s="1" t="s">
        <v>417</v>
      </c>
      <c r="I197" s="5" t="s">
        <v>12</v>
      </c>
      <c r="J197" s="1"/>
      <c r="K197" s="1"/>
      <c r="L197" s="1"/>
    </row>
    <row r="198" spans="1:12" ht="28.8" x14ac:dyDescent="0.3">
      <c r="A198" s="1">
        <v>4</v>
      </c>
      <c r="B198" s="1">
        <v>7</v>
      </c>
      <c r="C198" s="1" t="s">
        <v>407</v>
      </c>
      <c r="D198" s="1" t="s">
        <v>14</v>
      </c>
      <c r="E198" s="1" t="str">
        <f>"01002015"</f>
        <v>01002015</v>
      </c>
      <c r="F198" s="1" t="str">
        <f>"FRAA01880"</f>
        <v>FRAA01880</v>
      </c>
      <c r="G198" s="1" t="s">
        <v>413</v>
      </c>
      <c r="H198" s="1" t="s">
        <v>414</v>
      </c>
      <c r="I198" s="3" t="s">
        <v>30</v>
      </c>
      <c r="J198" s="1"/>
      <c r="K198" s="1"/>
      <c r="L198" s="1"/>
    </row>
    <row r="199" spans="1:12" ht="28.8" x14ac:dyDescent="0.3">
      <c r="A199" s="1">
        <v>4</v>
      </c>
      <c r="B199" s="1">
        <v>7</v>
      </c>
      <c r="C199" s="1" t="s">
        <v>407</v>
      </c>
      <c r="D199" s="1" t="s">
        <v>14</v>
      </c>
      <c r="E199" s="1" t="str">
        <f>"01000329"</f>
        <v>01000329</v>
      </c>
      <c r="F199" s="1" t="str">
        <f>"FRAA04170"</f>
        <v>FRAA04170</v>
      </c>
      <c r="G199" s="1" t="s">
        <v>410</v>
      </c>
      <c r="H199" s="1" t="s">
        <v>412</v>
      </c>
      <c r="I199" s="5" t="s">
        <v>12</v>
      </c>
      <c r="J199" s="1"/>
      <c r="K199" s="1"/>
      <c r="L199" s="1"/>
    </row>
    <row r="200" spans="1:12" ht="28.8" x14ac:dyDescent="0.3">
      <c r="A200" s="1">
        <v>4</v>
      </c>
      <c r="B200" s="1">
        <v>7</v>
      </c>
      <c r="C200" s="1" t="s">
        <v>407</v>
      </c>
      <c r="D200" s="1" t="s">
        <v>14</v>
      </c>
      <c r="E200" s="1" t="str">
        <f>"01000334"</f>
        <v>01000334</v>
      </c>
      <c r="F200" s="1" t="str">
        <f>"FRAA04172"</f>
        <v>FRAA04172</v>
      </c>
      <c r="G200" s="1" t="s">
        <v>410</v>
      </c>
      <c r="H200" s="1" t="s">
        <v>411</v>
      </c>
      <c r="I200" s="5" t="s">
        <v>12</v>
      </c>
      <c r="J200" s="1"/>
      <c r="K200" s="1"/>
      <c r="L200" s="1"/>
    </row>
    <row r="201" spans="1:12" ht="28.8" x14ac:dyDescent="0.3">
      <c r="A201" s="1">
        <v>4</v>
      </c>
      <c r="B201" s="1">
        <v>7</v>
      </c>
      <c r="C201" s="1" t="s">
        <v>407</v>
      </c>
      <c r="D201" s="1" t="s">
        <v>14</v>
      </c>
      <c r="E201" s="1" t="str">
        <f>"01000347"</f>
        <v>01000347</v>
      </c>
      <c r="F201" s="1" t="str">
        <f>"FRAA04270"</f>
        <v>FRAA04270</v>
      </c>
      <c r="G201" s="1" t="s">
        <v>419</v>
      </c>
      <c r="H201" s="1" t="s">
        <v>415</v>
      </c>
      <c r="I201" s="5" t="s">
        <v>12</v>
      </c>
      <c r="J201" s="1"/>
      <c r="K201" s="1"/>
      <c r="L201" s="1"/>
    </row>
    <row r="202" spans="1:12" ht="28.8" x14ac:dyDescent="0.3">
      <c r="A202" s="1">
        <v>4</v>
      </c>
      <c r="B202" s="1">
        <v>7</v>
      </c>
      <c r="C202" s="1" t="s">
        <v>407</v>
      </c>
      <c r="D202" s="1" t="s">
        <v>14</v>
      </c>
      <c r="E202" s="1" t="str">
        <f>"01000348"</f>
        <v>01000348</v>
      </c>
      <c r="F202" s="1" t="str">
        <f>"FRAA08792"</f>
        <v>FRAA08792</v>
      </c>
      <c r="G202" s="1" t="s">
        <v>420</v>
      </c>
      <c r="H202" s="1" t="s">
        <v>416</v>
      </c>
      <c r="I202" s="5" t="s">
        <v>12</v>
      </c>
      <c r="J202" s="1"/>
      <c r="K202" s="1"/>
      <c r="L202" s="1"/>
    </row>
    <row r="203" spans="1:12" ht="28.8" x14ac:dyDescent="0.3">
      <c r="A203" s="1">
        <v>4</v>
      </c>
      <c r="B203" s="1">
        <v>7</v>
      </c>
      <c r="C203" s="1" t="s">
        <v>407</v>
      </c>
      <c r="D203" s="1" t="s">
        <v>14</v>
      </c>
      <c r="E203" s="1" t="str">
        <f>"01000530"</f>
        <v>01000530</v>
      </c>
      <c r="F203" s="1" t="str">
        <f>"FRAA05220"</f>
        <v>FRAA05220</v>
      </c>
      <c r="G203" s="1" t="s">
        <v>408</v>
      </c>
      <c r="H203" s="1" t="s">
        <v>409</v>
      </c>
      <c r="I203" s="5" t="s">
        <v>12</v>
      </c>
      <c r="J203" s="1"/>
      <c r="K203" s="1"/>
      <c r="L203" s="1"/>
    </row>
    <row r="204" spans="1:12" ht="28.8" x14ac:dyDescent="0.3">
      <c r="A204" s="1">
        <v>4</v>
      </c>
      <c r="B204" s="1">
        <v>8</v>
      </c>
      <c r="C204" s="1" t="s">
        <v>421</v>
      </c>
      <c r="D204" s="1" t="s">
        <v>14</v>
      </c>
      <c r="E204" s="1" t="str">
        <f>"01000670"</f>
        <v>01000670</v>
      </c>
      <c r="F204" s="1" t="str">
        <f>"FRAA05870"</f>
        <v>FRAA05870</v>
      </c>
      <c r="G204" s="1" t="s">
        <v>427</v>
      </c>
      <c r="H204" s="1" t="s">
        <v>428</v>
      </c>
      <c r="I204" s="5" t="s">
        <v>12</v>
      </c>
      <c r="J204" s="1"/>
      <c r="K204" s="1"/>
      <c r="L204" s="1"/>
    </row>
    <row r="205" spans="1:12" ht="28.8" x14ac:dyDescent="0.3">
      <c r="A205" s="1">
        <v>4</v>
      </c>
      <c r="B205" s="1">
        <v>8</v>
      </c>
      <c r="C205" s="1" t="s">
        <v>421</v>
      </c>
      <c r="D205" s="1" t="s">
        <v>14</v>
      </c>
      <c r="E205" s="1" t="str">
        <f>"01000383"</f>
        <v>01000383</v>
      </c>
      <c r="F205" s="1" t="str">
        <f>"FRAA04490"</f>
        <v>FRAA04490</v>
      </c>
      <c r="G205" s="1" t="s">
        <v>425</v>
      </c>
      <c r="H205" s="1" t="s">
        <v>426</v>
      </c>
      <c r="I205" s="5" t="s">
        <v>12</v>
      </c>
      <c r="J205" s="1"/>
      <c r="K205" s="1"/>
      <c r="L205" s="1"/>
    </row>
    <row r="206" spans="1:12" ht="28.8" x14ac:dyDescent="0.3">
      <c r="A206" s="1">
        <v>4</v>
      </c>
      <c r="B206" s="1">
        <v>8</v>
      </c>
      <c r="C206" s="1" t="s">
        <v>421</v>
      </c>
      <c r="D206" s="1" t="s">
        <v>14</v>
      </c>
      <c r="E206" s="1" t="str">
        <f>"01000284"</f>
        <v>01000284</v>
      </c>
      <c r="F206" s="1" t="str">
        <f>"FRAA03700"</f>
        <v>FRAA03700</v>
      </c>
      <c r="G206" s="1" t="s">
        <v>429</v>
      </c>
      <c r="H206" s="1" t="s">
        <v>424</v>
      </c>
      <c r="I206" s="5" t="s">
        <v>12</v>
      </c>
      <c r="J206" s="1"/>
      <c r="K206" s="1"/>
      <c r="L206" s="1"/>
    </row>
    <row r="207" spans="1:12" ht="28.8" x14ac:dyDescent="0.3">
      <c r="A207" s="1">
        <v>4</v>
      </c>
      <c r="B207" s="1">
        <v>8</v>
      </c>
      <c r="C207" s="1" t="s">
        <v>421</v>
      </c>
      <c r="D207" s="1" t="s">
        <v>14</v>
      </c>
      <c r="E207" s="1" t="str">
        <f>"01001535"</f>
        <v>01001535</v>
      </c>
      <c r="F207" s="1" t="str">
        <f>"FRAA02084"</f>
        <v>FRAA02084</v>
      </c>
      <c r="G207" s="1" t="s">
        <v>422</v>
      </c>
      <c r="H207" s="1" t="s">
        <v>423</v>
      </c>
      <c r="I207" s="5" t="s">
        <v>12</v>
      </c>
      <c r="J207" s="1"/>
      <c r="K207" s="1"/>
      <c r="L207" s="1"/>
    </row>
    <row r="208" spans="1:12" ht="28.8" x14ac:dyDescent="0.3">
      <c r="A208" s="1">
        <v>4</v>
      </c>
      <c r="B208" s="1">
        <v>9</v>
      </c>
      <c r="C208" s="1" t="s">
        <v>430</v>
      </c>
      <c r="D208" s="1" t="s">
        <v>14</v>
      </c>
      <c r="E208" s="1" t="str">
        <f>"01000910"</f>
        <v>01000910</v>
      </c>
      <c r="F208" s="1" t="str">
        <f>"FRAA07300"</f>
        <v>FRAA07300</v>
      </c>
      <c r="G208" s="1" t="s">
        <v>437</v>
      </c>
      <c r="H208" s="1" t="s">
        <v>438</v>
      </c>
      <c r="I208" s="5" t="s">
        <v>12</v>
      </c>
      <c r="J208" s="1"/>
      <c r="K208" s="1"/>
      <c r="L208" s="1"/>
    </row>
    <row r="209" spans="1:12" ht="28.8" x14ac:dyDescent="0.3">
      <c r="A209" s="1">
        <v>4</v>
      </c>
      <c r="B209" s="1">
        <v>9</v>
      </c>
      <c r="C209" s="1" t="s">
        <v>430</v>
      </c>
      <c r="D209" s="1" t="s">
        <v>14</v>
      </c>
      <c r="E209" s="1" t="str">
        <f>"01001087"</f>
        <v>01001087</v>
      </c>
      <c r="F209" s="1" t="str">
        <f>"FRAA08360"</f>
        <v>FRAA08360</v>
      </c>
      <c r="G209" s="1" t="s">
        <v>435</v>
      </c>
      <c r="H209" s="1" t="s">
        <v>436</v>
      </c>
      <c r="I209" s="5" t="s">
        <v>12</v>
      </c>
      <c r="J209" s="1"/>
      <c r="K209" s="1"/>
      <c r="L209" s="1"/>
    </row>
    <row r="210" spans="1:12" ht="28.8" x14ac:dyDescent="0.3">
      <c r="A210" s="1">
        <v>4</v>
      </c>
      <c r="B210" s="1">
        <v>9</v>
      </c>
      <c r="C210" s="1" t="s">
        <v>430</v>
      </c>
      <c r="D210" s="1" t="s">
        <v>14</v>
      </c>
      <c r="E210" s="1" t="str">
        <f>"01000038"</f>
        <v>01000038</v>
      </c>
      <c r="F210" s="1" t="str">
        <f>"FRAA02231"</f>
        <v>FRAA02231</v>
      </c>
      <c r="G210" s="1" t="s">
        <v>431</v>
      </c>
      <c r="H210" s="1" t="s">
        <v>432</v>
      </c>
      <c r="I210" s="5" t="s">
        <v>12</v>
      </c>
      <c r="J210" s="1"/>
      <c r="K210" s="1"/>
      <c r="L210" s="1"/>
    </row>
    <row r="211" spans="1:12" ht="28.8" x14ac:dyDescent="0.3">
      <c r="A211" s="1">
        <v>4</v>
      </c>
      <c r="B211" s="1">
        <v>9</v>
      </c>
      <c r="C211" s="1" t="s">
        <v>430</v>
      </c>
      <c r="D211" s="1" t="s">
        <v>14</v>
      </c>
      <c r="E211" s="1" t="str">
        <f>"01000246"</f>
        <v>01000246</v>
      </c>
      <c r="F211" s="1" t="str">
        <f>"FRAA03380"</f>
        <v>FRAA03380</v>
      </c>
      <c r="G211" s="1" t="s">
        <v>439</v>
      </c>
      <c r="H211" s="1" t="s">
        <v>440</v>
      </c>
      <c r="I211" s="5" t="s">
        <v>12</v>
      </c>
      <c r="J211" s="1"/>
      <c r="K211" s="1"/>
      <c r="L211" s="1"/>
    </row>
    <row r="212" spans="1:12" ht="28.8" x14ac:dyDescent="0.3">
      <c r="A212" s="1">
        <v>4</v>
      </c>
      <c r="B212" s="1">
        <v>9</v>
      </c>
      <c r="C212" s="1" t="s">
        <v>430</v>
      </c>
      <c r="D212" s="1" t="s">
        <v>14</v>
      </c>
      <c r="E212" s="1" t="str">
        <f>"01000202"</f>
        <v>01000202</v>
      </c>
      <c r="F212" s="1" t="str">
        <f>"FRAA03200"</f>
        <v>FRAA03200</v>
      </c>
      <c r="G212" s="1" t="s">
        <v>433</v>
      </c>
      <c r="H212" s="1" t="s">
        <v>434</v>
      </c>
      <c r="I212" s="5" t="s">
        <v>12</v>
      </c>
      <c r="J212" s="1"/>
      <c r="K212" s="1"/>
      <c r="L212" s="1"/>
    </row>
  </sheetData>
  <autoFilter ref="A1:L212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Stats-Synthese--20181119112017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Satge, Carole (Volkswagen Group France II S.A.)</dc:creator>
  <cp:lastModifiedBy>Windows User</cp:lastModifiedBy>
  <dcterms:created xsi:type="dcterms:W3CDTF">2018-11-19T10:24:25Z</dcterms:created>
  <dcterms:modified xsi:type="dcterms:W3CDTF">2019-05-16T08:42:22Z</dcterms:modified>
</cp:coreProperties>
</file>